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3_2025\За публикуване\"/>
    </mc:Choice>
  </mc:AlternateContent>
  <bookViews>
    <workbookView xWindow="0" yWindow="0" windowWidth="9105" windowHeight="2340" tabRatio="837"/>
  </bookViews>
  <sheets>
    <sheet name="Таблица №1-У" sheetId="1" r:id="rId1"/>
    <sheet name="Таблица №1.1-У" sheetId="2" r:id="rId2"/>
    <sheet name="Таблица №2-У" sheetId="3" r:id="rId3"/>
    <sheet name="Таблица №2.1-У" sheetId="4" r:id="rId4"/>
    <sheet name="Таблица № 3-У" sheetId="51806" r:id="rId5"/>
    <sheet name="Таблица № 3.1-У" sheetId="51804" r:id="rId6"/>
    <sheet name="Таблица №4-У" sheetId="51808" r:id="rId7"/>
    <sheet name="Таблица №4.1-У" sheetId="51809" r:id="rId8"/>
    <sheet name="Таблица № 5-У" sheetId="10541" r:id="rId9"/>
    <sheet name="Таблица № 5.1-У" sheetId="51813" r:id="rId10"/>
    <sheet name="Таблица №6-У" sheetId="51805" r:id="rId11"/>
    <sheet name="Графика №1-У" sheetId="51810" r:id="rId12"/>
    <sheet name="Графика №2-У" sheetId="51811" r:id="rId13"/>
    <sheet name="Графика №3-У" sheetId="51812" r:id="rId14"/>
  </sheets>
  <definedNames>
    <definedName name="_xlnm.Print_Area" localSheetId="10">'Таблица №6-У'!$A$1:$L$8</definedName>
  </definedNames>
  <calcPr calcId="162913"/>
</workbook>
</file>

<file path=xl/calcChain.xml><?xml version="1.0" encoding="utf-8"?>
<calcChain xmlns="http://schemas.openxmlformats.org/spreadsheetml/2006/main">
  <c r="M6" i="51809" l="1"/>
  <c r="M4" i="51808" l="1"/>
  <c r="M17" i="51808"/>
  <c r="M16" i="51808"/>
  <c r="M15" i="51808"/>
  <c r="M14" i="51808"/>
  <c r="M13" i="51808"/>
  <c r="M12" i="51808"/>
  <c r="M10" i="51808"/>
  <c r="M9" i="51808"/>
  <c r="M8" i="51808"/>
  <c r="M7" i="51808"/>
  <c r="M6" i="51808"/>
  <c r="M5" i="51808"/>
  <c r="M15" i="51804"/>
  <c r="M16" i="51804"/>
  <c r="M14" i="51804"/>
  <c r="M13" i="51804"/>
  <c r="M12" i="51804"/>
  <c r="M11" i="51804"/>
  <c r="M10" i="51804"/>
  <c r="M9" i="51804"/>
  <c r="M8" i="51804"/>
  <c r="M7" i="51804"/>
  <c r="D4" i="51808" l="1"/>
  <c r="E4" i="51808"/>
  <c r="F4" i="51808"/>
  <c r="G4" i="51808"/>
  <c r="H4" i="51808"/>
  <c r="I4" i="51808"/>
  <c r="J4" i="51808"/>
  <c r="K4" i="51808"/>
  <c r="L4" i="51808"/>
  <c r="C4" i="51808"/>
  <c r="M6" i="51804"/>
  <c r="M16" i="51806"/>
  <c r="M9" i="51806"/>
  <c r="M15" i="51806"/>
  <c r="J16" i="51806" l="1"/>
  <c r="K16" i="51806"/>
  <c r="L16" i="51806"/>
  <c r="I16" i="51806"/>
  <c r="M7" i="51806"/>
  <c r="M8" i="51806"/>
  <c r="M10" i="51806"/>
  <c r="M11" i="51806"/>
  <c r="M12" i="51806"/>
  <c r="M13" i="51806"/>
  <c r="M14" i="51806"/>
  <c r="M6" i="51806"/>
  <c r="I5" i="4" l="1"/>
  <c r="J5" i="4"/>
  <c r="K5" i="4"/>
  <c r="I6" i="4"/>
  <c r="J6" i="4"/>
  <c r="K6" i="4"/>
  <c r="I7" i="4"/>
  <c r="J7" i="4"/>
  <c r="K7" i="4"/>
  <c r="I8" i="4"/>
  <c r="J8" i="4"/>
  <c r="K8" i="4"/>
  <c r="I9" i="4"/>
  <c r="J9" i="4"/>
  <c r="K9" i="4"/>
  <c r="I10" i="4"/>
  <c r="J10" i="4"/>
  <c r="K10" i="4"/>
  <c r="I11" i="4"/>
  <c r="J11" i="4"/>
  <c r="K11" i="4"/>
  <c r="I12" i="4"/>
  <c r="J12" i="4"/>
  <c r="K12" i="4"/>
  <c r="I13" i="4"/>
  <c r="J13" i="4"/>
  <c r="K13" i="4"/>
  <c r="I14" i="4"/>
  <c r="J14" i="4"/>
  <c r="K14" i="4"/>
  <c r="I15" i="4"/>
  <c r="J15" i="4"/>
  <c r="K15" i="4"/>
  <c r="I15" i="3" l="1"/>
  <c r="J15" i="3"/>
  <c r="K15" i="3"/>
  <c r="H6" i="2"/>
  <c r="I6" i="2"/>
  <c r="J6" i="2"/>
  <c r="K6" i="2"/>
  <c r="H7" i="2"/>
  <c r="I7" i="2"/>
  <c r="J7" i="2"/>
  <c r="K7" i="2"/>
  <c r="H8" i="2"/>
  <c r="I8" i="2"/>
  <c r="J8" i="2"/>
  <c r="K8" i="2"/>
  <c r="H9" i="2"/>
  <c r="I9" i="2"/>
  <c r="J9" i="2"/>
  <c r="K9" i="2"/>
  <c r="H10" i="2"/>
  <c r="I10" i="2"/>
  <c r="J10" i="2"/>
  <c r="K10" i="2"/>
  <c r="H11" i="2"/>
  <c r="I11" i="2"/>
  <c r="J11" i="2"/>
  <c r="K11" i="2"/>
  <c r="H12" i="2"/>
  <c r="I12" i="2"/>
  <c r="J12" i="2"/>
  <c r="K12" i="2"/>
  <c r="H13" i="2"/>
  <c r="I13" i="2"/>
  <c r="J13" i="2"/>
  <c r="K13" i="2"/>
  <c r="H14" i="2"/>
  <c r="I14" i="2"/>
  <c r="J14" i="2"/>
  <c r="K14" i="2"/>
  <c r="H15" i="2"/>
  <c r="I15" i="2"/>
  <c r="J15" i="2"/>
  <c r="K15" i="2"/>
  <c r="J5" i="2"/>
  <c r="K5" i="2"/>
  <c r="I5" i="2"/>
  <c r="I15" i="1" l="1"/>
  <c r="J15" i="1"/>
  <c r="K15" i="1"/>
  <c r="D4" i="51809" l="1"/>
  <c r="E4" i="51809"/>
  <c r="F4" i="51809"/>
  <c r="G4" i="51809"/>
  <c r="H4" i="51809"/>
  <c r="I4" i="51809"/>
  <c r="J4" i="51809"/>
  <c r="K4" i="51809"/>
  <c r="L4" i="51809"/>
  <c r="D5" i="51809"/>
  <c r="E5" i="51809"/>
  <c r="F5" i="51809"/>
  <c r="G5" i="51809"/>
  <c r="H5" i="51809"/>
  <c r="I5" i="51809"/>
  <c r="J5" i="51809"/>
  <c r="K5" i="51809"/>
  <c r="L5" i="51809"/>
  <c r="D6" i="51809"/>
  <c r="E6" i="51809"/>
  <c r="F6" i="51809"/>
  <c r="G6" i="51809"/>
  <c r="H6" i="51809"/>
  <c r="I6" i="51809"/>
  <c r="J6" i="51809"/>
  <c r="K6" i="51809"/>
  <c r="L6" i="51809"/>
  <c r="D7" i="51809"/>
  <c r="E7" i="51809"/>
  <c r="F7" i="51809"/>
  <c r="G7" i="51809"/>
  <c r="H7" i="51809"/>
  <c r="I7" i="51809"/>
  <c r="J7" i="51809"/>
  <c r="K7" i="51809"/>
  <c r="L7" i="51809"/>
  <c r="D8" i="51809"/>
  <c r="E8" i="51809"/>
  <c r="F8" i="51809"/>
  <c r="G8" i="51809"/>
  <c r="H8" i="51809"/>
  <c r="I8" i="51809"/>
  <c r="J8" i="51809"/>
  <c r="K8" i="51809"/>
  <c r="L8" i="51809"/>
  <c r="D9" i="51809"/>
  <c r="E9" i="51809"/>
  <c r="F9" i="51809"/>
  <c r="G9" i="51809"/>
  <c r="H9" i="51809"/>
  <c r="I9" i="51809"/>
  <c r="J9" i="51809"/>
  <c r="K9" i="51809"/>
  <c r="L9" i="51809"/>
  <c r="D10" i="51809"/>
  <c r="E10" i="51809"/>
  <c r="F10" i="51809"/>
  <c r="G10" i="51809"/>
  <c r="H10" i="51809"/>
  <c r="I10" i="51809"/>
  <c r="J10" i="51809"/>
  <c r="K10" i="51809"/>
  <c r="L10" i="51809"/>
  <c r="D11" i="51809"/>
  <c r="E11" i="51809"/>
  <c r="F11" i="51809"/>
  <c r="G11" i="51809"/>
  <c r="H11" i="51809"/>
  <c r="I11" i="51809"/>
  <c r="J11" i="51809"/>
  <c r="K11" i="51809"/>
  <c r="L11" i="51809"/>
  <c r="D12" i="51809"/>
  <c r="E12" i="51809"/>
  <c r="F12" i="51809"/>
  <c r="G12" i="51809"/>
  <c r="H12" i="51809"/>
  <c r="I12" i="51809"/>
  <c r="J12" i="51809"/>
  <c r="K12" i="51809"/>
  <c r="L12" i="51809"/>
  <c r="D13" i="51809"/>
  <c r="E13" i="51809"/>
  <c r="F13" i="51809"/>
  <c r="G13" i="51809"/>
  <c r="H13" i="51809"/>
  <c r="I13" i="51809"/>
  <c r="J13" i="51809"/>
  <c r="K13" i="51809"/>
  <c r="L13" i="51809"/>
  <c r="D14" i="51809"/>
  <c r="E14" i="51809"/>
  <c r="F14" i="51809"/>
  <c r="G14" i="51809"/>
  <c r="H14" i="51809"/>
  <c r="I14" i="51809"/>
  <c r="J14" i="51809"/>
  <c r="K14" i="51809"/>
  <c r="L14" i="51809"/>
  <c r="D15" i="51809"/>
  <c r="E15" i="51809"/>
  <c r="F15" i="51809"/>
  <c r="G15" i="51809"/>
  <c r="H15" i="51809"/>
  <c r="I15" i="51809"/>
  <c r="J15" i="51809"/>
  <c r="K15" i="51809"/>
  <c r="L15" i="51809"/>
  <c r="D16" i="51809"/>
  <c r="E16" i="51809"/>
  <c r="F16" i="51809"/>
  <c r="G16" i="51809"/>
  <c r="H16" i="51809"/>
  <c r="I16" i="51809"/>
  <c r="J16" i="51809"/>
  <c r="K16" i="51809"/>
  <c r="L16" i="51809"/>
  <c r="D17" i="51809"/>
  <c r="E17" i="51809"/>
  <c r="F17" i="51809"/>
  <c r="G17" i="51809"/>
  <c r="H17" i="51809"/>
  <c r="I17" i="51809"/>
  <c r="J17" i="51809"/>
  <c r="K17" i="51809"/>
  <c r="L17" i="51809"/>
  <c r="C16" i="51809"/>
  <c r="C17" i="51809"/>
  <c r="C15" i="51809"/>
  <c r="C14" i="51809"/>
  <c r="C6" i="51809"/>
  <c r="C7" i="51809"/>
  <c r="C8" i="51809"/>
  <c r="C9" i="51809"/>
  <c r="C10" i="51809"/>
  <c r="C11" i="51809"/>
  <c r="C12" i="51809"/>
  <c r="C13" i="51809"/>
  <c r="C5" i="51809"/>
  <c r="C4" i="51809"/>
  <c r="C16" i="51806" l="1"/>
  <c r="D16" i="51806"/>
  <c r="E16" i="51806"/>
  <c r="F16" i="51806"/>
  <c r="G16" i="51806"/>
  <c r="H16" i="51806"/>
  <c r="B16" i="51806"/>
  <c r="E15" i="3" l="1"/>
  <c r="E5" i="4" s="1"/>
  <c r="F15" i="3"/>
  <c r="F5" i="4" s="1"/>
  <c r="G15" i="3"/>
  <c r="G5" i="4" s="1"/>
  <c r="H15" i="3"/>
  <c r="H5" i="4" s="1"/>
  <c r="G15" i="2"/>
  <c r="D7" i="2"/>
  <c r="D9" i="2"/>
  <c r="D11" i="2"/>
  <c r="D13" i="2"/>
  <c r="E5" i="2"/>
  <c r="G5" i="2"/>
  <c r="C5" i="2"/>
  <c r="C15" i="1"/>
  <c r="C6" i="2" s="1"/>
  <c r="D15" i="1"/>
  <c r="D6" i="2" s="1"/>
  <c r="E15" i="1"/>
  <c r="E7" i="2" s="1"/>
  <c r="F15" i="1"/>
  <c r="F5" i="2" s="1"/>
  <c r="G15" i="1"/>
  <c r="G6" i="2" s="1"/>
  <c r="H15" i="1"/>
  <c r="B15" i="1"/>
  <c r="G15" i="4" l="1"/>
  <c r="G14" i="4"/>
  <c r="G13" i="4"/>
  <c r="G12" i="4"/>
  <c r="G11" i="4"/>
  <c r="G10" i="4"/>
  <c r="G9" i="4"/>
  <c r="G8" i="4"/>
  <c r="G7" i="4"/>
  <c r="G6" i="4"/>
  <c r="F15" i="4"/>
  <c r="F14" i="4"/>
  <c r="F13" i="4"/>
  <c r="F12" i="4"/>
  <c r="F11" i="4"/>
  <c r="F10" i="4"/>
  <c r="F9" i="4"/>
  <c r="F8" i="4"/>
  <c r="F7" i="4"/>
  <c r="F6" i="4"/>
  <c r="E15" i="4"/>
  <c r="E14" i="4"/>
  <c r="E13" i="4"/>
  <c r="E12" i="4"/>
  <c r="E11" i="4"/>
  <c r="E10" i="4"/>
  <c r="E9" i="4"/>
  <c r="E8" i="4"/>
  <c r="E7" i="4"/>
  <c r="E6" i="4"/>
  <c r="H15" i="4"/>
  <c r="H14" i="4"/>
  <c r="H13" i="4"/>
  <c r="H12" i="4"/>
  <c r="H11" i="4"/>
  <c r="H10" i="4"/>
  <c r="H9" i="4"/>
  <c r="H8" i="4"/>
  <c r="H7" i="4"/>
  <c r="H6" i="4"/>
  <c r="F14" i="2"/>
  <c r="F10" i="2"/>
  <c r="F8" i="2"/>
  <c r="H5" i="2"/>
  <c r="D5" i="2"/>
  <c r="E14" i="2"/>
  <c r="G13" i="2"/>
  <c r="C13" i="2"/>
  <c r="E12" i="2"/>
  <c r="G11" i="2"/>
  <c r="C11" i="2"/>
  <c r="E10" i="2"/>
  <c r="G9" i="2"/>
  <c r="C9" i="2"/>
  <c r="E8" i="2"/>
  <c r="G7" i="2"/>
  <c r="C7" i="2"/>
  <c r="E6" i="2"/>
  <c r="F15" i="2"/>
  <c r="D14" i="2"/>
  <c r="F13" i="2"/>
  <c r="D12" i="2"/>
  <c r="F11" i="2"/>
  <c r="D10" i="2"/>
  <c r="F9" i="2"/>
  <c r="D8" i="2"/>
  <c r="F7" i="2"/>
  <c r="E15" i="2"/>
  <c r="F12" i="2"/>
  <c r="F6" i="2"/>
  <c r="G14" i="2"/>
  <c r="C14" i="2"/>
  <c r="E13" i="2"/>
  <c r="G12" i="2"/>
  <c r="C12" i="2"/>
  <c r="E11" i="2"/>
  <c r="G10" i="2"/>
  <c r="C10" i="2"/>
  <c r="E9" i="2"/>
  <c r="G8" i="2"/>
  <c r="C8" i="2"/>
  <c r="M11" i="51808"/>
  <c r="M9" i="51809" l="1"/>
  <c r="L6" i="51805"/>
  <c r="L7" i="51805"/>
  <c r="L5" i="51805"/>
  <c r="C8" i="51805"/>
  <c r="D8" i="51805"/>
  <c r="E8" i="51805"/>
  <c r="F8" i="51805"/>
  <c r="G8" i="51805"/>
  <c r="H8" i="51805"/>
  <c r="I8" i="51805"/>
  <c r="J8" i="51805"/>
  <c r="K8" i="51805"/>
  <c r="B8" i="51805"/>
  <c r="M17" i="51809" l="1"/>
  <c r="M14" i="51809"/>
  <c r="M16" i="51809"/>
  <c r="M15" i="51809"/>
  <c r="M11" i="51809"/>
  <c r="M8" i="51809"/>
  <c r="M12" i="51809"/>
  <c r="M4" i="51809"/>
  <c r="M13" i="51809"/>
  <c r="M7" i="51809"/>
  <c r="M5" i="51809"/>
  <c r="M10" i="51809"/>
  <c r="L8" i="51805"/>
  <c r="D15" i="3"/>
  <c r="D5" i="4" s="1"/>
  <c r="D15" i="4" l="1"/>
  <c r="D14" i="4"/>
  <c r="D13" i="4"/>
  <c r="D12" i="4"/>
  <c r="D11" i="4"/>
  <c r="D10" i="4"/>
  <c r="D9" i="4"/>
  <c r="D8" i="4"/>
  <c r="D7" i="4"/>
  <c r="D6" i="4"/>
  <c r="D15" i="2" l="1"/>
  <c r="C15" i="2"/>
  <c r="B6" i="2"/>
  <c r="B10" i="2"/>
  <c r="B14" i="2"/>
  <c r="B8" i="2"/>
  <c r="B5" i="2"/>
  <c r="B9" i="2"/>
  <c r="B7" i="2"/>
  <c r="B11" i="2"/>
  <c r="B15" i="2"/>
  <c r="B12" i="2"/>
  <c r="B13" i="2"/>
  <c r="C15" i="3"/>
  <c r="C5" i="4" l="1"/>
  <c r="C6" i="4"/>
  <c r="C7" i="4"/>
  <c r="C8" i="4"/>
  <c r="C9" i="4"/>
  <c r="C10" i="4"/>
  <c r="C11" i="4"/>
  <c r="C12" i="4"/>
  <c r="C13" i="4"/>
  <c r="C14" i="4"/>
  <c r="C15" i="4"/>
  <c r="B15" i="3" l="1"/>
  <c r="B7" i="4" l="1"/>
  <c r="B11" i="4"/>
  <c r="B15" i="4"/>
  <c r="B9" i="4"/>
  <c r="B14" i="4"/>
  <c r="B8" i="4"/>
  <c r="B12" i="4"/>
  <c r="B5" i="4"/>
  <c r="B13" i="4"/>
  <c r="B10" i="4"/>
  <c r="B6" i="4"/>
</calcChain>
</file>

<file path=xl/sharedStrings.xml><?xml version="1.0" encoding="utf-8"?>
<sst xmlns="http://schemas.openxmlformats.org/spreadsheetml/2006/main" count="217" uniqueCount="73">
  <si>
    <t xml:space="preserve">№ </t>
  </si>
  <si>
    <t xml:space="preserve">УПФ "ДОВЕРИЕ" </t>
  </si>
  <si>
    <t>УПФ "СЪГЛАСИЕ"</t>
  </si>
  <si>
    <t xml:space="preserve">УПФ "ДСК-РОДИНА" </t>
  </si>
  <si>
    <t>ЗУПФ "АЛИАНЦ БЪЛГАРИЯ"</t>
  </si>
  <si>
    <t xml:space="preserve">УПФ "ЦКБ-СИЛА" </t>
  </si>
  <si>
    <t>ОБЩО</t>
  </si>
  <si>
    <t xml:space="preserve">Общо </t>
  </si>
  <si>
    <t>Среден размер за всички УПФ</t>
  </si>
  <si>
    <t>УПФ "ДОВЕРИЕ"</t>
  </si>
  <si>
    <t>УПФ "ДСК-РОДИНА"</t>
  </si>
  <si>
    <t>УПФ "ЦКБ-СИЛА"</t>
  </si>
  <si>
    <t>Корпоративни облигации</t>
  </si>
  <si>
    <t>Общински облигации</t>
  </si>
  <si>
    <t>Инвестиционни имоти</t>
  </si>
  <si>
    <t xml:space="preserve">(хил. лв.) </t>
  </si>
  <si>
    <t>(%)</t>
  </si>
  <si>
    <t>(лв.)</t>
  </si>
  <si>
    <t>УПФ</t>
  </si>
  <si>
    <t>Година, месец</t>
  </si>
  <si>
    <t xml:space="preserve">(лв.) </t>
  </si>
  <si>
    <t>*Средния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</si>
  <si>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 </t>
  </si>
  <si>
    <t>Общо</t>
  </si>
  <si>
    <t>Средства за изплащане на наследници 
на осигурени лица</t>
  </si>
  <si>
    <t>Показател</t>
  </si>
  <si>
    <t>Динамика на броя на осигурените лица в универсалните пенсионни фондове (УПФ)</t>
  </si>
  <si>
    <t xml:space="preserve">Пазарен  дял на УПФ по броя на осигурените в тях лица                      </t>
  </si>
  <si>
    <t xml:space="preserve">Пазарен дял на УПФ по размер на нетните им активи </t>
  </si>
  <si>
    <t>Брутни постъпления от осигурителни вноски в УПФ</t>
  </si>
  <si>
    <t>УПФ "ТОПЛИНА"</t>
  </si>
  <si>
    <t>Парични средства</t>
  </si>
  <si>
    <t>Краткосрочни вземания</t>
  </si>
  <si>
    <t>Година</t>
  </si>
  <si>
    <t>І.</t>
  </si>
  <si>
    <t>Инвестиции общо, в т.ч.</t>
  </si>
  <si>
    <t xml:space="preserve">"УПФ - БЪДЕЩЕ" </t>
  </si>
  <si>
    <t xml:space="preserve">УПФ "ТОПЛИНА" </t>
  </si>
  <si>
    <t xml:space="preserve">Балансови активи общо, в т.ч. </t>
  </si>
  <si>
    <t>УПФ "ПЕНСИОННООСИГУРИТЕЛЕН ИНСТИТУТ"</t>
  </si>
  <si>
    <t xml:space="preserve">                                    Година,период                            УПФ</t>
  </si>
  <si>
    <t>(хил. лв.)</t>
  </si>
  <si>
    <t>Година, период</t>
  </si>
  <si>
    <t xml:space="preserve">                                                     УПФ                           Инвестиционни инструменти </t>
  </si>
  <si>
    <t>Забележка:</t>
  </si>
  <si>
    <t>Среден размер на месечните постъпления от осигурителни вноски на едно осигурено лице в УПФ*</t>
  </si>
  <si>
    <t xml:space="preserve">Среден размер* на натрупаните средства на едно осигурено лице в УПФ
(към края на съответния месец)  </t>
  </si>
  <si>
    <t>УПФ "ПЕНСИОННО-ОСИГУРИТЕЛЕН ИНСТИТУТ"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</si>
  <si>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</si>
  <si>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</si>
  <si>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</si>
  <si>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</si>
  <si>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</si>
  <si>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 xml:space="preserve">Инвестиции общо
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</si>
  <si>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№5.1-У.</t>
  </si>
  <si>
    <r>
      <t>Среден размер* на натрупаните средства на</t>
    </r>
    <r>
      <rPr>
        <b/>
        <sz val="12"/>
        <rFont val="Times New Roman"/>
        <family val="1"/>
      </rPr>
      <t xml:space="preserve"> лицата, за които през предходните 12 месеца е постъпила поне една осигурителна вноска </t>
    </r>
    <r>
      <rPr>
        <sz val="12"/>
        <rFont val="Times New Roman"/>
        <family val="1"/>
        <charset val="204"/>
      </rPr>
      <t xml:space="preserve">
(към края на съответния месец)  </t>
    </r>
  </si>
  <si>
    <t>Средства за еднократно изплащане
на осигурени лица, придобили право на пенсия</t>
  </si>
  <si>
    <t>Средства за еднократно или разсрочено изплащане на осигурени лица</t>
  </si>
  <si>
    <t>"УПФ ОББ"</t>
  </si>
  <si>
    <t>УПФ "ДАЛЛБОГГ: ЖИВОТ И ЗДРАВЕ"</t>
  </si>
  <si>
    <t>Година, среднопретеглено</t>
  </si>
  <si>
    <t>Дългови финансови инструменти</t>
  </si>
  <si>
    <t>1.1</t>
  </si>
  <si>
    <t>Дялови финансови инструменти</t>
  </si>
  <si>
    <t>ІІ.</t>
  </si>
  <si>
    <t>месеци</t>
  </si>
  <si>
    <t>Динамика на нетните активи в УПФ през деветмесечието на 2025 г. (по месеци)</t>
  </si>
  <si>
    <t>Девет-месечие</t>
  </si>
  <si>
    <t>Деветмесечие, среднопретеглено</t>
  </si>
  <si>
    <t>Деветмесечие, средноаритметично</t>
  </si>
  <si>
    <t>Инвестиционен портфейл и балансови активи на УПФ към 30.09.2025 г.</t>
  </si>
  <si>
    <t>Структура на инвестиционния портфейл и балансовите активи на УПФ към 30.09.2025 г.</t>
  </si>
  <si>
    <t>Начислени и изплатени суми от УПФ за периода 01.01.2025 г. - 30.09.2025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</si>
</sst>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(* #,##0.00_);_(* \(#,##0.00\);_(* &quot;-&quot;??_);_(@_)"/>
    <numFmt numFmtId="168" formatCode="_-* #,##0.00\ _л_в_-;\-* #,##0.00\ _л_в_-;_-* &quot;-&quot;\ _л_в_-;_-@_-"/>
  </numFmts>
  <fonts count="2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</font>
    <font>
      <sz val="8"/>
      <color rgb="FF080000"/>
      <name val="Tahoma"/>
      <family val="2"/>
      <charset val="204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28">
    <xf numFmtId="0" fontId="0" fillId="0" borderId="0"/>
    <xf numFmtId="167" fontId="5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3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9" fontId="5" fillId="0" borderId="0" applyFont="0" applyFill="0" applyBorder="0" applyAlignment="0" applyProtection="0"/>
    <xf numFmtId="16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5" fillId="0" borderId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92">
    <xf numFmtId="0" fontId="0" fillId="0" borderId="0" xfId="0"/>
    <xf numFmtId="167" fontId="8" fillId="0" borderId="0" xfId="1" applyFont="1" applyBorder="1" applyAlignment="1">
      <alignment horizontal="center" vertical="center" wrapText="1"/>
    </xf>
    <xf numFmtId="0" fontId="8" fillId="0" borderId="0" xfId="0" applyFont="1" applyBorder="1"/>
    <xf numFmtId="0" fontId="11" fillId="0" borderId="0" xfId="0" applyFont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wrapText="1"/>
    </xf>
    <xf numFmtId="0" fontId="8" fillId="0" borderId="5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3" fontId="8" fillId="0" borderId="0" xfId="0" applyNumberFormat="1" applyFont="1" applyBorder="1" applyAlignment="1">
      <alignment vertical="center" wrapText="1"/>
    </xf>
    <xf numFmtId="0" fontId="12" fillId="0" borderId="0" xfId="0" applyFont="1" applyBorder="1" applyAlignment="1">
      <alignment wrapText="1"/>
    </xf>
    <xf numFmtId="0" fontId="8" fillId="0" borderId="0" xfId="6" applyFont="1" applyBorder="1"/>
    <xf numFmtId="0" fontId="8" fillId="0" borderId="0" xfId="0" applyFont="1" applyBorder="1" applyAlignment="1">
      <alignment wrapText="1"/>
    </xf>
    <xf numFmtId="167" fontId="8" fillId="0" borderId="2" xfId="1" applyFont="1" applyFill="1" applyBorder="1" applyAlignment="1">
      <alignment horizontal="left" wrapText="1"/>
    </xf>
    <xf numFmtId="0" fontId="14" fillId="0" borderId="0" xfId="4" applyFont="1" applyFill="1"/>
    <xf numFmtId="0" fontId="7" fillId="0" borderId="2" xfId="5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/>
    <xf numFmtId="0" fontId="8" fillId="0" borderId="0" xfId="0" applyFont="1" applyFill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166" fontId="14" fillId="0" borderId="5" xfId="2" applyFont="1" applyFill="1" applyBorder="1" applyAlignment="1">
      <alignment horizontal="right" vertical="justify" wrapText="1"/>
    </xf>
    <xf numFmtId="166" fontId="14" fillId="0" borderId="4" xfId="2" applyFont="1" applyFill="1" applyBorder="1" applyAlignment="1">
      <alignment horizontal="justify" wrapText="1"/>
    </xf>
    <xf numFmtId="0" fontId="18" fillId="0" borderId="4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justify" vertical="justify" wrapText="1"/>
    </xf>
    <xf numFmtId="0" fontId="17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0" xfId="6" applyFont="1" applyBorder="1"/>
    <xf numFmtId="0" fontId="8" fillId="0" borderId="0" xfId="6" applyFont="1" applyBorder="1" applyAlignment="1">
      <alignment horizontal="right"/>
    </xf>
    <xf numFmtId="0" fontId="9" fillId="0" borderId="2" xfId="0" applyFont="1" applyFill="1" applyBorder="1" applyAlignment="1">
      <alignment horizontal="left" vertical="top" wrapText="1"/>
    </xf>
    <xf numFmtId="0" fontId="8" fillId="0" borderId="2" xfId="12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Border="1"/>
    <xf numFmtId="3" fontId="8" fillId="0" borderId="0" xfId="0" applyNumberFormat="1" applyFont="1" applyFill="1" applyBorder="1" applyAlignment="1">
      <alignment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14" fillId="0" borderId="5" xfId="0" applyFont="1" applyFill="1" applyBorder="1" applyAlignment="1">
      <alignment horizontal="right" vertical="justify"/>
    </xf>
    <xf numFmtId="0" fontId="14" fillId="0" borderId="6" xfId="0" applyFont="1" applyFill="1" applyBorder="1" applyAlignment="1">
      <alignment vertical="justify"/>
    </xf>
    <xf numFmtId="0" fontId="14" fillId="0" borderId="4" xfId="0" applyFont="1" applyFill="1" applyBorder="1" applyAlignment="1">
      <alignment vertical="justify"/>
    </xf>
    <xf numFmtId="3" fontId="14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8" fillId="0" borderId="2" xfId="5" quotePrefix="1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4" fillId="0" borderId="0" xfId="3" applyFont="1" applyFill="1" applyAlignment="1">
      <alignment horizontal="center" vertical="center" wrapText="1"/>
    </xf>
    <xf numFmtId="0" fontId="8" fillId="0" borderId="2" xfId="0" applyFont="1" applyBorder="1" applyAlignment="1">
      <alignment wrapText="1"/>
    </xf>
    <xf numFmtId="3" fontId="8" fillId="0" borderId="0" xfId="0" applyNumberFormat="1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right" vertical="center"/>
    </xf>
    <xf numFmtId="0" fontId="9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2" fontId="16" fillId="0" borderId="5" xfId="0" applyNumberFormat="1" applyFont="1" applyFill="1" applyBorder="1" applyAlignment="1">
      <alignment horizontal="center" vertical="center" wrapText="1"/>
    </xf>
    <xf numFmtId="167" fontId="17" fillId="0" borderId="5" xfId="1" applyFont="1" applyFill="1" applyBorder="1" applyAlignment="1">
      <alignment horizontal="center" vertical="center" wrapText="1"/>
    </xf>
    <xf numFmtId="167" fontId="12" fillId="0" borderId="5" xfId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 wrapText="1"/>
    </xf>
    <xf numFmtId="0" fontId="8" fillId="0" borderId="2" xfId="0" quotePrefix="1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 wrapText="1"/>
    </xf>
    <xf numFmtId="0" fontId="0" fillId="0" borderId="0" xfId="0" applyFill="1"/>
    <xf numFmtId="10" fontId="8" fillId="0" borderId="0" xfId="8" applyNumberFormat="1" applyFont="1" applyFill="1" applyBorder="1" applyAlignment="1">
      <alignment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right" vertical="center"/>
    </xf>
    <xf numFmtId="167" fontId="17" fillId="0" borderId="2" xfId="1" applyFont="1" applyFill="1" applyBorder="1" applyAlignment="1">
      <alignment horizontal="center" vertical="center" wrapText="1"/>
    </xf>
    <xf numFmtId="167" fontId="12" fillId="0" borderId="2" xfId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justify" vertical="justify" wrapText="1"/>
    </xf>
    <xf numFmtId="0" fontId="17" fillId="0" borderId="2" xfId="0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5" quotePrefix="1" applyNumberFormat="1" applyFont="1" applyFill="1" applyBorder="1" applyAlignment="1">
      <alignment horizontal="right" vertical="center" wrapText="1" indent="1"/>
    </xf>
    <xf numFmtId="0" fontId="8" fillId="0" borderId="2" xfId="0" quotePrefix="1" applyNumberFormat="1" applyFont="1" applyFill="1" applyBorder="1" applyAlignment="1">
      <alignment horizontal="right" vertical="center" wrapText="1" indent="1"/>
    </xf>
    <xf numFmtId="0" fontId="8" fillId="0" borderId="0" xfId="6" applyFont="1" applyFill="1" applyBorder="1"/>
    <xf numFmtId="0" fontId="8" fillId="0" borderId="0" xfId="12" applyFont="1" applyFill="1" applyBorder="1" applyAlignment="1">
      <alignment horizontal="right" vertical="center" wrapText="1"/>
    </xf>
    <xf numFmtId="0" fontId="8" fillId="0" borderId="0" xfId="12" applyFont="1" applyFill="1" applyBorder="1" applyAlignment="1">
      <alignment wrapText="1"/>
    </xf>
    <xf numFmtId="0" fontId="8" fillId="0" borderId="0" xfId="6" applyFont="1" applyFill="1" applyBorder="1" applyAlignment="1">
      <alignment horizontal="right"/>
    </xf>
    <xf numFmtId="0" fontId="8" fillId="0" borderId="5" xfId="12" applyFont="1" applyFill="1" applyBorder="1" applyAlignment="1">
      <alignment horizontal="right" vertical="center" wrapText="1"/>
    </xf>
    <xf numFmtId="0" fontId="8" fillId="0" borderId="4" xfId="12" applyFont="1" applyFill="1" applyBorder="1" applyAlignment="1">
      <alignment vertical="center" wrapText="1"/>
    </xf>
    <xf numFmtId="0" fontId="9" fillId="0" borderId="2" xfId="12" applyFont="1" applyFill="1" applyBorder="1" applyAlignment="1">
      <alignment wrapText="1"/>
    </xf>
    <xf numFmtId="0" fontId="8" fillId="0" borderId="2" xfId="6" applyFont="1" applyFill="1" applyBorder="1" applyAlignment="1">
      <alignment wrapText="1"/>
    </xf>
    <xf numFmtId="0" fontId="14" fillId="0" borderId="0" xfId="3" applyFont="1" applyFill="1" applyAlignment="1">
      <alignment horizontal="left" vertical="center" wrapText="1"/>
    </xf>
    <xf numFmtId="0" fontId="14" fillId="0" borderId="2" xfId="3" applyFont="1" applyFill="1" applyBorder="1" applyAlignment="1">
      <alignment horizontal="left" vertical="center" wrapText="1"/>
    </xf>
    <xf numFmtId="3" fontId="14" fillId="0" borderId="0" xfId="4" applyNumberFormat="1" applyFont="1" applyFill="1"/>
    <xf numFmtId="10" fontId="14" fillId="0" borderId="0" xfId="9" applyNumberFormat="1" applyFont="1" applyFill="1"/>
    <xf numFmtId="0" fontId="14" fillId="0" borderId="2" xfId="4" applyFont="1" applyFill="1" applyBorder="1" applyAlignment="1">
      <alignment horizontal="left" vertical="center"/>
    </xf>
    <xf numFmtId="165" fontId="9" fillId="0" borderId="2" xfId="0" applyNumberFormat="1" applyFont="1" applyFill="1" applyBorder="1" applyAlignment="1">
      <alignment horizontal="right" vertical="center" wrapText="1"/>
    </xf>
    <xf numFmtId="165" fontId="18" fillId="0" borderId="2" xfId="0" applyNumberFormat="1" applyFont="1" applyFill="1" applyBorder="1" applyAlignment="1">
      <alignment horizontal="right" vertical="center" wrapText="1"/>
    </xf>
    <xf numFmtId="3" fontId="14" fillId="0" borderId="2" xfId="7" applyNumberFormat="1" applyFont="1" applyFill="1" applyBorder="1" applyAlignment="1">
      <alignment horizontal="right" vertical="center" wrapText="1" indent="1"/>
    </xf>
    <xf numFmtId="0" fontId="8" fillId="0" borderId="2" xfId="0" applyFont="1" applyFill="1" applyBorder="1" applyAlignment="1">
      <alignment horizontal="left" vertical="top" wrapText="1"/>
    </xf>
    <xf numFmtId="165" fontId="8" fillId="0" borderId="0" xfId="0" applyNumberFormat="1" applyFont="1" applyFill="1" applyAlignment="1">
      <alignment horizontal="center" vertical="center"/>
    </xf>
    <xf numFmtId="0" fontId="22" fillId="0" borderId="0" xfId="13" applyNumberFormat="1" applyFont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2" fontId="8" fillId="0" borderId="0" xfId="9" applyNumberFormat="1" applyFont="1" applyFill="1" applyBorder="1"/>
    <xf numFmtId="2" fontId="8" fillId="0" borderId="0" xfId="9" applyNumberFormat="1" applyFont="1" applyBorder="1"/>
    <xf numFmtId="2" fontId="8" fillId="0" borderId="0" xfId="0" applyNumberFormat="1" applyFont="1" applyBorder="1"/>
    <xf numFmtId="0" fontId="8" fillId="0" borderId="0" xfId="0" applyFont="1" applyFill="1" applyBorder="1" applyAlignment="1">
      <alignment horizontal="center" vertical="center" wrapText="1"/>
    </xf>
    <xf numFmtId="0" fontId="22" fillId="0" borderId="0" xfId="0" applyNumberFormat="1" applyFont="1" applyAlignment="1">
      <alignment horizontal="right" vertical="center" wrapText="1"/>
    </xf>
    <xf numFmtId="0" fontId="8" fillId="0" borderId="5" xfId="0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vertical="center" wrapText="1"/>
    </xf>
    <xf numFmtId="167" fontId="17" fillId="0" borderId="2" xfId="1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22" fillId="0" borderId="0" xfId="19" applyNumberFormat="1" applyFont="1" applyAlignment="1">
      <alignment horizontal="right" vertical="center" wrapText="1"/>
    </xf>
    <xf numFmtId="0" fontId="22" fillId="0" borderId="0" xfId="0" applyFont="1" applyAlignment="1">
      <alignment horizontal="left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6" applyFont="1" applyBorder="1"/>
    <xf numFmtId="0" fontId="8" fillId="0" borderId="2" xfId="12" applyFont="1" applyFill="1" applyBorder="1" applyAlignment="1">
      <alignment horizontal="center" vertical="center"/>
    </xf>
    <xf numFmtId="0" fontId="8" fillId="0" borderId="0" xfId="6" applyFont="1" applyFill="1" applyBorder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/>
    <xf numFmtId="3" fontId="14" fillId="0" borderId="2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0" xfId="6" applyFont="1" applyBorder="1"/>
    <xf numFmtId="0" fontId="8" fillId="0" borderId="0" xfId="0" applyFont="1" applyFill="1" applyBorder="1" applyAlignment="1">
      <alignment horizontal="center" vertical="center" wrapText="1"/>
    </xf>
    <xf numFmtId="0" fontId="8" fillId="0" borderId="2" xfId="12" applyFont="1" applyFill="1" applyBorder="1" applyAlignment="1">
      <alignment horizontal="center" vertical="center"/>
    </xf>
    <xf numFmtId="3" fontId="14" fillId="0" borderId="2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/>
    <xf numFmtId="3" fontId="8" fillId="2" borderId="2" xfId="0" applyNumberFormat="1" applyFont="1" applyFill="1" applyBorder="1" applyAlignment="1">
      <alignment vertical="center"/>
    </xf>
    <xf numFmtId="2" fontId="8" fillId="0" borderId="0" xfId="0" applyNumberFormat="1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2" fontId="8" fillId="2" borderId="2" xfId="9" applyNumberFormat="1" applyFont="1" applyFill="1" applyBorder="1" applyAlignment="1">
      <alignment horizontal="right" vertical="center" wrapText="1"/>
    </xf>
    <xf numFmtId="3" fontId="8" fillId="2" borderId="2" xfId="0" applyNumberFormat="1" applyFont="1" applyFill="1" applyBorder="1" applyAlignment="1">
      <alignment wrapText="1"/>
    </xf>
    <xf numFmtId="3" fontId="8" fillId="2" borderId="2" xfId="0" applyNumberFormat="1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vertical="center" wrapText="1"/>
    </xf>
    <xf numFmtId="2" fontId="11" fillId="0" borderId="0" xfId="0" applyNumberFormat="1" applyFont="1" applyBorder="1" applyAlignment="1">
      <alignment vertical="center" wrapText="1"/>
    </xf>
    <xf numFmtId="3" fontId="22" fillId="0" borderId="0" xfId="19" applyNumberFormat="1" applyFont="1" applyAlignment="1">
      <alignment horizontal="right" vertical="center" wrapText="1"/>
    </xf>
    <xf numFmtId="168" fontId="7" fillId="2" borderId="2" xfId="0" applyNumberFormat="1" applyFont="1" applyFill="1" applyBorder="1" applyAlignment="1">
      <alignment horizontal="right" vertical="center" wrapText="1"/>
    </xf>
    <xf numFmtId="3" fontId="23" fillId="2" borderId="2" xfId="7" applyNumberFormat="1" applyFont="1" applyFill="1" applyBorder="1" applyAlignment="1">
      <alignment horizontal="right" vertical="center" wrapText="1" indent="1"/>
    </xf>
    <xf numFmtId="168" fontId="8" fillId="2" borderId="2" xfId="0" applyNumberFormat="1" applyFont="1" applyFill="1" applyBorder="1" applyAlignment="1">
      <alignment horizontal="right" vertical="center" wrapText="1"/>
    </xf>
    <xf numFmtId="3" fontId="8" fillId="2" borderId="2" xfId="0" applyNumberFormat="1" applyFont="1" applyFill="1" applyBorder="1" applyAlignment="1">
      <alignment horizontal="right" vertical="center"/>
    </xf>
    <xf numFmtId="165" fontId="9" fillId="2" borderId="2" xfId="0" applyNumberFormat="1" applyFont="1" applyFill="1" applyBorder="1" applyAlignment="1">
      <alignment horizontal="right" vertical="center" wrapText="1"/>
    </xf>
    <xf numFmtId="165" fontId="18" fillId="2" borderId="2" xfId="0" applyNumberFormat="1" applyFont="1" applyFill="1" applyBorder="1" applyAlignment="1">
      <alignment horizontal="right" vertical="center" wrapText="1"/>
    </xf>
    <xf numFmtId="2" fontId="9" fillId="2" borderId="2" xfId="0" applyNumberFormat="1" applyFont="1" applyFill="1" applyBorder="1" applyAlignment="1">
      <alignment wrapText="1"/>
    </xf>
    <xf numFmtId="2" fontId="9" fillId="2" borderId="2" xfId="0" applyNumberFormat="1" applyFont="1" applyFill="1" applyBorder="1" applyAlignment="1">
      <alignment horizontal="right" vertical="center" wrapText="1"/>
    </xf>
    <xf numFmtId="3" fontId="14" fillId="2" borderId="2" xfId="7" applyNumberFormat="1" applyFont="1" applyFill="1" applyBorder="1" applyAlignment="1">
      <alignment horizontal="right" vertical="center" wrapText="1" indent="1"/>
    </xf>
    <xf numFmtId="2" fontId="8" fillId="2" borderId="2" xfId="12" applyNumberFormat="1" applyFont="1" applyFill="1" applyBorder="1" applyAlignment="1">
      <alignment horizontal="right" vertical="center" wrapText="1"/>
    </xf>
    <xf numFmtId="0" fontId="8" fillId="0" borderId="0" xfId="6" applyFont="1" applyBorder="1"/>
    <xf numFmtId="0" fontId="8" fillId="0" borderId="0" xfId="0" applyFont="1" applyFill="1" applyBorder="1" applyAlignment="1">
      <alignment horizontal="left" vertical="center" wrapText="1"/>
    </xf>
    <xf numFmtId="4" fontId="8" fillId="0" borderId="0" xfId="6" applyNumberFormat="1" applyFont="1" applyFill="1" applyBorder="1"/>
    <xf numFmtId="4" fontId="8" fillId="2" borderId="2" xfId="1" applyNumberFormat="1" applyFont="1" applyFill="1" applyBorder="1" applyAlignment="1">
      <alignment horizontal="right" wrapText="1"/>
    </xf>
    <xf numFmtId="4" fontId="8" fillId="2" borderId="2" xfId="1" applyNumberFormat="1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167" fontId="8" fillId="0" borderId="0" xfId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justify" vertical="justify"/>
    </xf>
    <xf numFmtId="0" fontId="14" fillId="0" borderId="13" xfId="0" applyFont="1" applyFill="1" applyBorder="1" applyAlignment="1">
      <alignment horizontal="justify" vertical="justify"/>
    </xf>
    <xf numFmtId="0" fontId="14" fillId="0" borderId="14" xfId="0" applyFont="1" applyFill="1" applyBorder="1" applyAlignment="1">
      <alignment horizontal="justify" vertical="justify"/>
    </xf>
    <xf numFmtId="0" fontId="14" fillId="0" borderId="10" xfId="0" applyNumberFormat="1" applyFont="1" applyFill="1" applyBorder="1" applyAlignment="1">
      <alignment horizontal="center" vertical="center" wrapText="1"/>
    </xf>
    <xf numFmtId="0" fontId="14" fillId="0" borderId="11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8" fillId="0" borderId="10" xfId="12" applyFont="1" applyFill="1" applyBorder="1" applyAlignment="1">
      <alignment horizontal="center" vertical="center"/>
    </xf>
    <xf numFmtId="0" fontId="8" fillId="0" borderId="11" xfId="12" applyFont="1" applyFill="1" applyBorder="1" applyAlignment="1">
      <alignment horizontal="center" vertical="center"/>
    </xf>
    <xf numFmtId="0" fontId="8" fillId="0" borderId="0" xfId="0" applyNumberFormat="1" applyFont="1" applyBorder="1" applyAlignment="1">
      <alignment horizontal="left" vertical="top" wrapText="1"/>
    </xf>
    <xf numFmtId="0" fontId="8" fillId="0" borderId="0" xfId="12" applyFont="1" applyFill="1" applyBorder="1" applyAlignment="1">
      <alignment horizontal="center" vertical="center" wrapText="1"/>
    </xf>
    <xf numFmtId="0" fontId="8" fillId="0" borderId="0" xfId="12" applyNumberFormat="1" applyFont="1" applyFill="1" applyBorder="1" applyAlignment="1">
      <alignment horizontal="left" vertical="top" wrapText="1"/>
    </xf>
    <xf numFmtId="0" fontId="14" fillId="0" borderId="0" xfId="3" applyFont="1" applyFill="1" applyAlignment="1">
      <alignment horizontal="center" vertical="center" wrapText="1"/>
    </xf>
    <xf numFmtId="0" fontId="14" fillId="0" borderId="3" xfId="4" applyFont="1" applyFill="1" applyBorder="1" applyAlignment="1">
      <alignment horizontal="right"/>
    </xf>
    <xf numFmtId="0" fontId="19" fillId="0" borderId="5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2" fontId="19" fillId="0" borderId="5" xfId="0" applyNumberFormat="1" applyFont="1" applyFill="1" applyBorder="1" applyAlignment="1">
      <alignment horizontal="center" vertical="center" wrapText="1"/>
    </xf>
    <xf numFmtId="2" fontId="19" fillId="0" borderId="4" xfId="0" applyNumberFormat="1" applyFont="1" applyFill="1" applyBorder="1" applyAlignment="1">
      <alignment horizontal="center" vertical="center" wrapText="1"/>
    </xf>
    <xf numFmtId="167" fontId="19" fillId="0" borderId="5" xfId="1" applyFont="1" applyFill="1" applyBorder="1" applyAlignment="1">
      <alignment horizontal="center" vertical="center" wrapText="1"/>
    </xf>
    <xf numFmtId="167" fontId="19" fillId="0" borderId="4" xfId="1" applyFont="1" applyFill="1" applyBorder="1" applyAlignment="1">
      <alignment horizontal="center" vertical="center" wrapText="1"/>
    </xf>
  </cellXfs>
  <cellStyles count="28">
    <cellStyle name="Comma" xfId="1" builtinId="3"/>
    <cellStyle name="Comma 2" xfId="10"/>
    <cellStyle name="Comma 2 2" xfId="17"/>
    <cellStyle name="Comma 3" xfId="15"/>
    <cellStyle name="Comma 3 2" xfId="20"/>
    <cellStyle name="Comma 4" xfId="22"/>
    <cellStyle name="Comma_PPF_2006_Q2_BG" xfId="2"/>
    <cellStyle name="Normal" xfId="0" builtinId="0"/>
    <cellStyle name="Normal 2" xfId="12"/>
    <cellStyle name="Normal 3" xfId="13"/>
    <cellStyle name="Normal 3 2" xfId="25"/>
    <cellStyle name="Normal 4" xfId="14"/>
    <cellStyle name="Normal 5" xfId="19"/>
    <cellStyle name="Normal 5 2" xfId="26"/>
    <cellStyle name="Normal 6" xfId="23"/>
    <cellStyle name="Normal 7" xfId="24"/>
    <cellStyle name="Normal 8" xfId="27"/>
    <cellStyle name="Normal_DPF" xfId="3"/>
    <cellStyle name="Normal_PPF_2006_Q2_BG" xfId="4"/>
    <cellStyle name="Normal_Spr_06_04" xfId="5"/>
    <cellStyle name="Normal_ППФ0603" xfId="6"/>
    <cellStyle name="Normal_Таблица № 7- П" xfId="7"/>
    <cellStyle name="Normal_Таблица №4-У" xfId="8"/>
    <cellStyle name="Percent" xfId="9" builtinId="5"/>
    <cellStyle name="Percent 2" xfId="11"/>
    <cellStyle name="Percent 2 2" xfId="18"/>
    <cellStyle name="Percent 3" xfId="16"/>
    <cellStyle name="Percent 4" xf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bg-BG" sz="1200" b="1"/>
              <a:t>Пазарен  дял на УПФ по броя на осигурените в тях лица към 3</a:t>
            </a:r>
            <a:r>
              <a:rPr lang="en-US" sz="1200" b="1"/>
              <a:t>0</a:t>
            </a:r>
            <a:r>
              <a:rPr lang="bg-BG" sz="1200" b="1"/>
              <a:t>.</a:t>
            </a:r>
            <a:r>
              <a:rPr lang="en-US" sz="1200" b="1"/>
              <a:t>09</a:t>
            </a:r>
            <a:r>
              <a:rPr lang="bg-BG" sz="1200" b="1"/>
              <a:t>.20</a:t>
            </a:r>
            <a:r>
              <a:rPr lang="en-US" sz="1200" b="1"/>
              <a:t>25</a:t>
            </a:r>
            <a:r>
              <a:rPr lang="bg-BG" sz="1200" b="1"/>
              <a:t> г.</a:t>
            </a:r>
          </a:p>
        </c:rich>
      </c:tx>
      <c:layout>
        <c:manualLayout>
          <c:xMode val="edge"/>
          <c:yMode val="edge"/>
          <c:x val="0.22543950361944159"/>
          <c:y val="2.5423728813559452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234"/>
          <c:y val="0.40847457627118688"/>
          <c:w val="0.58531540847983454"/>
          <c:h val="0.37966101694915338"/>
        </c:manualLayout>
      </c:layout>
      <c:pie3DChart>
        <c:varyColors val="1"/>
        <c:ser>
          <c:idx val="2"/>
          <c:order val="0"/>
          <c:explosion val="27"/>
          <c:dLbls>
            <c:dLbl>
              <c:idx val="0"/>
              <c:layout>
                <c:manualLayout>
                  <c:x val="8.4576103271475661E-2"/>
                  <c:y val="5.34310368564335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AEB-4948-88D6-D3097A53C0FA}"/>
                </c:ext>
              </c:extLst>
            </c:dLbl>
            <c:dLbl>
              <c:idx val="1"/>
              <c:layout>
                <c:manualLayout>
                  <c:x val="1.1953831857974283E-2"/>
                  <c:y val="7.169763454350983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563831694951175"/>
                      <c:h val="8.48546643533965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AEB-4948-88D6-D3097A53C0FA}"/>
                </c:ext>
              </c:extLst>
            </c:dLbl>
            <c:dLbl>
              <c:idx val="2"/>
              <c:layout>
                <c:manualLayout>
                  <c:x val="-6.4553561239627924E-2"/>
                  <c:y val="6.37890314472115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AEB-4948-88D6-D3097A53C0FA}"/>
                </c:ext>
              </c:extLst>
            </c:dLbl>
            <c:dLbl>
              <c:idx val="3"/>
              <c:layout>
                <c:manualLayout>
                  <c:x val="3.2821698735434689E-2"/>
                  <c:y val="8.88842030339427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AEB-4948-88D6-D3097A53C0FA}"/>
                </c:ext>
              </c:extLst>
            </c:dLbl>
            <c:dLbl>
              <c:idx val="4"/>
              <c:layout>
                <c:manualLayout>
                  <c:x val="-1.881469056285234E-2"/>
                  <c:y val="4.475288046620803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AEB-4948-88D6-D3097A53C0FA}"/>
                </c:ext>
              </c:extLst>
            </c:dLbl>
            <c:dLbl>
              <c:idx val="5"/>
              <c:layout>
                <c:manualLayout>
                  <c:x val="-4.3700923113669791E-2"/>
                  <c:y val="-4.47160460874594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AEB-4948-88D6-D3097A53C0FA}"/>
                </c:ext>
              </c:extLst>
            </c:dLbl>
            <c:dLbl>
              <c:idx val="6"/>
              <c:layout>
                <c:manualLayout>
                  <c:x val="-9.4586878811813768E-2"/>
                  <c:y val="-0.1016340584545577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AEB-4948-88D6-D3097A53C0FA}"/>
                </c:ext>
              </c:extLst>
            </c:dLbl>
            <c:dLbl>
              <c:idx val="7"/>
              <c:layout>
                <c:manualLayout>
                  <c:x val="-7.961613493965479E-3"/>
                  <c:y val="-0.1595212527368089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AEB-4948-88D6-D3097A53C0FA}"/>
                </c:ext>
              </c:extLst>
            </c:dLbl>
            <c:dLbl>
              <c:idx val="8"/>
              <c:layout>
                <c:manualLayout>
                  <c:x val="0.18833255977439309"/>
                  <c:y val="-8.7615819209039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AEB-4948-88D6-D3097A53C0FA}"/>
                </c:ext>
              </c:extLst>
            </c:dLbl>
            <c:dLbl>
              <c:idx val="9"/>
              <c:layout>
                <c:manualLayout>
                  <c:x val="0.29017140437590078"/>
                  <c:y val="-2.92331605757402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661501464333502"/>
                      <c:h val="0.157021996615905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AEB-4948-88D6-D3097A53C0F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№1-У'!$A$5:$A$14</c:f>
              <c:strCache>
                <c:ptCount val="10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  <c:pt idx="9">
                  <c:v>УПФ "ДАЛЛБОГГ: ЖИВОТ И ЗДРАВЕ"</c:v>
                </c:pt>
              </c:strCache>
            </c:strRef>
          </c:cat>
          <c:val>
            <c:numRef>
              <c:f>'Таблица №1.1-У'!$K$5:$K$14</c:f>
              <c:numCache>
                <c:formatCode>0.00</c:formatCode>
                <c:ptCount val="10"/>
                <c:pt idx="0">
                  <c:v>24.413743061490951</c:v>
                </c:pt>
                <c:pt idx="1">
                  <c:v>8.1754461002061305</c:v>
                </c:pt>
                <c:pt idx="2">
                  <c:v>20.244740247457646</c:v>
                </c:pt>
                <c:pt idx="3">
                  <c:v>19.29747739679032</c:v>
                </c:pt>
                <c:pt idx="4">
                  <c:v>10.660896998243379</c:v>
                </c:pt>
                <c:pt idx="5">
                  <c:v>7.6443182030100161</c:v>
                </c:pt>
                <c:pt idx="6">
                  <c:v>4.0946255330351624</c:v>
                </c:pt>
                <c:pt idx="7">
                  <c:v>2.6221927178078488</c:v>
                </c:pt>
                <c:pt idx="8">
                  <c:v>1.7975034324715564</c:v>
                </c:pt>
                <c:pt idx="9">
                  <c:v>1.0490563094869905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AEB-4948-88D6-D3097A53C0F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bg-BG" sz="1200"/>
              <a:t>Пазарен дял на УПФ по размер на нетните им активи към 3</a:t>
            </a:r>
            <a:r>
              <a:rPr lang="en-US" sz="1200"/>
              <a:t>0</a:t>
            </a:r>
            <a:r>
              <a:rPr lang="bg-BG" sz="1200"/>
              <a:t>.</a:t>
            </a:r>
            <a:r>
              <a:rPr lang="en-US" sz="1200"/>
              <a:t>09.</a:t>
            </a:r>
            <a:r>
              <a:rPr lang="bg-BG" sz="1200"/>
              <a:t>20</a:t>
            </a:r>
            <a:r>
              <a:rPr lang="en-US" sz="1200"/>
              <a:t>25</a:t>
            </a:r>
            <a:r>
              <a:rPr lang="bg-BG" sz="1200"/>
              <a:t> г. </a:t>
            </a:r>
          </a:p>
        </c:rich>
      </c:tx>
      <c:layout>
        <c:manualLayout>
          <c:xMode val="edge"/>
          <c:yMode val="edge"/>
          <c:x val="0.23642186918982599"/>
          <c:y val="3.8418079096045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5096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9.4363008140011459E-2"/>
                  <c:y val="2.73870080960691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486-4068-BA4B-B2C9A6D2C40E}"/>
                </c:ext>
              </c:extLst>
            </c:dLbl>
            <c:dLbl>
              <c:idx val="1"/>
              <c:layout>
                <c:manualLayout>
                  <c:x val="-3.323458921305987E-2"/>
                  <c:y val="8.96390408826015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486-4068-BA4B-B2C9A6D2C40E}"/>
                </c:ext>
              </c:extLst>
            </c:dLbl>
            <c:dLbl>
              <c:idx val="2"/>
              <c:layout>
                <c:manualLayout>
                  <c:x val="-2.858313858647725E-2"/>
                  <c:y val="6.3723831131278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486-4068-BA4B-B2C9A6D2C40E}"/>
                </c:ext>
              </c:extLst>
            </c:dLbl>
            <c:dLbl>
              <c:idx val="3"/>
              <c:layout>
                <c:manualLayout>
                  <c:x val="-1.6388266875120457E-2"/>
                  <c:y val="3.2857689398994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486-4068-BA4B-B2C9A6D2C40E}"/>
                </c:ext>
              </c:extLst>
            </c:dLbl>
            <c:dLbl>
              <c:idx val="4"/>
              <c:layout>
                <c:manualLayout>
                  <c:x val="-2.2996794480317689E-2"/>
                  <c:y val="-2.17128875839674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486-4068-BA4B-B2C9A6D2C40E}"/>
                </c:ext>
              </c:extLst>
            </c:dLbl>
            <c:dLbl>
              <c:idx val="5"/>
              <c:layout>
                <c:manualLayout>
                  <c:x val="-3.5152581108333525E-2"/>
                  <c:y val="-4.7250856354820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486-4068-BA4B-B2C9A6D2C40E}"/>
                </c:ext>
              </c:extLst>
            </c:dLbl>
            <c:dLbl>
              <c:idx val="6"/>
              <c:layout>
                <c:manualLayout>
                  <c:x val="-0.10137867203000864"/>
                  <c:y val="-8.69994216824592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486-4068-BA4B-B2C9A6D2C40E}"/>
                </c:ext>
              </c:extLst>
            </c:dLbl>
            <c:dLbl>
              <c:idx val="7"/>
              <c:layout>
                <c:manualLayout>
                  <c:x val="-1.6352955880514986E-2"/>
                  <c:y val="-0.1645641756709345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486-4068-BA4B-B2C9A6D2C40E}"/>
                </c:ext>
              </c:extLst>
            </c:dLbl>
            <c:dLbl>
              <c:idx val="8"/>
              <c:layout>
                <c:manualLayout>
                  <c:x val="0.13847399891973169"/>
                  <c:y val="-7.27936296098586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486-4068-BA4B-B2C9A6D2C40E}"/>
                </c:ext>
              </c:extLst>
            </c:dLbl>
            <c:dLbl>
              <c:idx val="9"/>
              <c:layout>
                <c:manualLayout>
                  <c:x val="0.27738412222774117"/>
                  <c:y val="-2.4797687091144081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38573448742899"/>
                      <c:h val="0.1385222786238014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3486-4068-BA4B-B2C9A6D2C40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№2-У'!$A$5:$A$14</c:f>
              <c:strCache>
                <c:ptCount val="10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 </c:v>
                </c:pt>
                <c:pt idx="8">
                  <c:v>УПФ "ПЕНСИОННООСИГУРИТЕЛЕН ИНСТИТУТ"</c:v>
                </c:pt>
                <c:pt idx="9">
                  <c:v>УПФ "ДАЛЛБОГГ: ЖИВОТ И ЗДРАВЕ"</c:v>
                </c:pt>
              </c:strCache>
            </c:strRef>
          </c:cat>
          <c:val>
            <c:numRef>
              <c:f>'Таблица №2.1-У'!$K$5:$K$14</c:f>
              <c:numCache>
                <c:formatCode>0.00</c:formatCode>
                <c:ptCount val="10"/>
                <c:pt idx="0">
                  <c:v>24.897753253817623</c:v>
                </c:pt>
                <c:pt idx="1">
                  <c:v>7.7378761890150125</c:v>
                </c:pt>
                <c:pt idx="2">
                  <c:v>20.843219918788098</c:v>
                </c:pt>
                <c:pt idx="3">
                  <c:v>19.222618188027031</c:v>
                </c:pt>
                <c:pt idx="4">
                  <c:v>13.287003750375703</c:v>
                </c:pt>
                <c:pt idx="5">
                  <c:v>8.6006281331362686</c:v>
                </c:pt>
                <c:pt idx="6">
                  <c:v>2.3428544452964584</c:v>
                </c:pt>
                <c:pt idx="7">
                  <c:v>1.4477662588189926</c:v>
                </c:pt>
                <c:pt idx="8">
                  <c:v>0.98006134804770939</c:v>
                </c:pt>
                <c:pt idx="9">
                  <c:v>0.64021851467710578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486-4068-BA4B-B2C9A6D2C40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УПФ към 3</a:t>
            </a:r>
            <a:r>
              <a:rPr lang="en-US"/>
              <a:t>0</a:t>
            </a:r>
            <a:r>
              <a:rPr lang="bg-BG"/>
              <a:t>.</a:t>
            </a:r>
            <a:r>
              <a:rPr lang="en-US"/>
              <a:t>09.2</a:t>
            </a:r>
            <a:r>
              <a:rPr lang="bg-BG"/>
              <a:t>0</a:t>
            </a:r>
            <a:r>
              <a:rPr lang="en-US"/>
              <a:t>25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9989658738366543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913"/>
          <c:w val="0.53050672182005509"/>
          <c:h val="0.34576271186440954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7772071969264712E-2"/>
                  <c:y val="0.1522846192449293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980-444B-8AA0-0F6D6238633B}"/>
                </c:ext>
              </c:extLst>
            </c:dLbl>
            <c:dLbl>
              <c:idx val="1"/>
              <c:layout>
                <c:manualLayout>
                  <c:x val="0.17871939920553453"/>
                  <c:y val="0.131798144521275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980-444B-8AA0-0F6D6238633B}"/>
                </c:ext>
              </c:extLst>
            </c:dLbl>
            <c:dLbl>
              <c:idx val="2"/>
              <c:layout>
                <c:manualLayout>
                  <c:x val="-5.3044456399471808E-3"/>
                  <c:y val="4.14730138428129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980-444B-8AA0-0F6D6238633B}"/>
                </c:ext>
              </c:extLst>
            </c:dLbl>
            <c:dLbl>
              <c:idx val="3"/>
              <c:layout>
                <c:manualLayout>
                  <c:x val="-5.7940921810834087E-2"/>
                  <c:y val="7.62667378442108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980-444B-8AA0-0F6D6238633B}"/>
                </c:ext>
              </c:extLst>
            </c:dLbl>
            <c:dLbl>
              <c:idx val="4"/>
              <c:layout>
                <c:manualLayout>
                  <c:x val="-7.2272378996103753E-2"/>
                  <c:y val="-4.94049411336275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980-444B-8AA0-0F6D6238633B}"/>
                </c:ext>
              </c:extLst>
            </c:dLbl>
            <c:dLbl>
              <c:idx val="5"/>
              <c:layout>
                <c:manualLayout>
                  <c:x val="9.0882770088521483E-2"/>
                  <c:y val="-0.106981272011049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980-444B-8AA0-0F6D6238633B}"/>
                </c:ext>
              </c:extLst>
            </c:dLbl>
            <c:dLbl>
              <c:idx val="6"/>
              <c:layout>
                <c:manualLayout>
                  <c:x val="0.16922993321486979"/>
                  <c:y val="-1.77411833673074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980-444B-8AA0-0F6D6238633B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80-444B-8AA0-0F6D6238633B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980-444B-8AA0-0F6D6238633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980-444B-8AA0-0F6D6238633B}"/>
                </c:ext>
              </c:extLst>
            </c:dLbl>
            <c:dLbl>
              <c:idx val="1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980-444B-8AA0-0F6D6238633B}"/>
                </c:ext>
              </c:extLst>
            </c:dLbl>
            <c:dLbl>
              <c:idx val="12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980-444B-8AA0-0F6D6238633B}"/>
                </c:ext>
              </c:extLst>
            </c:dLbl>
            <c:dLbl>
              <c:idx val="1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980-444B-8AA0-0F6D6238633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№4.1-У'!$B$6:$B$8,'Таблица №4.1-У'!$B$10:$B$13)</c:f>
              <c:strCache>
                <c:ptCount val="7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Акции и дялове на КИС и АИФ</c:v>
                </c:pt>
                <c:pt idx="5">
                  <c:v>Влогове в банки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№4.1-У'!$M$6:$M$8,'Таблица №4.1-У'!$M$10:$M$13)</c:f>
              <c:numCache>
                <c:formatCode>_-* #\ ##0.00\ _л_в_-;\-* #\ ##0.00\ _л_в_-;_-* "-"\ _л_в_-;_-@_-</c:formatCode>
                <c:ptCount val="7"/>
                <c:pt idx="0">
                  <c:v>60.74</c:v>
                </c:pt>
                <c:pt idx="1">
                  <c:v>7.648946742345851</c:v>
                </c:pt>
                <c:pt idx="2">
                  <c:v>5.0260053691018464E-3</c:v>
                </c:pt>
                <c:pt idx="3">
                  <c:v>16.754624573398807</c:v>
                </c:pt>
                <c:pt idx="4">
                  <c:v>13.65298924343854</c:v>
                </c:pt>
                <c:pt idx="5">
                  <c:v>0.28282660049156044</c:v>
                </c:pt>
                <c:pt idx="6">
                  <c:v>0.92172123542842244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980-444B-8AA0-0F6D6238633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70" name="Line 1"/>
        <xdr:cNvSpPr>
          <a:spLocks noChangeShapeType="1"/>
        </xdr:cNvSpPr>
      </xdr:nvSpPr>
      <xdr:spPr bwMode="auto">
        <a:xfrm>
          <a:off x="9525" y="600075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91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5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5" name="Line 1"/>
        <xdr:cNvSpPr>
          <a:spLocks noChangeShapeType="1"/>
        </xdr:cNvSpPr>
      </xdr:nvSpPr>
      <xdr:spPr bwMode="auto">
        <a:xfrm>
          <a:off x="9525" y="3619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9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790575"/>
          <a:ext cx="26479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11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9"/>
  <sheetViews>
    <sheetView showGridLines="0" tabSelected="1" zoomScaleNormal="75" workbookViewId="0">
      <selection sqref="A1:K1"/>
    </sheetView>
  </sheetViews>
  <sheetFormatPr defaultRowHeight="15.75"/>
  <cols>
    <col min="1" max="1" width="52.85546875" style="2" customWidth="1"/>
    <col min="2" max="11" width="10.42578125" style="2" customWidth="1"/>
    <col min="12" max="12" width="10.7109375" style="38" bestFit="1" customWidth="1"/>
    <col min="13" max="13" width="16.42578125" style="38" bestFit="1" customWidth="1"/>
    <col min="14" max="14" width="15.28515625" style="38" bestFit="1" customWidth="1"/>
    <col min="15" max="19" width="15.28515625" style="2" bestFit="1" customWidth="1"/>
    <col min="20" max="20" width="15.140625" style="2" bestFit="1" customWidth="1"/>
    <col min="21" max="21" width="10.140625" style="2" bestFit="1" customWidth="1"/>
    <col min="22" max="22" width="9.5703125" style="2" bestFit="1" customWidth="1"/>
    <col min="23" max="16384" width="9.140625" style="2"/>
  </cols>
  <sheetData>
    <row r="1" spans="1:22" ht="31.5" customHeight="1">
      <c r="A1" s="162" t="s">
        <v>26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22" ht="15.75" customHeight="1">
      <c r="A2" s="1"/>
    </row>
    <row r="3" spans="1:22" ht="15.75" customHeight="1">
      <c r="A3" s="8" t="s">
        <v>19</v>
      </c>
      <c r="B3" s="32">
        <v>2024</v>
      </c>
      <c r="C3" s="160">
        <v>2025</v>
      </c>
      <c r="D3" s="160"/>
      <c r="E3" s="160"/>
      <c r="F3" s="160"/>
      <c r="G3" s="160"/>
      <c r="H3" s="160"/>
      <c r="I3" s="160"/>
      <c r="J3" s="160"/>
      <c r="K3" s="161"/>
    </row>
    <row r="4" spans="1:22" ht="15.75" customHeight="1">
      <c r="A4" s="5" t="s">
        <v>18</v>
      </c>
      <c r="B4" s="32">
        <v>12</v>
      </c>
      <c r="C4" s="32">
        <v>1</v>
      </c>
      <c r="D4" s="32">
        <v>2</v>
      </c>
      <c r="E4" s="32">
        <v>3</v>
      </c>
      <c r="F4" s="32">
        <v>4</v>
      </c>
      <c r="G4" s="32">
        <v>5</v>
      </c>
      <c r="H4" s="32">
        <v>6</v>
      </c>
      <c r="I4" s="32">
        <v>7</v>
      </c>
      <c r="J4" s="32">
        <v>8</v>
      </c>
      <c r="K4" s="32">
        <v>9</v>
      </c>
    </row>
    <row r="5" spans="1:22" ht="15.75" customHeight="1">
      <c r="A5" s="7" t="s">
        <v>1</v>
      </c>
      <c r="B5" s="135">
        <v>1012926</v>
      </c>
      <c r="C5" s="135">
        <v>1012345</v>
      </c>
      <c r="D5" s="135">
        <v>1010861</v>
      </c>
      <c r="E5" s="135">
        <v>1010196</v>
      </c>
      <c r="F5" s="135">
        <v>1009621</v>
      </c>
      <c r="G5" s="135">
        <v>1009358</v>
      </c>
      <c r="H5" s="135">
        <v>1008677</v>
      </c>
      <c r="I5" s="135">
        <v>1007795</v>
      </c>
      <c r="J5" s="135">
        <v>1008664</v>
      </c>
      <c r="K5" s="135">
        <v>1008031</v>
      </c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</row>
    <row r="6" spans="1:22" ht="15.75" customHeight="1">
      <c r="A6" s="7" t="s">
        <v>2</v>
      </c>
      <c r="B6" s="135">
        <v>347442</v>
      </c>
      <c r="C6" s="135">
        <v>347210</v>
      </c>
      <c r="D6" s="135">
        <v>345158</v>
      </c>
      <c r="E6" s="135">
        <v>345163</v>
      </c>
      <c r="F6" s="135">
        <v>344908</v>
      </c>
      <c r="G6" s="135">
        <v>342250</v>
      </c>
      <c r="H6" s="135">
        <v>341964</v>
      </c>
      <c r="I6" s="135">
        <v>341532</v>
      </c>
      <c r="J6" s="135">
        <v>337809</v>
      </c>
      <c r="K6" s="135">
        <v>337560</v>
      </c>
      <c r="L6" s="109"/>
      <c r="M6" s="108"/>
      <c r="N6" s="108"/>
      <c r="O6" s="108"/>
      <c r="P6" s="108"/>
      <c r="Q6" s="108"/>
      <c r="R6" s="108"/>
      <c r="S6" s="108"/>
      <c r="T6" s="108"/>
      <c r="U6" s="108"/>
      <c r="V6" s="108"/>
    </row>
    <row r="7" spans="1:22" ht="15.75" customHeight="1">
      <c r="A7" s="7" t="s">
        <v>3</v>
      </c>
      <c r="B7" s="135">
        <v>823392</v>
      </c>
      <c r="C7" s="135">
        <v>822814</v>
      </c>
      <c r="D7" s="135">
        <v>830070</v>
      </c>
      <c r="E7" s="135">
        <v>829425</v>
      </c>
      <c r="F7" s="135">
        <v>828841</v>
      </c>
      <c r="G7" s="135">
        <v>833211</v>
      </c>
      <c r="H7" s="135">
        <v>832576</v>
      </c>
      <c r="I7" s="135">
        <v>832028</v>
      </c>
      <c r="J7" s="135">
        <v>836446</v>
      </c>
      <c r="K7" s="135">
        <v>835895</v>
      </c>
      <c r="L7" s="109"/>
      <c r="M7" s="108"/>
      <c r="N7" s="108"/>
      <c r="O7" s="108"/>
      <c r="P7" s="108"/>
      <c r="Q7" s="108"/>
      <c r="R7" s="108"/>
      <c r="S7" s="108"/>
      <c r="T7" s="108"/>
      <c r="U7" s="108"/>
      <c r="V7" s="108"/>
    </row>
    <row r="8" spans="1:22" ht="15.75" customHeight="1">
      <c r="A8" s="7" t="s">
        <v>4</v>
      </c>
      <c r="B8" s="135">
        <v>784667</v>
      </c>
      <c r="C8" s="135">
        <v>783881</v>
      </c>
      <c r="D8" s="135">
        <v>792055</v>
      </c>
      <c r="E8" s="135">
        <v>791319</v>
      </c>
      <c r="F8" s="135">
        <v>790660</v>
      </c>
      <c r="G8" s="135">
        <v>794981</v>
      </c>
      <c r="H8" s="135">
        <v>794076</v>
      </c>
      <c r="I8" s="135">
        <v>793428</v>
      </c>
      <c r="J8" s="135">
        <v>796842</v>
      </c>
      <c r="K8" s="135">
        <v>796783</v>
      </c>
      <c r="L8" s="109"/>
      <c r="M8" s="108"/>
      <c r="N8" s="108"/>
      <c r="O8" s="108"/>
      <c r="P8" s="108"/>
      <c r="Q8" s="108"/>
      <c r="R8" s="108"/>
      <c r="S8" s="108"/>
      <c r="T8" s="108"/>
      <c r="U8" s="108"/>
      <c r="V8" s="108"/>
    </row>
    <row r="9" spans="1:22" ht="15.75" customHeight="1">
      <c r="A9" s="7" t="s">
        <v>58</v>
      </c>
      <c r="B9" s="135">
        <v>414074</v>
      </c>
      <c r="C9" s="135">
        <v>413907</v>
      </c>
      <c r="D9" s="135">
        <v>425001</v>
      </c>
      <c r="E9" s="135">
        <v>424834</v>
      </c>
      <c r="F9" s="135">
        <v>424668</v>
      </c>
      <c r="G9" s="135">
        <v>433368</v>
      </c>
      <c r="H9" s="135">
        <v>433174</v>
      </c>
      <c r="I9" s="135">
        <v>433056</v>
      </c>
      <c r="J9" s="135">
        <v>440301</v>
      </c>
      <c r="K9" s="135">
        <v>440183</v>
      </c>
      <c r="L9" s="109"/>
      <c r="M9" s="108"/>
      <c r="N9" s="108"/>
      <c r="O9" s="108"/>
      <c r="P9" s="108"/>
      <c r="Q9" s="108"/>
      <c r="R9" s="108"/>
      <c r="S9" s="108"/>
      <c r="T9" s="108"/>
      <c r="U9" s="108"/>
      <c r="V9" s="108"/>
    </row>
    <row r="10" spans="1:22" ht="15.75" customHeight="1">
      <c r="A10" s="7" t="s">
        <v>5</v>
      </c>
      <c r="B10" s="135">
        <v>319783</v>
      </c>
      <c r="C10" s="135">
        <v>319645</v>
      </c>
      <c r="D10" s="135">
        <v>319057</v>
      </c>
      <c r="E10" s="135">
        <v>318934</v>
      </c>
      <c r="F10" s="135">
        <v>318803</v>
      </c>
      <c r="G10" s="135">
        <v>317320</v>
      </c>
      <c r="H10" s="135">
        <v>317196</v>
      </c>
      <c r="I10" s="135">
        <v>317082</v>
      </c>
      <c r="J10" s="135">
        <v>315793</v>
      </c>
      <c r="K10" s="135">
        <v>315630</v>
      </c>
      <c r="L10" s="109"/>
      <c r="M10" s="108"/>
      <c r="N10" s="108"/>
      <c r="O10" s="108"/>
      <c r="P10" s="108"/>
      <c r="Q10" s="108"/>
      <c r="R10" s="108"/>
      <c r="S10" s="108"/>
      <c r="T10" s="108"/>
      <c r="U10" s="108"/>
      <c r="V10" s="108"/>
    </row>
    <row r="11" spans="1:22" ht="15.75" customHeight="1">
      <c r="A11" s="7" t="s">
        <v>36</v>
      </c>
      <c r="B11" s="135">
        <v>174254</v>
      </c>
      <c r="C11" s="135">
        <v>174272</v>
      </c>
      <c r="D11" s="135">
        <v>172212</v>
      </c>
      <c r="E11" s="135">
        <v>172227</v>
      </c>
      <c r="F11" s="135">
        <v>172237</v>
      </c>
      <c r="G11" s="135">
        <v>169845</v>
      </c>
      <c r="H11" s="135">
        <v>169950</v>
      </c>
      <c r="I11" s="135">
        <v>170186</v>
      </c>
      <c r="J11" s="135">
        <v>168904</v>
      </c>
      <c r="K11" s="135">
        <v>169065</v>
      </c>
      <c r="L11" s="109"/>
      <c r="M11" s="108"/>
      <c r="N11" s="108"/>
      <c r="O11" s="108"/>
      <c r="P11" s="108"/>
      <c r="Q11" s="108"/>
      <c r="R11" s="108"/>
      <c r="S11" s="108"/>
      <c r="T11" s="108"/>
      <c r="U11" s="108"/>
      <c r="V11" s="108"/>
    </row>
    <row r="12" spans="1:22" ht="15.75" customHeight="1">
      <c r="A12" s="7" t="s">
        <v>30</v>
      </c>
      <c r="B12" s="135">
        <v>107106</v>
      </c>
      <c r="C12" s="135">
        <v>107115</v>
      </c>
      <c r="D12" s="135">
        <v>108387</v>
      </c>
      <c r="E12" s="135">
        <v>108407</v>
      </c>
      <c r="F12" s="135">
        <v>108431</v>
      </c>
      <c r="G12" s="135">
        <v>108424</v>
      </c>
      <c r="H12" s="135">
        <v>108420</v>
      </c>
      <c r="I12" s="135">
        <v>108429</v>
      </c>
      <c r="J12" s="135">
        <v>108260</v>
      </c>
      <c r="K12" s="135">
        <v>108269</v>
      </c>
      <c r="L12" s="110"/>
      <c r="M12" s="108"/>
      <c r="N12" s="108"/>
      <c r="O12" s="108"/>
      <c r="P12" s="108"/>
      <c r="Q12" s="108"/>
      <c r="R12" s="108"/>
      <c r="S12" s="108"/>
      <c r="T12" s="108"/>
      <c r="U12" s="108"/>
      <c r="V12" s="108"/>
    </row>
    <row r="13" spans="1:22" ht="15.75" customHeight="1">
      <c r="A13" s="7" t="s">
        <v>39</v>
      </c>
      <c r="B13" s="136">
        <v>74850</v>
      </c>
      <c r="C13" s="136">
        <v>74851</v>
      </c>
      <c r="D13" s="136">
        <v>75071</v>
      </c>
      <c r="E13" s="136">
        <v>75074</v>
      </c>
      <c r="F13" s="136">
        <v>75171</v>
      </c>
      <c r="G13" s="136">
        <v>74982</v>
      </c>
      <c r="H13" s="136">
        <v>74990</v>
      </c>
      <c r="I13" s="136">
        <v>74990</v>
      </c>
      <c r="J13" s="136">
        <v>74210</v>
      </c>
      <c r="K13" s="136">
        <v>74218</v>
      </c>
      <c r="L13" s="110"/>
      <c r="M13" s="108"/>
      <c r="N13" s="108"/>
      <c r="O13" s="108"/>
      <c r="P13" s="108"/>
      <c r="Q13" s="108"/>
      <c r="R13" s="108"/>
      <c r="S13" s="108"/>
      <c r="T13" s="108"/>
      <c r="U13" s="108"/>
      <c r="V13" s="108"/>
    </row>
    <row r="14" spans="1:22" ht="17.25" customHeight="1">
      <c r="A14" s="7" t="s">
        <v>59</v>
      </c>
      <c r="B14" s="136">
        <v>29232</v>
      </c>
      <c r="C14" s="136">
        <v>29324</v>
      </c>
      <c r="D14" s="136">
        <v>34766</v>
      </c>
      <c r="E14" s="136">
        <v>34795</v>
      </c>
      <c r="F14" s="136">
        <v>34807</v>
      </c>
      <c r="G14" s="136">
        <v>39010</v>
      </c>
      <c r="H14" s="136">
        <v>39020</v>
      </c>
      <c r="I14" s="136">
        <v>39047</v>
      </c>
      <c r="J14" s="136">
        <v>43298</v>
      </c>
      <c r="K14" s="136">
        <v>43315</v>
      </c>
      <c r="L14" s="2"/>
      <c r="M14" s="108"/>
      <c r="N14" s="108"/>
      <c r="O14" s="108"/>
      <c r="P14" s="108"/>
      <c r="Q14" s="108"/>
      <c r="R14" s="108"/>
      <c r="S14" s="108"/>
      <c r="T14" s="108"/>
      <c r="U14" s="108"/>
      <c r="V14" s="108"/>
    </row>
    <row r="15" spans="1:22" s="38" customFormat="1" ht="15.75" customHeight="1">
      <c r="A15" s="4" t="s">
        <v>6</v>
      </c>
      <c r="B15" s="135">
        <f>SUM(B5:B14)</f>
        <v>4087726</v>
      </c>
      <c r="C15" s="135">
        <f t="shared" ref="C15:G15" si="0">SUM(C5:C14)</f>
        <v>4085364</v>
      </c>
      <c r="D15" s="135">
        <f t="shared" si="0"/>
        <v>4112638</v>
      </c>
      <c r="E15" s="135">
        <f t="shared" si="0"/>
        <v>4110374</v>
      </c>
      <c r="F15" s="135">
        <f t="shared" si="0"/>
        <v>4108147</v>
      </c>
      <c r="G15" s="135">
        <f t="shared" si="0"/>
        <v>4122749</v>
      </c>
      <c r="H15" s="135">
        <f>SUM(H5:H14)</f>
        <v>4120043</v>
      </c>
      <c r="I15" s="135">
        <f t="shared" ref="I15:K15" si="1">SUM(I5:I14)</f>
        <v>4117573</v>
      </c>
      <c r="J15" s="135">
        <f t="shared" si="1"/>
        <v>4130527</v>
      </c>
      <c r="K15" s="135">
        <f t="shared" si="1"/>
        <v>4128949</v>
      </c>
      <c r="L15" s="41"/>
      <c r="M15" s="108"/>
      <c r="N15" s="108"/>
      <c r="O15" s="108"/>
      <c r="P15" s="108"/>
      <c r="Q15" s="108"/>
      <c r="R15" s="108"/>
      <c r="S15" s="108"/>
      <c r="T15" s="108"/>
      <c r="U15" s="108"/>
      <c r="V15" s="108"/>
    </row>
    <row r="16" spans="1:22">
      <c r="C16" s="38"/>
      <c r="D16" s="38"/>
      <c r="E16" s="38"/>
      <c r="F16" s="38"/>
      <c r="G16" s="38"/>
      <c r="H16" s="38"/>
      <c r="I16" s="38"/>
      <c r="J16" s="38"/>
      <c r="K16" s="38"/>
    </row>
    <row r="19" spans="3:10">
      <c r="C19" s="106"/>
      <c r="D19" s="106"/>
      <c r="E19" s="106"/>
      <c r="F19" s="106"/>
      <c r="G19" s="106"/>
      <c r="H19" s="106"/>
      <c r="I19" s="106"/>
      <c r="J19" s="106"/>
    </row>
  </sheetData>
  <mergeCells count="2">
    <mergeCell ref="C3:K3"/>
    <mergeCell ref="A1:K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3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8"/>
  <sheetViews>
    <sheetView showGridLines="0" workbookViewId="0">
      <selection sqref="A1:K1"/>
    </sheetView>
  </sheetViews>
  <sheetFormatPr defaultRowHeight="15.75" customHeight="1"/>
  <cols>
    <col min="1" max="1" width="52.28515625" style="88" customWidth="1"/>
    <col min="2" max="2" width="10" style="88" customWidth="1"/>
    <col min="3" max="4" width="9.140625" style="88"/>
    <col min="5" max="10" width="9.140625" style="125"/>
    <col min="11" max="16384" width="9.140625" style="88"/>
  </cols>
  <sheetData>
    <row r="1" spans="1:23" ht="46.5" customHeight="1">
      <c r="A1" s="182" t="s">
        <v>55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23" ht="15.75" customHeight="1">
      <c r="A2" s="89"/>
      <c r="B2" s="90"/>
      <c r="K2" s="91" t="s">
        <v>17</v>
      </c>
    </row>
    <row r="3" spans="1:23" ht="15.75" customHeight="1">
      <c r="A3" s="92" t="s">
        <v>19</v>
      </c>
      <c r="B3" s="36">
        <v>2024</v>
      </c>
      <c r="C3" s="179">
        <v>2025</v>
      </c>
      <c r="D3" s="179"/>
      <c r="E3" s="179"/>
      <c r="F3" s="179"/>
      <c r="G3" s="179"/>
      <c r="H3" s="179"/>
      <c r="I3" s="179"/>
      <c r="J3" s="179"/>
      <c r="K3" s="180"/>
    </row>
    <row r="4" spans="1:23" ht="15.75" customHeight="1">
      <c r="A4" s="93" t="s">
        <v>18</v>
      </c>
      <c r="B4" s="36">
        <v>12</v>
      </c>
      <c r="C4" s="36">
        <v>1</v>
      </c>
      <c r="D4" s="36">
        <v>2</v>
      </c>
      <c r="E4" s="124">
        <v>3</v>
      </c>
      <c r="F4" s="124">
        <v>4</v>
      </c>
      <c r="G4" s="124">
        <v>5</v>
      </c>
      <c r="H4" s="124">
        <v>6</v>
      </c>
      <c r="I4" s="133">
        <v>7</v>
      </c>
      <c r="J4" s="133">
        <v>8</v>
      </c>
      <c r="K4" s="133">
        <v>9</v>
      </c>
    </row>
    <row r="5" spans="1:23" ht="15.75" customHeight="1">
      <c r="A5" s="94" t="s">
        <v>1</v>
      </c>
      <c r="B5" s="158">
        <v>7391.311212805208</v>
      </c>
      <c r="C5" s="158">
        <v>7549.0209192777984</v>
      </c>
      <c r="D5" s="158">
        <v>7674.9344004601053</v>
      </c>
      <c r="E5" s="158">
        <v>7601.0670340993174</v>
      </c>
      <c r="F5" s="158">
        <v>7719.6488667071617</v>
      </c>
      <c r="G5" s="158">
        <v>7869.8138962229687</v>
      </c>
      <c r="H5" s="158">
        <v>7997.3554103963397</v>
      </c>
      <c r="I5" s="158">
        <v>8090.6799028591995</v>
      </c>
      <c r="J5" s="158">
        <v>8189.0514369150214</v>
      </c>
      <c r="K5" s="158">
        <v>8329.6808794732733</v>
      </c>
    </row>
    <row r="6" spans="1:23" ht="15.75" customHeight="1">
      <c r="A6" s="94" t="s">
        <v>2</v>
      </c>
      <c r="B6" s="158">
        <v>7774.8240214639445</v>
      </c>
      <c r="C6" s="158">
        <v>7835.2771824876563</v>
      </c>
      <c r="D6" s="158">
        <v>7942.4693451923167</v>
      </c>
      <c r="E6" s="158">
        <v>7888.4176523989536</v>
      </c>
      <c r="F6" s="158">
        <v>7872.8451630670324</v>
      </c>
      <c r="G6" s="158">
        <v>8066.9728763897256</v>
      </c>
      <c r="H6" s="158">
        <v>8151.8168265615386</v>
      </c>
      <c r="I6" s="158">
        <v>8248.8717200767533</v>
      </c>
      <c r="J6" s="158">
        <v>8337.3274242073603</v>
      </c>
      <c r="K6" s="158">
        <v>8487.5338955187253</v>
      </c>
    </row>
    <row r="7" spans="1:23" ht="15.75" customHeight="1">
      <c r="A7" s="94" t="s">
        <v>3</v>
      </c>
      <c r="B7" s="158">
        <v>7463.0779560480996</v>
      </c>
      <c r="C7" s="158">
        <v>7598.1991120711955</v>
      </c>
      <c r="D7" s="158">
        <v>7721.0634039943434</v>
      </c>
      <c r="E7" s="158">
        <v>7653.0657560751979</v>
      </c>
      <c r="F7" s="158">
        <v>7753.5788589389404</v>
      </c>
      <c r="G7" s="158">
        <v>7910.9514740153027</v>
      </c>
      <c r="H7" s="158">
        <v>8035.7963372016902</v>
      </c>
      <c r="I7" s="158">
        <v>8123.6271371261546</v>
      </c>
      <c r="J7" s="158">
        <v>8198.5964885843823</v>
      </c>
      <c r="K7" s="158">
        <v>8350.7640195275271</v>
      </c>
    </row>
    <row r="8" spans="1:23" ht="15.75" customHeight="1">
      <c r="A8" s="94" t="s">
        <v>4</v>
      </c>
      <c r="B8" s="158">
        <v>7911.223331431831</v>
      </c>
      <c r="C8" s="158">
        <v>8068.9277929718646</v>
      </c>
      <c r="D8" s="158">
        <v>8140.0586304893395</v>
      </c>
      <c r="E8" s="158">
        <v>8005.31138483621</v>
      </c>
      <c r="F8" s="158">
        <v>8098.1433076602425</v>
      </c>
      <c r="G8" s="158">
        <v>8301.6335221966256</v>
      </c>
      <c r="H8" s="158">
        <v>8456.9302955262865</v>
      </c>
      <c r="I8" s="158">
        <v>8569.4548511913417</v>
      </c>
      <c r="J8" s="158">
        <v>8633.579264080352</v>
      </c>
      <c r="K8" s="158">
        <v>8814.6126386317137</v>
      </c>
      <c r="M8" s="125"/>
      <c r="N8" s="157"/>
    </row>
    <row r="9" spans="1:23" ht="15.75" customHeight="1">
      <c r="A9" s="49" t="s">
        <v>58</v>
      </c>
      <c r="B9" s="158">
        <v>8887.4269231273083</v>
      </c>
      <c r="C9" s="158">
        <v>9043.2757347651495</v>
      </c>
      <c r="D9" s="158">
        <v>9149.212099457076</v>
      </c>
      <c r="E9" s="158">
        <v>8983.3785906040266</v>
      </c>
      <c r="F9" s="158">
        <v>9115.7819433622444</v>
      </c>
      <c r="G9" s="158">
        <v>9370.5156756384749</v>
      </c>
      <c r="H9" s="158">
        <v>9538.7851267756705</v>
      </c>
      <c r="I9" s="158">
        <v>9654.1346053270572</v>
      </c>
      <c r="J9" s="158">
        <v>9750.3875522868311</v>
      </c>
      <c r="K9" s="158">
        <v>9923.7011946832317</v>
      </c>
      <c r="M9" s="125"/>
      <c r="N9" s="157"/>
      <c r="O9" s="125"/>
      <c r="P9" s="125"/>
      <c r="Q9" s="125"/>
      <c r="R9" s="125"/>
      <c r="S9" s="125"/>
      <c r="T9" s="125"/>
      <c r="U9" s="125"/>
      <c r="V9" s="125"/>
      <c r="W9" s="125"/>
    </row>
    <row r="10" spans="1:23" ht="15.75" customHeight="1">
      <c r="A10" s="94" t="s">
        <v>5</v>
      </c>
      <c r="B10" s="158">
        <v>8667.5367388952545</v>
      </c>
      <c r="C10" s="158">
        <v>8793.4525996810207</v>
      </c>
      <c r="D10" s="158">
        <v>8964.0051774499443</v>
      </c>
      <c r="E10" s="158">
        <v>8862.6322437535164</v>
      </c>
      <c r="F10" s="158">
        <v>8899.6762513655667</v>
      </c>
      <c r="G10" s="158">
        <v>9137.8219419620073</v>
      </c>
      <c r="H10" s="158">
        <v>9273.8765258803196</v>
      </c>
      <c r="I10" s="158">
        <v>9348.2222129648908</v>
      </c>
      <c r="J10" s="158">
        <v>9476.4714714714719</v>
      </c>
      <c r="K10" s="158">
        <v>9598.529180251513</v>
      </c>
      <c r="M10" s="125"/>
      <c r="N10" s="157"/>
      <c r="O10" s="125"/>
      <c r="P10" s="125"/>
      <c r="Q10" s="125"/>
      <c r="R10" s="125"/>
      <c r="S10" s="125"/>
      <c r="T10" s="125"/>
      <c r="U10" s="125"/>
      <c r="V10" s="125"/>
      <c r="W10" s="125"/>
    </row>
    <row r="11" spans="1:23" ht="15.75" customHeight="1">
      <c r="A11" s="94" t="s">
        <v>36</v>
      </c>
      <c r="B11" s="158">
        <v>5355.2540822027559</v>
      </c>
      <c r="C11" s="158">
        <v>5360.7024274494979</v>
      </c>
      <c r="D11" s="158">
        <v>5451.1417913675286</v>
      </c>
      <c r="E11" s="158">
        <v>5531.9837125464119</v>
      </c>
      <c r="F11" s="158">
        <v>5541.1952858327322</v>
      </c>
      <c r="G11" s="158">
        <v>5583.2786340350376</v>
      </c>
      <c r="H11" s="158">
        <v>5660.824819668911</v>
      </c>
      <c r="I11" s="158">
        <v>5737.8608419863576</v>
      </c>
      <c r="J11" s="158">
        <v>5787.8037592253449</v>
      </c>
      <c r="K11" s="158">
        <v>5913.6530940350412</v>
      </c>
      <c r="M11" s="125"/>
      <c r="N11" s="157"/>
      <c r="O11" s="125"/>
      <c r="P11" s="125"/>
      <c r="Q11" s="125"/>
      <c r="R11" s="125"/>
      <c r="S11" s="125"/>
      <c r="T11" s="125"/>
      <c r="U11" s="125"/>
      <c r="V11" s="125"/>
      <c r="W11" s="125"/>
    </row>
    <row r="12" spans="1:23" ht="15.75" customHeight="1">
      <c r="A12" s="94" t="s">
        <v>30</v>
      </c>
      <c r="B12" s="158">
        <v>4594.5608674000632</v>
      </c>
      <c r="C12" s="158">
        <v>4608.2831923667336</v>
      </c>
      <c r="D12" s="158">
        <v>4626.6200259450325</v>
      </c>
      <c r="E12" s="158">
        <v>4655.1862019143937</v>
      </c>
      <c r="F12" s="158">
        <v>4609.6589488550999</v>
      </c>
      <c r="G12" s="158">
        <v>4622.250071367399</v>
      </c>
      <c r="H12" s="158">
        <v>4716.9206558161804</v>
      </c>
      <c r="I12" s="158">
        <v>4777.3433953259455</v>
      </c>
      <c r="J12" s="158">
        <v>4777.9241317230517</v>
      </c>
      <c r="K12" s="158">
        <v>4974.5777877765277</v>
      </c>
      <c r="M12" s="125"/>
      <c r="N12" s="157"/>
      <c r="O12" s="125"/>
      <c r="P12" s="125"/>
      <c r="Q12" s="125"/>
      <c r="R12" s="125"/>
      <c r="S12" s="125"/>
      <c r="T12" s="125"/>
      <c r="U12" s="125"/>
      <c r="V12" s="125"/>
      <c r="W12" s="125"/>
    </row>
    <row r="13" spans="1:23" ht="15.75" customHeight="1">
      <c r="A13" s="94" t="s">
        <v>39</v>
      </c>
      <c r="B13" s="159">
        <v>4538.9471693989071</v>
      </c>
      <c r="C13" s="159">
        <v>4634.6451023073578</v>
      </c>
      <c r="D13" s="159">
        <v>4690.8844739756369</v>
      </c>
      <c r="E13" s="159">
        <v>4657.7853318584075</v>
      </c>
      <c r="F13" s="159">
        <v>4662.2821490773604</v>
      </c>
      <c r="G13" s="159">
        <v>4785.2386277567384</v>
      </c>
      <c r="H13" s="159">
        <v>4839.3131142812772</v>
      </c>
      <c r="I13" s="159">
        <v>4934.7088907592806</v>
      </c>
      <c r="J13" s="159">
        <v>4949.743991194573</v>
      </c>
      <c r="K13" s="159">
        <v>5042.9186211238784</v>
      </c>
      <c r="M13" s="125"/>
      <c r="N13" s="157"/>
      <c r="O13" s="125"/>
      <c r="P13" s="125"/>
      <c r="Q13" s="125"/>
      <c r="R13" s="125"/>
      <c r="S13" s="125"/>
      <c r="T13" s="125"/>
      <c r="U13" s="125"/>
      <c r="V13" s="125"/>
      <c r="W13" s="125"/>
    </row>
    <row r="14" spans="1:23" ht="18" customHeight="1">
      <c r="A14" s="94" t="s">
        <v>59</v>
      </c>
      <c r="B14" s="159">
        <v>3833.6358099878198</v>
      </c>
      <c r="C14" s="159">
        <v>3908.3332083645755</v>
      </c>
      <c r="D14" s="159">
        <v>3842.3282417702599</v>
      </c>
      <c r="E14" s="159">
        <v>3776.9311629589438</v>
      </c>
      <c r="F14" s="159">
        <v>3832.9810099266292</v>
      </c>
      <c r="G14" s="159">
        <v>4036.1157572162911</v>
      </c>
      <c r="H14" s="159">
        <v>4158.2553656468135</v>
      </c>
      <c r="I14" s="159">
        <v>4247.5790923824961</v>
      </c>
      <c r="J14" s="159">
        <v>4427.6033601827367</v>
      </c>
      <c r="K14" s="159">
        <v>4586.1360129194327</v>
      </c>
      <c r="M14" s="125"/>
      <c r="N14" s="157"/>
      <c r="O14" s="125"/>
      <c r="P14" s="125"/>
      <c r="Q14" s="125"/>
      <c r="R14" s="125"/>
      <c r="S14" s="125"/>
      <c r="T14" s="125"/>
      <c r="U14" s="125"/>
      <c r="V14" s="125"/>
      <c r="W14" s="125"/>
    </row>
    <row r="15" spans="1:23">
      <c r="A15" s="95" t="s">
        <v>8</v>
      </c>
      <c r="B15" s="158">
        <v>7582.0254881618639</v>
      </c>
      <c r="C15" s="158">
        <v>7713.4963016839092</v>
      </c>
      <c r="D15" s="158">
        <v>7823.1338592912425</v>
      </c>
      <c r="E15" s="158">
        <v>7736.7803881519012</v>
      </c>
      <c r="F15" s="158">
        <v>7821.1139642301432</v>
      </c>
      <c r="G15" s="158">
        <v>7998.5786084827305</v>
      </c>
      <c r="H15" s="158">
        <v>8128.1749202080609</v>
      </c>
      <c r="I15" s="158">
        <v>8223.3223444492123</v>
      </c>
      <c r="J15" s="158">
        <v>8308.0397484710902</v>
      </c>
      <c r="K15" s="158">
        <v>8461.7903778989657</v>
      </c>
      <c r="M15" s="125"/>
      <c r="N15" s="157"/>
      <c r="O15" s="125"/>
      <c r="P15" s="125"/>
      <c r="Q15" s="125"/>
      <c r="R15" s="125"/>
      <c r="S15" s="125"/>
      <c r="T15" s="125"/>
      <c r="U15" s="125"/>
      <c r="V15" s="125"/>
      <c r="W15" s="125"/>
    </row>
    <row r="16" spans="1:23" ht="15.75" customHeight="1">
      <c r="M16" s="125"/>
      <c r="N16" s="157"/>
      <c r="O16" s="125"/>
      <c r="P16" s="125"/>
      <c r="Q16" s="125"/>
      <c r="R16" s="125"/>
      <c r="S16" s="125"/>
      <c r="T16" s="125"/>
      <c r="U16" s="125"/>
      <c r="V16" s="125"/>
      <c r="W16" s="125"/>
    </row>
    <row r="17" spans="1:23" ht="15.75" customHeight="1">
      <c r="A17" s="88" t="s">
        <v>44</v>
      </c>
      <c r="M17" s="125"/>
      <c r="N17" s="157"/>
      <c r="O17" s="125"/>
      <c r="P17" s="125"/>
      <c r="Q17" s="125"/>
      <c r="R17" s="125"/>
      <c r="S17" s="125"/>
      <c r="T17" s="125"/>
      <c r="U17" s="125"/>
      <c r="V17" s="125"/>
      <c r="W17" s="125"/>
    </row>
    <row r="18" spans="1:23" ht="51.75" customHeight="1">
      <c r="A18" s="183" t="s">
        <v>48</v>
      </c>
      <c r="B18" s="183"/>
      <c r="C18" s="183"/>
      <c r="D18" s="183"/>
      <c r="E18" s="183"/>
      <c r="F18" s="183"/>
      <c r="G18" s="183"/>
      <c r="H18" s="183"/>
      <c r="I18" s="183"/>
      <c r="J18" s="183"/>
      <c r="K18" s="183"/>
    </row>
  </sheetData>
  <mergeCells count="3">
    <mergeCell ref="C3:K3"/>
    <mergeCell ref="A1:K1"/>
    <mergeCell ref="A18:K18"/>
  </mergeCells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showGridLines="0" zoomScaleNormal="75" zoomScaleSheetLayoutView="75" workbookViewId="0">
      <selection sqref="A1:L1"/>
    </sheetView>
  </sheetViews>
  <sheetFormatPr defaultColWidth="11.5703125" defaultRowHeight="15.75"/>
  <cols>
    <col min="1" max="1" width="40" style="18" customWidth="1"/>
    <col min="2" max="2" width="13.140625" style="18" bestFit="1" customWidth="1"/>
    <col min="3" max="3" width="14.140625" style="18" customWidth="1"/>
    <col min="4" max="4" width="11.85546875" style="18" customWidth="1"/>
    <col min="5" max="5" width="13.42578125" style="18" customWidth="1"/>
    <col min="6" max="6" width="12.7109375" style="18" customWidth="1"/>
    <col min="7" max="7" width="11.5703125" style="18" customWidth="1"/>
    <col min="8" max="8" width="11.7109375" style="18" customWidth="1"/>
    <col min="9" max="9" width="12.7109375" style="18" customWidth="1"/>
    <col min="10" max="10" width="14.85546875" style="18" customWidth="1"/>
    <col min="11" max="11" width="12" style="18" customWidth="1"/>
    <col min="12" max="12" width="12.28515625" style="18" customWidth="1"/>
    <col min="13" max="16384" width="11.5703125" style="18"/>
  </cols>
  <sheetData>
    <row r="1" spans="1:15">
      <c r="A1" s="184" t="s">
        <v>72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54"/>
    </row>
    <row r="2" spans="1:15">
      <c r="A2" s="96"/>
      <c r="B2" s="54"/>
      <c r="C2" s="54" t="s">
        <v>22</v>
      </c>
      <c r="D2" s="54"/>
      <c r="E2" s="54"/>
      <c r="F2" s="54"/>
      <c r="G2" s="54"/>
      <c r="H2" s="185" t="s">
        <v>41</v>
      </c>
      <c r="I2" s="185"/>
      <c r="J2" s="185"/>
      <c r="K2" s="185"/>
      <c r="L2" s="185"/>
      <c r="M2" s="54"/>
    </row>
    <row r="3" spans="1:15" ht="33" customHeight="1">
      <c r="A3" s="25" t="s">
        <v>18</v>
      </c>
      <c r="B3" s="186" t="s">
        <v>9</v>
      </c>
      <c r="C3" s="186" t="s">
        <v>2</v>
      </c>
      <c r="D3" s="186" t="s">
        <v>10</v>
      </c>
      <c r="E3" s="186" t="s">
        <v>4</v>
      </c>
      <c r="F3" s="186" t="s">
        <v>58</v>
      </c>
      <c r="G3" s="188" t="s">
        <v>11</v>
      </c>
      <c r="H3" s="190" t="s">
        <v>36</v>
      </c>
      <c r="I3" s="190" t="s">
        <v>30</v>
      </c>
      <c r="J3" s="190" t="s">
        <v>47</v>
      </c>
      <c r="K3" s="190" t="s">
        <v>59</v>
      </c>
      <c r="L3" s="169" t="s">
        <v>7</v>
      </c>
      <c r="M3" s="54"/>
    </row>
    <row r="4" spans="1:15" ht="25.5" customHeight="1">
      <c r="A4" s="26" t="s">
        <v>25</v>
      </c>
      <c r="B4" s="187"/>
      <c r="C4" s="187"/>
      <c r="D4" s="187"/>
      <c r="E4" s="187"/>
      <c r="F4" s="187"/>
      <c r="G4" s="189"/>
      <c r="H4" s="191"/>
      <c r="I4" s="191"/>
      <c r="J4" s="191"/>
      <c r="K4" s="191"/>
      <c r="L4" s="170"/>
    </row>
    <row r="5" spans="1:15" ht="48.75" customHeight="1">
      <c r="A5" s="97" t="s">
        <v>56</v>
      </c>
      <c r="B5" s="153">
        <v>3761</v>
      </c>
      <c r="C5" s="153">
        <v>1013</v>
      </c>
      <c r="D5" s="153">
        <v>2836</v>
      </c>
      <c r="E5" s="153">
        <v>1740</v>
      </c>
      <c r="F5" s="153">
        <v>181</v>
      </c>
      <c r="G5" s="153">
        <v>684</v>
      </c>
      <c r="H5" s="153">
        <v>78</v>
      </c>
      <c r="I5" s="153">
        <v>82</v>
      </c>
      <c r="J5" s="146">
        <v>16</v>
      </c>
      <c r="K5" s="153">
        <v>15</v>
      </c>
      <c r="L5" s="103">
        <f>+SUM(B5:K5)</f>
        <v>10406</v>
      </c>
      <c r="N5" s="98"/>
      <c r="O5" s="99"/>
    </row>
    <row r="6" spans="1:15" ht="33" customHeight="1">
      <c r="A6" s="97" t="s">
        <v>57</v>
      </c>
      <c r="B6" s="153">
        <v>3310</v>
      </c>
      <c r="C6" s="153">
        <v>855</v>
      </c>
      <c r="D6" s="153">
        <v>2183</v>
      </c>
      <c r="E6" s="153">
        <v>2665</v>
      </c>
      <c r="F6" s="153">
        <v>1540</v>
      </c>
      <c r="G6" s="153">
        <v>889</v>
      </c>
      <c r="H6" s="153">
        <v>129</v>
      </c>
      <c r="I6" s="153">
        <v>141</v>
      </c>
      <c r="J6" s="146">
        <v>37</v>
      </c>
      <c r="K6" s="153">
        <v>124</v>
      </c>
      <c r="L6" s="103">
        <f t="shared" ref="L6:L7" si="0">+SUM(B6:K6)</f>
        <v>11873</v>
      </c>
    </row>
    <row r="7" spans="1:15" ht="36" customHeight="1">
      <c r="A7" s="97" t="s">
        <v>24</v>
      </c>
      <c r="B7" s="153">
        <v>13006</v>
      </c>
      <c r="C7" s="153">
        <v>3939</v>
      </c>
      <c r="D7" s="153">
        <v>10087</v>
      </c>
      <c r="E7" s="153">
        <v>9416</v>
      </c>
      <c r="F7" s="153">
        <v>4503</v>
      </c>
      <c r="G7" s="153">
        <v>3478</v>
      </c>
      <c r="H7" s="153">
        <v>649</v>
      </c>
      <c r="I7" s="153">
        <v>681</v>
      </c>
      <c r="J7" s="146">
        <v>340</v>
      </c>
      <c r="K7" s="153">
        <v>402</v>
      </c>
      <c r="L7" s="103">
        <f t="shared" si="0"/>
        <v>46501</v>
      </c>
    </row>
    <row r="8" spans="1:15" ht="15.75" customHeight="1">
      <c r="A8" s="100" t="s">
        <v>23</v>
      </c>
      <c r="B8" s="103">
        <f>+SUM(B5:B7)</f>
        <v>20077</v>
      </c>
      <c r="C8" s="103">
        <f t="shared" ref="C8:K8" si="1">+SUM(C5:C7)</f>
        <v>5807</v>
      </c>
      <c r="D8" s="103">
        <f t="shared" si="1"/>
        <v>15106</v>
      </c>
      <c r="E8" s="103">
        <f t="shared" si="1"/>
        <v>13821</v>
      </c>
      <c r="F8" s="103">
        <f t="shared" si="1"/>
        <v>6224</v>
      </c>
      <c r="G8" s="103">
        <f t="shared" si="1"/>
        <v>5051</v>
      </c>
      <c r="H8" s="103">
        <f t="shared" si="1"/>
        <v>856</v>
      </c>
      <c r="I8" s="103">
        <f t="shared" si="1"/>
        <v>904</v>
      </c>
      <c r="J8" s="103">
        <f t="shared" si="1"/>
        <v>393</v>
      </c>
      <c r="K8" s="103">
        <f t="shared" si="1"/>
        <v>541</v>
      </c>
      <c r="L8" s="103">
        <f>+SUM(L5:L7)</f>
        <v>68780</v>
      </c>
      <c r="M8" s="98"/>
    </row>
    <row r="17" spans="2:11">
      <c r="B17" s="98"/>
      <c r="C17" s="98"/>
      <c r="D17" s="98"/>
      <c r="E17" s="98"/>
      <c r="F17" s="98"/>
      <c r="G17" s="98"/>
      <c r="H17" s="98"/>
      <c r="I17" s="98"/>
      <c r="J17" s="98"/>
      <c r="K17" s="98"/>
    </row>
    <row r="18" spans="2:11">
      <c r="B18" s="98"/>
      <c r="C18" s="98"/>
      <c r="D18" s="98"/>
      <c r="E18" s="98"/>
      <c r="F18" s="98"/>
      <c r="G18" s="98"/>
      <c r="H18" s="98"/>
      <c r="I18" s="98"/>
      <c r="J18" s="98"/>
      <c r="K18" s="98"/>
    </row>
    <row r="19" spans="2:11">
      <c r="B19" s="98"/>
      <c r="C19" s="98"/>
      <c r="D19" s="98"/>
      <c r="E19" s="98"/>
      <c r="F19" s="98"/>
      <c r="G19" s="98"/>
      <c r="H19" s="98"/>
      <c r="I19" s="98"/>
      <c r="J19" s="98"/>
      <c r="K19" s="98"/>
    </row>
    <row r="20" spans="2:11">
      <c r="B20" s="98"/>
      <c r="C20" s="98"/>
      <c r="D20" s="98"/>
      <c r="E20" s="98"/>
      <c r="F20" s="98"/>
      <c r="G20" s="98"/>
      <c r="H20" s="98"/>
      <c r="I20" s="98"/>
      <c r="J20" s="98"/>
      <c r="K20" s="98"/>
    </row>
  </sheetData>
  <mergeCells count="13">
    <mergeCell ref="L3:L4"/>
    <mergeCell ref="A1:L1"/>
    <mergeCell ref="H2:L2"/>
    <mergeCell ref="B3:B4"/>
    <mergeCell ref="C3:C4"/>
    <mergeCell ref="D3:D4"/>
    <mergeCell ref="E3:E4"/>
    <mergeCell ref="F3:F4"/>
    <mergeCell ref="G3:G4"/>
    <mergeCell ref="I3:I4"/>
    <mergeCell ref="H3:H4"/>
    <mergeCell ref="J3:J4"/>
    <mergeCell ref="K3:K4"/>
  </mergeCells>
  <phoneticPr fontId="6" type="noConversion"/>
  <printOptions horizontalCentered="1" verticalCentered="1"/>
  <pageMargins left="0.21" right="0.21" top="0.35433070866141736" bottom="0.98425196850393704" header="0.51181102362204722" footer="0.51181102362204722"/>
  <pageSetup paperSize="9" scale="81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V31"/>
  <sheetViews>
    <sheetView showGridLines="0" zoomScaleNormal="75" workbookViewId="0">
      <selection sqref="A1:K1"/>
    </sheetView>
  </sheetViews>
  <sheetFormatPr defaultRowHeight="13.5" customHeight="1"/>
  <cols>
    <col min="1" max="1" width="52.85546875" style="11" customWidth="1"/>
    <col min="2" max="2" width="8.7109375" style="9" customWidth="1"/>
    <col min="3" max="4" width="9.140625" style="9"/>
    <col min="5" max="10" width="9.140625" style="30"/>
    <col min="11" max="11" width="9.140625" style="9"/>
    <col min="12" max="12" width="13.140625" style="9" bestFit="1" customWidth="1"/>
    <col min="13" max="16384" width="9.140625" style="9"/>
  </cols>
  <sheetData>
    <row r="1" spans="1:22" ht="15.75" customHeight="1">
      <c r="A1" s="163" t="s">
        <v>27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</row>
    <row r="2" spans="1:22" ht="15.75" customHeight="1">
      <c r="A2" s="31"/>
      <c r="B2" s="30"/>
      <c r="C2" s="30"/>
      <c r="D2" s="30"/>
      <c r="K2" s="31" t="s">
        <v>16</v>
      </c>
    </row>
    <row r="3" spans="1:22" ht="15.75" customHeight="1">
      <c r="A3" s="8" t="s">
        <v>19</v>
      </c>
      <c r="B3" s="6">
        <v>2024</v>
      </c>
      <c r="C3" s="160">
        <v>2025</v>
      </c>
      <c r="D3" s="160"/>
      <c r="E3" s="160"/>
      <c r="F3" s="160"/>
      <c r="G3" s="160"/>
      <c r="H3" s="160"/>
      <c r="I3" s="160"/>
      <c r="J3" s="160"/>
      <c r="K3" s="161"/>
    </row>
    <row r="4" spans="1:22" ht="15.75" customHeight="1">
      <c r="A4" s="5" t="s">
        <v>18</v>
      </c>
      <c r="B4" s="138">
        <v>12</v>
      </c>
      <c r="C4" s="138">
        <v>1</v>
      </c>
      <c r="D4" s="138">
        <v>2</v>
      </c>
      <c r="E4" s="138">
        <v>3</v>
      </c>
      <c r="F4" s="138">
        <v>4</v>
      </c>
      <c r="G4" s="138">
        <v>5</v>
      </c>
      <c r="H4" s="138">
        <v>6</v>
      </c>
      <c r="I4" s="138">
        <v>7</v>
      </c>
      <c r="J4" s="138">
        <v>8</v>
      </c>
      <c r="K4" s="138">
        <v>9</v>
      </c>
    </row>
    <row r="5" spans="1:22" ht="15.75" customHeight="1">
      <c r="A5" s="55" t="s">
        <v>1</v>
      </c>
      <c r="B5" s="139">
        <f>+'Таблица №1-У'!B5/'Таблица №1-У'!B$15*100</f>
        <v>24.779694138012186</v>
      </c>
      <c r="C5" s="139">
        <f>'Таблица №1-У'!C5/'Таблица №1-У'!C$15*100</f>
        <v>24.779799303073116</v>
      </c>
      <c r="D5" s="139">
        <f>'Таблица №1-У'!D5/'Таблица №1-У'!D$15*100</f>
        <v>24.579381895513293</v>
      </c>
      <c r="E5" s="139">
        <f>'Таблица №1-У'!E5/'Таблица №1-У'!E$15*100</f>
        <v>24.576741678494464</v>
      </c>
      <c r="F5" s="139">
        <f>'Таблица №1-У'!F5/'Таблица №1-У'!F$15*100</f>
        <v>24.576067993672083</v>
      </c>
      <c r="G5" s="139">
        <f>'Таблица №1-У'!G5/'Таблица №1-У'!G$15*100</f>
        <v>24.482644953646222</v>
      </c>
      <c r="H5" s="139">
        <f>'Таблица №1-У'!H5/'Таблица №1-У'!H$15*100</f>
        <v>24.482195938246278</v>
      </c>
      <c r="I5" s="139">
        <f>'Таблица №1-У'!I5/'Таблица №1-У'!I$15*100</f>
        <v>24.475461637231447</v>
      </c>
      <c r="J5" s="139">
        <f>'Таблица №1-У'!J5/'Таблица №1-У'!J$15*100</f>
        <v>24.419741112937889</v>
      </c>
      <c r="K5" s="139">
        <f>'Таблица №1-У'!K5/'Таблица №1-У'!K$15*100</f>
        <v>24.413743061490951</v>
      </c>
      <c r="U5" s="108"/>
      <c r="V5" s="108"/>
    </row>
    <row r="6" spans="1:22" ht="15.75" customHeight="1">
      <c r="A6" s="55" t="s">
        <v>2</v>
      </c>
      <c r="B6" s="139">
        <f>+'Таблица №1-У'!B6/'Таблица №1-У'!B$15*100</f>
        <v>8.4996401422208816</v>
      </c>
      <c r="C6" s="139">
        <f>'Таблица №1-У'!C6/'Таблица №1-У'!C$15*100</f>
        <v>8.4988754979972416</v>
      </c>
      <c r="D6" s="139">
        <f>'Таблица №1-У'!D6/'Таблица №1-У'!D$15*100</f>
        <v>8.3926180714179086</v>
      </c>
      <c r="E6" s="139">
        <f>'Таблица №1-У'!E6/'Таблица №1-У'!E$15*100</f>
        <v>8.3973623811361193</v>
      </c>
      <c r="F6" s="139">
        <f>'Таблица №1-У'!F6/'Таблица №1-У'!F$15*100</f>
        <v>8.3957073590599371</v>
      </c>
      <c r="G6" s="139">
        <f>'Таблица №1-У'!G6/'Таблица №1-У'!G$15*100</f>
        <v>8.3014998002546356</v>
      </c>
      <c r="H6" s="139">
        <f>'Таблица №1-У'!H6/'Таблица №1-У'!H$15*100</f>
        <v>8.3000104610558676</v>
      </c>
      <c r="I6" s="139">
        <f>'Таблица №1-У'!I6/'Таблица №1-У'!I$15*100</f>
        <v>8.2944977538953157</v>
      </c>
      <c r="J6" s="139">
        <f>'Таблица №1-У'!J6/'Таблица №1-У'!J$15*100</f>
        <v>8.1783510917614137</v>
      </c>
      <c r="K6" s="139">
        <f>'Таблица №1-У'!K6/'Таблица №1-У'!K$15*100</f>
        <v>8.1754461002061305</v>
      </c>
      <c r="U6" s="108"/>
      <c r="V6" s="108"/>
    </row>
    <row r="7" spans="1:22" ht="15.75" customHeight="1">
      <c r="A7" s="55" t="s">
        <v>3</v>
      </c>
      <c r="B7" s="139">
        <f>+'Таблица №1-У'!B7/'Таблица №1-У'!B$15*100</f>
        <v>20.143033070220458</v>
      </c>
      <c r="C7" s="139">
        <f>'Таблица №1-У'!C7/'Таблица №1-У'!C$15*100</f>
        <v>20.140530929434931</v>
      </c>
      <c r="D7" s="139">
        <f>'Таблица №1-У'!D7/'Таблица №1-У'!D$15*100</f>
        <v>20.183395669640753</v>
      </c>
      <c r="E7" s="139">
        <f>'Таблица №1-У'!E7/'Таблица №1-У'!E$15*100</f>
        <v>20.178820710718782</v>
      </c>
      <c r="F7" s="139">
        <f>'Таблица №1-У'!F7/'Таблица №1-У'!F$15*100</f>
        <v>20.175543864423549</v>
      </c>
      <c r="G7" s="139">
        <f>'Таблица №1-У'!G7/'Таблица №1-У'!G$15*100</f>
        <v>20.210083126574041</v>
      </c>
      <c r="H7" s="139">
        <f>'Таблица №1-У'!H7/'Таблица №1-У'!H$15*100</f>
        <v>20.207944431647924</v>
      </c>
      <c r="I7" s="139">
        <f>'Таблица №1-У'!I7/'Таблица №1-У'!I$15*100</f>
        <v>20.206757718685257</v>
      </c>
      <c r="J7" s="139">
        <f>'Таблица №1-У'!J7/'Таблица №1-У'!J$15*100</f>
        <v>20.250345779122132</v>
      </c>
      <c r="K7" s="139">
        <f>'Таблица №1-У'!K7/'Таблица №1-У'!K$15*100</f>
        <v>20.244740247457646</v>
      </c>
      <c r="U7" s="108"/>
      <c r="V7" s="108"/>
    </row>
    <row r="8" spans="1:22" ht="15.75" customHeight="1">
      <c r="A8" s="55" t="s">
        <v>4</v>
      </c>
      <c r="B8" s="139">
        <f>+'Таблица №1-У'!B8/'Таблица №1-У'!B$15*100</f>
        <v>19.195684837975932</v>
      </c>
      <c r="C8" s="139">
        <f>'Таблица №1-У'!C8/'Таблица №1-У'!C$15*100</f>
        <v>19.187543631363081</v>
      </c>
      <c r="D8" s="139">
        <f>'Таблица №1-У'!D8/'Таблица №1-У'!D$15*100</f>
        <v>19.259049787508651</v>
      </c>
      <c r="E8" s="139">
        <f>'Таблица №1-У'!E8/'Таблица №1-У'!E$15*100</f>
        <v>19.251751787063657</v>
      </c>
      <c r="F8" s="139">
        <f>'Таблица №1-У'!F8/'Таблица №1-У'!F$15*100</f>
        <v>19.246146742071303</v>
      </c>
      <c r="G8" s="139">
        <f>'Таблица №1-У'!G8/'Таблица №1-У'!G$15*100</f>
        <v>19.282789226314772</v>
      </c>
      <c r="H8" s="139">
        <f>'Таблица №1-У'!H8/'Таблица №1-У'!H$15*100</f>
        <v>19.273488165050704</v>
      </c>
      <c r="I8" s="139">
        <f>'Таблица №1-У'!I8/'Таблица №1-У'!I$15*100</f>
        <v>19.269312286630985</v>
      </c>
      <c r="J8" s="139">
        <f>'Таблица №1-У'!J8/'Таблица №1-У'!J$15*100</f>
        <v>19.291533501657295</v>
      </c>
      <c r="K8" s="139">
        <f>'Таблица №1-У'!K8/'Таблица №1-У'!K$15*100</f>
        <v>19.29747739679032</v>
      </c>
      <c r="U8" s="108"/>
      <c r="V8" s="108"/>
    </row>
    <row r="9" spans="1:22" ht="15.75" customHeight="1">
      <c r="A9" s="55" t="s">
        <v>58</v>
      </c>
      <c r="B9" s="139">
        <f>+'Таблица №1-У'!B9/'Таблица №1-У'!B$15*100</f>
        <v>10.129690688661617</v>
      </c>
      <c r="C9" s="139">
        <f>'Таблица №1-У'!C9/'Таблица №1-У'!C$15*100</f>
        <v>10.131459522333873</v>
      </c>
      <c r="D9" s="139">
        <f>'Таблица №1-У'!D9/'Таблица №1-У'!D$15*100</f>
        <v>10.334024049770488</v>
      </c>
      <c r="E9" s="139">
        <f>'Таблица №1-У'!E9/'Таблица №1-У'!E$15*100</f>
        <v>10.335653154676436</v>
      </c>
      <c r="F9" s="139">
        <f>'Таблица №1-У'!F9/'Таблица №1-У'!F$15*100</f>
        <v>10.337215294389416</v>
      </c>
      <c r="G9" s="139">
        <f>'Таблица №1-У'!G9/'Таблица №1-У'!G$15*100</f>
        <v>10.511627072130755</v>
      </c>
      <c r="H9" s="139">
        <f>'Таблица №1-У'!H9/'Таблица №1-У'!H$15*100</f>
        <v>10.513822307194367</v>
      </c>
      <c r="I9" s="139">
        <f>'Таблица №1-У'!I9/'Таблица №1-У'!I$15*100</f>
        <v>10.517263446209697</v>
      </c>
      <c r="J9" s="139">
        <f>'Таблица №1-У'!J9/'Таблица №1-У'!J$15*100</f>
        <v>10.659680955965182</v>
      </c>
      <c r="K9" s="139">
        <f>'Таблица №1-У'!K9/'Таблица №1-У'!K$15*100</f>
        <v>10.660896998243379</v>
      </c>
      <c r="U9" s="108"/>
      <c r="V9" s="108"/>
    </row>
    <row r="10" spans="1:22" ht="13.5" customHeight="1">
      <c r="A10" s="55" t="s">
        <v>5</v>
      </c>
      <c r="B10" s="139">
        <f>+'Таблица №1-У'!B10/'Таблица №1-У'!B$15*100</f>
        <v>7.8230047708677137</v>
      </c>
      <c r="C10" s="139">
        <f>'Таблица №1-У'!C10/'Таблица №1-У'!C$15*100</f>
        <v>7.8241498187187233</v>
      </c>
      <c r="D10" s="139">
        <f>'Таблица №1-У'!D10/'Таблица №1-У'!D$15*100</f>
        <v>7.757964595960062</v>
      </c>
      <c r="E10" s="139">
        <f>'Таблица №1-У'!E10/'Таблица №1-У'!E$15*100</f>
        <v>7.7592452657592705</v>
      </c>
      <c r="F10" s="139">
        <f>'Таблица №1-У'!F10/'Таблица №1-У'!F$15*100</f>
        <v>7.7602627169865146</v>
      </c>
      <c r="G10" s="139">
        <f>'Таблица №1-У'!G10/'Таблица №1-У'!G$15*100</f>
        <v>7.696806184417242</v>
      </c>
      <c r="H10" s="139">
        <f>'Таблица №1-У'!H10/'Таблица №1-У'!H$15*100</f>
        <v>7.6988516867421044</v>
      </c>
      <c r="I10" s="139">
        <f>'Таблица №1-У'!I10/'Таблица №1-У'!I$15*100</f>
        <v>7.7007013597573133</v>
      </c>
      <c r="J10" s="139">
        <f>'Таблица №1-У'!J10/'Таблица №1-У'!J$15*100</f>
        <v>7.6453440444766487</v>
      </c>
      <c r="K10" s="139">
        <f>'Таблица №1-У'!K10/'Таблица №1-У'!K$15*100</f>
        <v>7.6443182030100161</v>
      </c>
      <c r="U10" s="108"/>
      <c r="V10" s="108"/>
    </row>
    <row r="11" spans="1:22" ht="15.75" customHeight="1">
      <c r="A11" s="55" t="s">
        <v>36</v>
      </c>
      <c r="B11" s="139">
        <f>+'Таблица №1-У'!B11/'Таблица №1-У'!B$15*100</f>
        <v>4.2628591055271317</v>
      </c>
      <c r="C11" s="139">
        <f>'Таблица №1-У'!C11/'Таблица №1-У'!C$15*100</f>
        <v>4.2657643235706786</v>
      </c>
      <c r="D11" s="139">
        <f>'Таблица №1-У'!D11/'Таблица №1-У'!D$15*100</f>
        <v>4.1873853229970646</v>
      </c>
      <c r="E11" s="139">
        <f>'Таблица №1-У'!E11/'Таблица №1-У'!E$15*100</f>
        <v>4.1900566712420817</v>
      </c>
      <c r="F11" s="139">
        <f>'Таблица №1-У'!F11/'Таблица №1-У'!F$15*100</f>
        <v>4.1925714926948823</v>
      </c>
      <c r="G11" s="139">
        <f>'Таблица №1-У'!G11/'Таблица №1-У'!G$15*100</f>
        <v>4.1197026547092728</v>
      </c>
      <c r="H11" s="139">
        <f>'Таблица №1-У'!H11/'Таблица №1-У'!H$15*100</f>
        <v>4.1249569482648605</v>
      </c>
      <c r="I11" s="139">
        <f>'Таблица №1-У'!I11/'Таблица №1-У'!I$15*100</f>
        <v>4.1331629093157547</v>
      </c>
      <c r="J11" s="139">
        <f>'Таблица №1-У'!J11/'Таблица №1-У'!J$15*100</f>
        <v>4.089163440887809</v>
      </c>
      <c r="K11" s="139">
        <f>'Таблица №1-У'!K11/'Таблица №1-У'!K$15*100</f>
        <v>4.0946255330351624</v>
      </c>
      <c r="U11" s="108"/>
      <c r="V11" s="108"/>
    </row>
    <row r="12" spans="1:22" ht="15.75" customHeight="1">
      <c r="A12" s="55" t="s">
        <v>30</v>
      </c>
      <c r="B12" s="139">
        <f>+'Таблица №1-У'!B12/'Таблица №1-У'!B$15*100</f>
        <v>2.6201854038162051</v>
      </c>
      <c r="C12" s="139">
        <f>'Таблица №1-У'!C12/'Таблица №1-У'!C$15*100</f>
        <v>2.6219205926326272</v>
      </c>
      <c r="D12" s="139">
        <f>'Таблица №1-У'!D12/'Таблица №1-У'!D$15*100</f>
        <v>2.6354617158135483</v>
      </c>
      <c r="E12" s="139">
        <f>'Таблица №1-У'!E12/'Таблица №1-У'!E$15*100</f>
        <v>2.6373999057020114</v>
      </c>
      <c r="F12" s="139">
        <f>'Таблица №1-У'!F12/'Таблица №1-У'!F$15*100</f>
        <v>2.6394138281809294</v>
      </c>
      <c r="G12" s="139">
        <f>'Таблица №1-У'!G12/'Таблица №1-У'!G$15*100</f>
        <v>2.6298957321922822</v>
      </c>
      <c r="H12" s="139">
        <f>'Таблица №1-У'!H12/'Таблица №1-У'!H$15*100</f>
        <v>2.6315259331031253</v>
      </c>
      <c r="I12" s="139">
        <f>'Таблица №1-У'!I12/'Таблица №1-У'!I$15*100</f>
        <v>2.6333230764821898</v>
      </c>
      <c r="J12" s="139">
        <f>'Таблица №1-У'!J12/'Таблица №1-У'!J$15*100</f>
        <v>2.6209730622751044</v>
      </c>
      <c r="K12" s="139">
        <f>'Таблица №1-У'!K12/'Таблица №1-У'!K$15*100</f>
        <v>2.6221927178078488</v>
      </c>
      <c r="U12" s="108"/>
      <c r="V12" s="108"/>
    </row>
    <row r="13" spans="1:22" ht="15.75" customHeight="1">
      <c r="A13" s="55" t="s">
        <v>39</v>
      </c>
      <c r="B13" s="139">
        <f>+'Таблица №1-У'!B13/'Таблица №1-У'!B$15*100</f>
        <v>1.8310914185539835</v>
      </c>
      <c r="C13" s="139">
        <f>'Таблица №1-У'!C13/'Таблица №1-У'!C$15*100</f>
        <v>1.832174562658309</v>
      </c>
      <c r="D13" s="139">
        <f>'Таблица №1-У'!D13/'Таблица №1-У'!D$15*100</f>
        <v>1.8253733978045237</v>
      </c>
      <c r="E13" s="139">
        <f>'Таблица №1-У'!E13/'Таблица №1-У'!E$15*100</f>
        <v>1.826451802196102</v>
      </c>
      <c r="F13" s="139">
        <f>'Таблица №1-У'!F13/'Таблица №1-У'!F$15*100</f>
        <v>1.8298030717985505</v>
      </c>
      <c r="G13" s="139">
        <f>'Таблица №1-У'!G13/'Таблица №1-У'!G$15*100</f>
        <v>1.8187379343248884</v>
      </c>
      <c r="H13" s="139">
        <f>'Таблица №1-У'!H13/'Таблица №1-У'!H$15*100</f>
        <v>1.8201266346006582</v>
      </c>
      <c r="I13" s="139">
        <f>'Таблица №1-У'!I13/'Таблица №1-У'!I$15*100</f>
        <v>1.8212184702007712</v>
      </c>
      <c r="J13" s="139">
        <f>'Таблица №1-У'!J13/'Таблица №1-У'!J$15*100</f>
        <v>1.7966230459212591</v>
      </c>
      <c r="K13" s="139">
        <f>'Таблица №1-У'!K13/'Таблица №1-У'!K$15*100</f>
        <v>1.7975034324715564</v>
      </c>
      <c r="U13" s="108"/>
      <c r="V13" s="108"/>
    </row>
    <row r="14" spans="1:22" s="30" customFormat="1" ht="15.75">
      <c r="A14" s="55" t="s">
        <v>59</v>
      </c>
      <c r="B14" s="139">
        <f>+'Таблица №1-У'!B14/'Таблица №1-У'!B$15*100</f>
        <v>0.71511642414388832</v>
      </c>
      <c r="C14" s="139">
        <f>'Таблица №1-У'!C14/'Таблица №1-У'!C$15*100</f>
        <v>0.71778181821742204</v>
      </c>
      <c r="D14" s="139">
        <f>'Таблица №1-У'!D14/'Таблица №1-У'!D$15*100</f>
        <v>0.84534549357371103</v>
      </c>
      <c r="E14" s="139">
        <f>'Таблица №1-У'!E14/'Таблица №1-У'!E$15*100</f>
        <v>0.84651664301107399</v>
      </c>
      <c r="F14" s="139">
        <f>'Таблица №1-У'!F14/'Таблица №1-У'!F$15*100</f>
        <v>0.84726763672283401</v>
      </c>
      <c r="G14" s="139">
        <f>'Таблица №1-У'!G14/'Таблица №1-У'!G$15*100</f>
        <v>0.94621331543589005</v>
      </c>
      <c r="H14" s="139">
        <f>'Таблица №1-У'!H14/'Таблица №1-У'!H$15*100</f>
        <v>0.94707749409411512</v>
      </c>
      <c r="I14" s="139">
        <f>'Таблица №1-У'!I14/'Таблица №1-У'!I$15*100</f>
        <v>0.94830134159127233</v>
      </c>
      <c r="J14" s="139">
        <f>'Таблица №1-У'!J14/'Таблица №1-У'!J$15*100</f>
        <v>1.0482439649952657</v>
      </c>
      <c r="K14" s="139">
        <f>'Таблица №1-У'!K14/'Таблица №1-У'!K$15*100</f>
        <v>1.0490563094869905</v>
      </c>
      <c r="U14" s="108"/>
      <c r="V14" s="108"/>
    </row>
    <row r="15" spans="1:22" ht="15.75" customHeight="1">
      <c r="A15" s="4" t="s">
        <v>6</v>
      </c>
      <c r="B15" s="139">
        <f>+'Таблица №1-У'!B15/'Таблица №1-У'!B$15*100</f>
        <v>100</v>
      </c>
      <c r="C15" s="139">
        <f>+'Таблица №1-У'!C15/'Таблица №1-У'!C$15*100</f>
        <v>100</v>
      </c>
      <c r="D15" s="139">
        <f>+'Таблица №1-У'!D15/'Таблица №1-У'!D$15*100</f>
        <v>100</v>
      </c>
      <c r="E15" s="139">
        <f>+'Таблица №1-У'!E15/'Таблица №1-У'!E$15*100</f>
        <v>100</v>
      </c>
      <c r="F15" s="139">
        <f>+'Таблица №1-У'!F15/'Таблица №1-У'!F$15*100</f>
        <v>100</v>
      </c>
      <c r="G15" s="139">
        <f>+'Таблица №1-У'!G15/'Таблица №1-У'!G$15*100</f>
        <v>100</v>
      </c>
      <c r="H15" s="139">
        <f>'Таблица №1-У'!H15/'Таблица №1-У'!H$15*100</f>
        <v>100</v>
      </c>
      <c r="I15" s="139">
        <f>'Таблица №1-У'!I15/'Таблица №1-У'!I$15*100</f>
        <v>100</v>
      </c>
      <c r="J15" s="139">
        <f>'Таблица №1-У'!J15/'Таблица №1-У'!J$15*100</f>
        <v>100</v>
      </c>
      <c r="K15" s="139">
        <f>'Таблица №1-У'!K15/'Таблица №1-У'!K$15*100</f>
        <v>100</v>
      </c>
      <c r="U15" s="108"/>
      <c r="V15" s="108"/>
    </row>
    <row r="20" spans="6:19" ht="13.5" customHeight="1"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</row>
    <row r="21" spans="6:19" ht="13.5" customHeight="1"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</row>
    <row r="22" spans="6:19" ht="13.5" customHeight="1"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</row>
    <row r="23" spans="6:19" ht="13.5" customHeight="1"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</row>
    <row r="24" spans="6:19" ht="13.5" customHeight="1"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</row>
    <row r="25" spans="6:19" ht="13.5" customHeight="1"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  <c r="S25" s="137"/>
    </row>
    <row r="26" spans="6:19" ht="13.5" customHeight="1"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</row>
    <row r="27" spans="6:19" ht="13.5" customHeight="1"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</row>
    <row r="28" spans="6:19" ht="13.5" customHeight="1"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</row>
    <row r="29" spans="6:19" ht="13.5" customHeight="1">
      <c r="F29" s="137"/>
      <c r="G29" s="137"/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</row>
    <row r="30" spans="6:19" ht="13.5" customHeight="1"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</row>
    <row r="31" spans="6:19" ht="13.5" customHeight="1">
      <c r="F31" s="137"/>
      <c r="G31" s="137"/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  <c r="S31" s="137"/>
    </row>
  </sheetData>
  <mergeCells count="2">
    <mergeCell ref="C3:K3"/>
    <mergeCell ref="A1:K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V18"/>
  <sheetViews>
    <sheetView showGridLines="0" zoomScaleNormal="75" zoomScaleSheetLayoutView="100" workbookViewId="0">
      <selection sqref="A1:K1"/>
    </sheetView>
  </sheetViews>
  <sheetFormatPr defaultRowHeight="13.5" customHeight="1"/>
  <cols>
    <col min="1" max="1" width="52.140625" style="11" customWidth="1"/>
    <col min="2" max="3" width="11.28515625" style="12" customWidth="1"/>
    <col min="4" max="11" width="11.28515625" style="43" customWidth="1"/>
    <col min="12" max="16384" width="9.140625" style="12"/>
  </cols>
  <sheetData>
    <row r="1" spans="1:22" ht="15.75" customHeight="1">
      <c r="A1" s="163" t="s">
        <v>66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</row>
    <row r="2" spans="1:22" ht="15.75" customHeight="1">
      <c r="A2" s="9"/>
      <c r="B2" s="14"/>
      <c r="K2" s="29" t="s">
        <v>15</v>
      </c>
    </row>
    <row r="3" spans="1:22" ht="15.75" customHeight="1">
      <c r="A3" s="8" t="s">
        <v>19</v>
      </c>
      <c r="B3" s="32">
        <v>2024</v>
      </c>
      <c r="C3" s="160">
        <v>2025</v>
      </c>
      <c r="D3" s="160"/>
      <c r="E3" s="160"/>
      <c r="F3" s="160"/>
      <c r="G3" s="160"/>
      <c r="H3" s="160"/>
      <c r="I3" s="160"/>
      <c r="J3" s="160"/>
      <c r="K3" s="161"/>
      <c r="L3" s="43"/>
      <c r="M3" s="43"/>
      <c r="N3" s="43"/>
    </row>
    <row r="4" spans="1:22" ht="15.75" customHeight="1">
      <c r="A4" s="5" t="s">
        <v>18</v>
      </c>
      <c r="B4" s="138">
        <v>12</v>
      </c>
      <c r="C4" s="138">
        <v>1</v>
      </c>
      <c r="D4" s="138">
        <v>2</v>
      </c>
      <c r="E4" s="138">
        <v>3</v>
      </c>
      <c r="F4" s="138">
        <v>4</v>
      </c>
      <c r="G4" s="138">
        <v>5</v>
      </c>
      <c r="H4" s="138">
        <v>6</v>
      </c>
      <c r="I4" s="138">
        <v>7</v>
      </c>
      <c r="J4" s="138">
        <v>8</v>
      </c>
      <c r="K4" s="138">
        <v>9</v>
      </c>
      <c r="L4" s="43"/>
      <c r="M4" s="43"/>
      <c r="N4" s="43"/>
    </row>
    <row r="5" spans="1:22" s="13" customFormat="1" ht="15.75" customHeight="1">
      <c r="A5" s="4" t="s">
        <v>1</v>
      </c>
      <c r="B5" s="140">
        <v>5776644</v>
      </c>
      <c r="C5" s="140">
        <v>5899385</v>
      </c>
      <c r="D5" s="140">
        <v>5972828</v>
      </c>
      <c r="E5" s="140">
        <v>5911938</v>
      </c>
      <c r="F5" s="140">
        <v>5996439</v>
      </c>
      <c r="G5" s="140">
        <v>6132997</v>
      </c>
      <c r="H5" s="140">
        <v>6231343</v>
      </c>
      <c r="I5" s="140">
        <v>6299093</v>
      </c>
      <c r="J5" s="140">
        <v>6397139</v>
      </c>
      <c r="K5" s="140">
        <v>6497729</v>
      </c>
      <c r="L5" s="39"/>
      <c r="M5" s="142"/>
      <c r="N5" s="142"/>
      <c r="O5" s="142"/>
      <c r="P5" s="142"/>
      <c r="Q5" s="142"/>
      <c r="R5" s="142"/>
      <c r="S5" s="142"/>
      <c r="T5" s="142"/>
      <c r="U5" s="142"/>
      <c r="V5" s="142"/>
    </row>
    <row r="6" spans="1:22" s="13" customFormat="1" ht="15.75" customHeight="1">
      <c r="A6" s="4" t="s">
        <v>2</v>
      </c>
      <c r="B6" s="140">
        <v>1922929</v>
      </c>
      <c r="C6" s="140">
        <v>1938121</v>
      </c>
      <c r="D6" s="140">
        <v>1938528</v>
      </c>
      <c r="E6" s="140">
        <v>1926531</v>
      </c>
      <c r="F6" s="140">
        <v>1922503</v>
      </c>
      <c r="G6" s="140">
        <v>1950283</v>
      </c>
      <c r="H6" s="140">
        <v>1970822</v>
      </c>
      <c r="I6" s="140">
        <v>1993179</v>
      </c>
      <c r="J6" s="140">
        <v>1986238</v>
      </c>
      <c r="K6" s="140">
        <v>2019404</v>
      </c>
      <c r="L6" s="39"/>
      <c r="M6" s="142"/>
      <c r="N6" s="142"/>
      <c r="O6" s="142"/>
      <c r="P6" s="142"/>
      <c r="Q6" s="142"/>
      <c r="R6" s="142"/>
      <c r="S6" s="142"/>
      <c r="T6" s="142"/>
      <c r="U6" s="142"/>
      <c r="V6" s="142"/>
    </row>
    <row r="7" spans="1:22" s="13" customFormat="1" ht="15.75" customHeight="1">
      <c r="A7" s="4" t="s">
        <v>3</v>
      </c>
      <c r="B7" s="140">
        <v>4819234</v>
      </c>
      <c r="C7" s="140">
        <v>4909681</v>
      </c>
      <c r="D7" s="140">
        <v>4988290</v>
      </c>
      <c r="E7" s="140">
        <v>4947989</v>
      </c>
      <c r="F7" s="140">
        <v>5014672</v>
      </c>
      <c r="G7" s="140">
        <v>5126287</v>
      </c>
      <c r="H7" s="140">
        <v>5215130</v>
      </c>
      <c r="I7" s="140">
        <v>5278433</v>
      </c>
      <c r="J7" s="140">
        <v>5339790</v>
      </c>
      <c r="K7" s="140">
        <v>5439591</v>
      </c>
      <c r="L7" s="39"/>
      <c r="M7" s="142"/>
      <c r="N7" s="142"/>
      <c r="O7" s="142"/>
      <c r="P7" s="142"/>
      <c r="Q7" s="142"/>
      <c r="R7" s="142"/>
      <c r="S7" s="142"/>
      <c r="T7" s="142"/>
      <c r="U7" s="142"/>
      <c r="V7" s="142"/>
    </row>
    <row r="8" spans="1:22" s="13" customFormat="1" ht="15.75" customHeight="1">
      <c r="A8" s="4" t="s">
        <v>4</v>
      </c>
      <c r="B8" s="140">
        <v>4446289</v>
      </c>
      <c r="C8" s="140">
        <v>4530208</v>
      </c>
      <c r="D8" s="140">
        <v>4613363</v>
      </c>
      <c r="E8" s="140">
        <v>4540817</v>
      </c>
      <c r="F8" s="140">
        <v>4594402</v>
      </c>
      <c r="G8" s="140">
        <v>4723363</v>
      </c>
      <c r="H8" s="140">
        <v>4809493</v>
      </c>
      <c r="I8" s="140">
        <v>4877569</v>
      </c>
      <c r="J8" s="140">
        <v>4919561</v>
      </c>
      <c r="K8" s="140">
        <v>5016652</v>
      </c>
      <c r="L8" s="39"/>
      <c r="M8" s="142"/>
      <c r="N8" s="142"/>
      <c r="O8" s="142"/>
      <c r="P8" s="142"/>
      <c r="Q8" s="142"/>
      <c r="R8" s="142"/>
      <c r="S8" s="142"/>
      <c r="T8" s="142"/>
      <c r="U8" s="142"/>
      <c r="V8" s="142"/>
    </row>
    <row r="9" spans="1:22" s="13" customFormat="1" ht="15.75" customHeight="1">
      <c r="A9" s="7" t="s">
        <v>58</v>
      </c>
      <c r="B9" s="140">
        <v>2903179</v>
      </c>
      <c r="C9" s="140">
        <v>2955769</v>
      </c>
      <c r="D9" s="140">
        <v>3063151</v>
      </c>
      <c r="E9" s="140">
        <v>3010123</v>
      </c>
      <c r="F9" s="140">
        <v>3055324</v>
      </c>
      <c r="G9" s="140">
        <v>3210447</v>
      </c>
      <c r="H9" s="140">
        <v>3271777</v>
      </c>
      <c r="I9" s="140">
        <v>3314009</v>
      </c>
      <c r="J9" s="140">
        <v>3406761</v>
      </c>
      <c r="K9" s="140">
        <v>3467596</v>
      </c>
      <c r="L9" s="39"/>
      <c r="M9" s="142"/>
      <c r="N9" s="142"/>
      <c r="O9" s="142"/>
      <c r="P9" s="142"/>
      <c r="Q9" s="142"/>
      <c r="R9" s="142"/>
      <c r="S9" s="142"/>
      <c r="T9" s="142"/>
      <c r="U9" s="142"/>
      <c r="V9" s="142"/>
    </row>
    <row r="10" spans="1:22" s="13" customFormat="1" ht="15.75" customHeight="1">
      <c r="A10" s="4" t="s">
        <v>5</v>
      </c>
      <c r="B10" s="140">
        <v>2070979</v>
      </c>
      <c r="C10" s="140">
        <v>2102103</v>
      </c>
      <c r="D10" s="140">
        <v>2123270</v>
      </c>
      <c r="E10" s="140">
        <v>2098056</v>
      </c>
      <c r="F10" s="140">
        <v>2106098</v>
      </c>
      <c r="G10" s="140">
        <v>2148920</v>
      </c>
      <c r="H10" s="140">
        <v>2181856</v>
      </c>
      <c r="I10" s="140">
        <v>2200141</v>
      </c>
      <c r="J10" s="140">
        <v>2219584</v>
      </c>
      <c r="K10" s="140">
        <v>2244562</v>
      </c>
      <c r="L10" s="39"/>
      <c r="M10" s="142"/>
      <c r="N10" s="142"/>
      <c r="O10" s="142"/>
      <c r="P10" s="142"/>
      <c r="Q10" s="142"/>
      <c r="R10" s="142"/>
      <c r="S10" s="142"/>
      <c r="T10" s="142"/>
      <c r="U10" s="142"/>
      <c r="V10" s="142"/>
    </row>
    <row r="11" spans="1:22" s="13" customFormat="1" ht="15.75" customHeight="1">
      <c r="A11" s="4" t="s">
        <v>36</v>
      </c>
      <c r="B11" s="140">
        <v>573836</v>
      </c>
      <c r="C11" s="140">
        <v>575704</v>
      </c>
      <c r="D11" s="140">
        <v>572451</v>
      </c>
      <c r="E11" s="140">
        <v>581068</v>
      </c>
      <c r="F11" s="140">
        <v>582692</v>
      </c>
      <c r="G11" s="140">
        <v>576995</v>
      </c>
      <c r="H11" s="140">
        <v>586863</v>
      </c>
      <c r="I11" s="140">
        <v>597429</v>
      </c>
      <c r="J11" s="140">
        <v>597764</v>
      </c>
      <c r="K11" s="140">
        <v>611430</v>
      </c>
      <c r="L11" s="39"/>
      <c r="M11" s="142"/>
      <c r="N11" s="142"/>
      <c r="O11" s="142"/>
      <c r="P11" s="142"/>
      <c r="Q11" s="142"/>
      <c r="R11" s="142"/>
      <c r="S11" s="142"/>
      <c r="T11" s="142"/>
      <c r="U11" s="142"/>
      <c r="V11" s="142"/>
    </row>
    <row r="12" spans="1:22" s="13" customFormat="1" ht="15.75" customHeight="1">
      <c r="A12" s="4" t="s">
        <v>37</v>
      </c>
      <c r="B12" s="140">
        <v>344447</v>
      </c>
      <c r="C12" s="140">
        <v>345783</v>
      </c>
      <c r="D12" s="140">
        <v>349027</v>
      </c>
      <c r="E12" s="140">
        <v>351048</v>
      </c>
      <c r="F12" s="140">
        <v>350769</v>
      </c>
      <c r="G12" s="140">
        <v>352030</v>
      </c>
      <c r="H12" s="140">
        <v>359710</v>
      </c>
      <c r="I12" s="140">
        <v>364798</v>
      </c>
      <c r="J12" s="140">
        <v>363500</v>
      </c>
      <c r="K12" s="140">
        <v>377833</v>
      </c>
      <c r="L12" s="39"/>
      <c r="M12" s="142"/>
      <c r="N12" s="142"/>
      <c r="O12" s="142"/>
      <c r="P12" s="142"/>
      <c r="Q12" s="142"/>
      <c r="R12" s="142"/>
      <c r="S12" s="142"/>
      <c r="T12" s="142"/>
      <c r="U12" s="142"/>
      <c r="V12" s="142"/>
    </row>
    <row r="13" spans="1:22" s="13" customFormat="1" ht="15.75" customHeight="1">
      <c r="A13" s="4" t="s">
        <v>39</v>
      </c>
      <c r="B13" s="141">
        <v>235812</v>
      </c>
      <c r="C13" s="141">
        <v>241115</v>
      </c>
      <c r="D13" s="141">
        <v>241811</v>
      </c>
      <c r="E13" s="141">
        <v>240084</v>
      </c>
      <c r="F13" s="141">
        <v>240824</v>
      </c>
      <c r="G13" s="141">
        <v>256148</v>
      </c>
      <c r="H13" s="141">
        <v>248939</v>
      </c>
      <c r="I13" s="141">
        <v>253864</v>
      </c>
      <c r="J13" s="141">
        <v>251483</v>
      </c>
      <c r="K13" s="141">
        <v>255773</v>
      </c>
      <c r="L13" s="39"/>
      <c r="M13" s="142"/>
      <c r="N13" s="142"/>
      <c r="O13" s="142"/>
      <c r="P13" s="142"/>
      <c r="Q13" s="142"/>
      <c r="R13" s="142"/>
      <c r="S13" s="142"/>
      <c r="T13" s="142"/>
      <c r="U13" s="142"/>
      <c r="V13" s="142"/>
    </row>
    <row r="14" spans="1:22" s="13" customFormat="1" ht="15.75" customHeight="1">
      <c r="A14" s="7" t="s">
        <v>59</v>
      </c>
      <c r="B14" s="141">
        <v>98185</v>
      </c>
      <c r="C14" s="141">
        <v>100457</v>
      </c>
      <c r="D14" s="141">
        <v>115708</v>
      </c>
      <c r="E14" s="141">
        <v>113422</v>
      </c>
      <c r="F14" s="141">
        <v>115056</v>
      </c>
      <c r="G14" s="141">
        <v>134815</v>
      </c>
      <c r="H14" s="141">
        <v>138463</v>
      </c>
      <c r="I14" s="141">
        <v>141517</v>
      </c>
      <c r="J14" s="141">
        <v>162040</v>
      </c>
      <c r="K14" s="141">
        <v>167082</v>
      </c>
      <c r="L14" s="39"/>
      <c r="M14" s="142"/>
      <c r="N14" s="142"/>
      <c r="O14" s="142"/>
      <c r="P14" s="142"/>
      <c r="Q14" s="142"/>
      <c r="R14" s="142"/>
      <c r="S14" s="142"/>
      <c r="T14" s="142"/>
      <c r="U14" s="142"/>
      <c r="V14" s="142"/>
    </row>
    <row r="15" spans="1:22" s="39" customFormat="1" ht="15.75" customHeight="1">
      <c r="A15" s="4" t="s">
        <v>6</v>
      </c>
      <c r="B15" s="140">
        <f>SUM(B5:B14)</f>
        <v>23191534</v>
      </c>
      <c r="C15" s="140">
        <f t="shared" ref="C15" si="0">SUM(C5:C14)</f>
        <v>23598326</v>
      </c>
      <c r="D15" s="140">
        <f>SUM(D5:D14)</f>
        <v>23978427</v>
      </c>
      <c r="E15" s="140">
        <f t="shared" ref="E15:G15" si="1">SUM(E5:E14)</f>
        <v>23721076</v>
      </c>
      <c r="F15" s="140">
        <f t="shared" si="1"/>
        <v>23978779</v>
      </c>
      <c r="G15" s="140">
        <f t="shared" si="1"/>
        <v>24612285</v>
      </c>
      <c r="H15" s="140">
        <f>SUM(H5:H14)</f>
        <v>25014396</v>
      </c>
      <c r="I15" s="140">
        <f t="shared" ref="I15:K15" si="2">SUM(I5:I14)</f>
        <v>25320032</v>
      </c>
      <c r="J15" s="140">
        <f t="shared" si="2"/>
        <v>25643860</v>
      </c>
      <c r="K15" s="140">
        <f t="shared" si="2"/>
        <v>26097652</v>
      </c>
      <c r="M15" s="142"/>
      <c r="N15" s="142"/>
      <c r="O15" s="142"/>
      <c r="P15" s="142"/>
      <c r="Q15" s="142"/>
      <c r="R15" s="142"/>
      <c r="S15" s="142"/>
      <c r="T15" s="142"/>
      <c r="U15" s="142"/>
      <c r="V15" s="142"/>
    </row>
    <row r="16" spans="1:22" ht="13.5" customHeight="1">
      <c r="B16" s="43"/>
      <c r="C16" s="43"/>
      <c r="L16" s="43"/>
      <c r="M16" s="43"/>
      <c r="N16" s="43"/>
    </row>
    <row r="17" spans="2:14" ht="13.5" customHeight="1">
      <c r="B17" s="43"/>
      <c r="C17" s="43"/>
      <c r="L17" s="43"/>
      <c r="M17" s="43"/>
      <c r="N17" s="43"/>
    </row>
    <row r="18" spans="2:14" ht="13.5" customHeight="1">
      <c r="B18" s="43"/>
      <c r="C18" s="43"/>
      <c r="L18" s="43"/>
      <c r="M18" s="43"/>
      <c r="N18" s="43"/>
    </row>
  </sheetData>
  <mergeCells count="2">
    <mergeCell ref="C3:K3"/>
    <mergeCell ref="A1:K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3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43"/>
  <sheetViews>
    <sheetView showGridLines="0" zoomScaleNormal="100" workbookViewId="0">
      <selection sqref="A1:K1"/>
    </sheetView>
  </sheetViews>
  <sheetFormatPr defaultRowHeight="12.75" customHeight="1"/>
  <cols>
    <col min="1" max="1" width="52.28515625" style="3" customWidth="1"/>
    <col min="2" max="2" width="9.85546875" style="3" customWidth="1"/>
    <col min="3" max="11" width="9.140625" style="3"/>
    <col min="12" max="12" width="14.85546875" style="3" bestFit="1" customWidth="1"/>
    <col min="13" max="16384" width="9.140625" style="3"/>
  </cols>
  <sheetData>
    <row r="1" spans="1:11" ht="15.75" customHeight="1">
      <c r="A1" s="163" t="s">
        <v>28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</row>
    <row r="2" spans="1:11" ht="12.75" customHeight="1">
      <c r="A2" s="31"/>
      <c r="B2" s="12"/>
      <c r="K2" s="31" t="s">
        <v>16</v>
      </c>
    </row>
    <row r="3" spans="1:11" ht="15.75" customHeight="1">
      <c r="A3" s="8" t="s">
        <v>19</v>
      </c>
      <c r="B3" s="6">
        <v>2024</v>
      </c>
      <c r="C3" s="160">
        <v>2025</v>
      </c>
      <c r="D3" s="160"/>
      <c r="E3" s="160"/>
      <c r="F3" s="160"/>
      <c r="G3" s="160"/>
      <c r="H3" s="160"/>
      <c r="I3" s="160"/>
      <c r="J3" s="160"/>
      <c r="K3" s="161"/>
    </row>
    <row r="4" spans="1:11" ht="15.75" customHeight="1">
      <c r="A4" s="5" t="s">
        <v>18</v>
      </c>
      <c r="B4" s="32">
        <v>12</v>
      </c>
      <c r="C4" s="32">
        <v>1</v>
      </c>
      <c r="D4" s="32">
        <v>2</v>
      </c>
      <c r="E4" s="32">
        <v>3</v>
      </c>
      <c r="F4" s="32">
        <v>4</v>
      </c>
      <c r="G4" s="32">
        <v>5</v>
      </c>
      <c r="H4" s="32">
        <v>6</v>
      </c>
      <c r="I4" s="32">
        <v>7</v>
      </c>
      <c r="J4" s="32">
        <v>8</v>
      </c>
      <c r="K4" s="32">
        <v>9</v>
      </c>
    </row>
    <row r="5" spans="1:11" ht="15.75">
      <c r="A5" s="55" t="s">
        <v>1</v>
      </c>
      <c r="B5" s="139">
        <f>+'Таблица №2-У'!B5/'Таблица №2-У'!B$15*100</f>
        <v>24.908417011138635</v>
      </c>
      <c r="C5" s="139">
        <f>+'Таблица №2-У'!C5/'Таблица №2-У'!C$15*100</f>
        <v>24.99916731381709</v>
      </c>
      <c r="D5" s="139">
        <f>+'Таблица №2-У'!D5/'Таблица №2-У'!D$15*100</f>
        <v>24.909173566723123</v>
      </c>
      <c r="E5" s="139">
        <f>+'Таблица №2-У'!E5/'Таблица №2-У'!E$15*100</f>
        <v>24.922722729778364</v>
      </c>
      <c r="F5" s="139">
        <f>+'Таблица №2-У'!F5/'Таблица №2-У'!F$15*100</f>
        <v>25.007274140188706</v>
      </c>
      <c r="G5" s="139">
        <f>+'Таблица №2-У'!G5/'Таблица №2-У'!G$15*100</f>
        <v>24.918438088946232</v>
      </c>
      <c r="H5" s="139">
        <f>+'Таблица №2-У'!H5/'Таблица №2-У'!H$15*100</f>
        <v>24.91102723407753</v>
      </c>
      <c r="I5" s="139">
        <f>+'Таблица №2-У'!I5/'Таблица №2-У'!I$15*100</f>
        <v>24.877902997910901</v>
      </c>
      <c r="J5" s="139">
        <f>+'Таблица №2-У'!J5/'Таблица №2-У'!J$15*100</f>
        <v>24.946084559812761</v>
      </c>
      <c r="K5" s="139">
        <f>+'Таблица №2-У'!K5/'Таблица №2-У'!K$15*100</f>
        <v>24.897753253817623</v>
      </c>
    </row>
    <row r="6" spans="1:11" ht="15.75">
      <c r="A6" s="55" t="s">
        <v>2</v>
      </c>
      <c r="B6" s="139">
        <f>+'Таблица №2-У'!B6/'Таблица №2-У'!B$15*100</f>
        <v>8.2915127563359974</v>
      </c>
      <c r="C6" s="139">
        <f>+'Таблица №2-У'!C6/'Таблица №2-У'!C$15*100</f>
        <v>8.2129596819706627</v>
      </c>
      <c r="D6" s="139">
        <f>+'Таблица №2-У'!D6/'Таблица №2-У'!D$15*100</f>
        <v>8.084466925207396</v>
      </c>
      <c r="E6" s="139">
        <f>+'Таблица №2-У'!E6/'Таблица №2-У'!E$15*100</f>
        <v>8.1216003860870405</v>
      </c>
      <c r="F6" s="139">
        <f>+'Таблица №2-У'!F6/'Таблица №2-У'!F$15*100</f>
        <v>8.0175183231806759</v>
      </c>
      <c r="G6" s="139">
        <f>+'Таблица №2-У'!G6/'Таблица №2-У'!G$15*100</f>
        <v>7.9240224952701475</v>
      </c>
      <c r="H6" s="139">
        <f>+'Таблица №2-У'!H6/'Таблица №2-У'!H$15*100</f>
        <v>7.8787510999665953</v>
      </c>
      <c r="I6" s="139">
        <f>+'Таблица №2-У'!I6/'Таблица №2-У'!I$15*100</f>
        <v>7.8719450275576266</v>
      </c>
      <c r="J6" s="139">
        <f>+'Таблица №2-У'!J6/'Таблица №2-У'!J$15*100</f>
        <v>7.7454720155234043</v>
      </c>
      <c r="K6" s="139">
        <f>+'Таблица №2-У'!K6/'Таблица №2-У'!K$15*100</f>
        <v>7.7378761890150125</v>
      </c>
    </row>
    <row r="7" spans="1:11" ht="15.75">
      <c r="A7" s="55" t="s">
        <v>3</v>
      </c>
      <c r="B7" s="139">
        <f>+'Таблица №2-У'!B7/'Таблица №2-У'!B$15*100</f>
        <v>20.78014330574252</v>
      </c>
      <c r="C7" s="139">
        <f>+'Таблица №2-У'!C7/'Таблица №2-У'!C$15*100</f>
        <v>20.805208810150347</v>
      </c>
      <c r="D7" s="139">
        <f>+'Таблица №2-У'!D7/'Таблица №2-У'!D$15*100</f>
        <v>20.803241180082413</v>
      </c>
      <c r="E7" s="139">
        <f>+'Таблица №2-У'!E7/'Таблица №2-У'!E$15*100</f>
        <v>20.859041132872726</v>
      </c>
      <c r="F7" s="139">
        <f>+'Таблица №2-У'!F7/'Таблица №2-У'!F$15*100</f>
        <v>20.912958078474304</v>
      </c>
      <c r="G7" s="139">
        <f>+'Таблица №2-У'!G7/'Таблица №2-У'!G$15*100</f>
        <v>20.828163658920737</v>
      </c>
      <c r="H7" s="139">
        <f>+'Таблица №2-У'!H7/'Таблица №2-У'!H$15*100</f>
        <v>20.848514591357713</v>
      </c>
      <c r="I7" s="139">
        <f>+'Таблица №2-У'!I7/'Таблица №2-У'!I$15*100</f>
        <v>20.846865438400712</v>
      </c>
      <c r="J7" s="139">
        <f>+'Таблица №2-У'!J7/'Таблица №2-У'!J$15*100</f>
        <v>20.82287923892893</v>
      </c>
      <c r="K7" s="139">
        <f>+'Таблица №2-У'!K7/'Таблица №2-У'!K$15*100</f>
        <v>20.843219918788098</v>
      </c>
    </row>
    <row r="8" spans="1:11" ht="15.75">
      <c r="A8" s="55" t="s">
        <v>4</v>
      </c>
      <c r="B8" s="139">
        <f>+'Таблица №2-У'!B8/'Таблица №2-У'!B$15*100</f>
        <v>19.172034933092394</v>
      </c>
      <c r="C8" s="139">
        <f>+'Таблица №2-У'!C8/'Таблица №2-У'!C$15*100</f>
        <v>19.197158306907024</v>
      </c>
      <c r="D8" s="139">
        <f>+'Таблица №2-У'!D8/'Таблица №2-У'!D$15*100</f>
        <v>19.239639864616638</v>
      </c>
      <c r="E8" s="139">
        <f>+'Таблица №2-У'!E8/'Таблица №2-У'!E$15*100</f>
        <v>19.142542269161819</v>
      </c>
      <c r="F8" s="139">
        <f>+'Таблица №2-У'!F8/'Таблица №2-У'!F$15*100</f>
        <v>19.160283348872767</v>
      </c>
      <c r="G8" s="139">
        <f>+'Таблица №2-У'!G8/'Таблица №2-У'!G$15*100</f>
        <v>19.191078764121251</v>
      </c>
      <c r="H8" s="139">
        <f>+'Таблица №2-У'!H8/'Таблица №2-У'!H$15*100</f>
        <v>19.22690038168421</v>
      </c>
      <c r="I8" s="139">
        <f>+'Таблица №2-У'!I8/'Таблица №2-У'!I$15*100</f>
        <v>19.263676286033128</v>
      </c>
      <c r="J8" s="139">
        <f>+'Таблица №2-У'!J8/'Таблица №2-У'!J$15*100</f>
        <v>19.184167282148632</v>
      </c>
      <c r="K8" s="139">
        <f>+'Таблица №2-У'!K8/'Таблица №2-У'!K$15*100</f>
        <v>19.222618188027031</v>
      </c>
    </row>
    <row r="9" spans="1:11" ht="15.75">
      <c r="A9" s="55" t="s">
        <v>58</v>
      </c>
      <c r="B9" s="139">
        <f>+'Таблица №2-У'!B9/'Таблица №2-У'!B$15*100</f>
        <v>12.518270675842313</v>
      </c>
      <c r="C9" s="139">
        <f>+'Таблица №2-У'!C9/'Таблица №2-У'!C$15*100</f>
        <v>12.52533336474799</v>
      </c>
      <c r="D9" s="139">
        <f>+'Таблица №2-У'!D9/'Таблица №2-У'!D$15*100</f>
        <v>12.774611945979608</v>
      </c>
      <c r="E9" s="139">
        <f>+'Таблица №2-У'!E9/'Таблица №2-У'!E$15*100</f>
        <v>12.689656236504618</v>
      </c>
      <c r="F9" s="139">
        <f>+'Таблица №2-У'!F9/'Таблица №2-У'!F$15*100</f>
        <v>12.741783057427568</v>
      </c>
      <c r="G9" s="139">
        <f>+'Таблица №2-У'!G9/'Таблица №2-У'!G$15*100</f>
        <v>13.04408347294857</v>
      </c>
      <c r="H9" s="139">
        <f>+'Таблица №2-У'!H9/'Таблица №2-У'!H$15*100</f>
        <v>13.079576256808279</v>
      </c>
      <c r="I9" s="139">
        <f>+'Таблица №2-У'!I9/'Таблица №2-У'!I$15*100</f>
        <v>13.088486618026391</v>
      </c>
      <c r="J9" s="139">
        <f>+'Таблица №2-У'!J9/'Таблица №2-У'!J$15*100</f>
        <v>13.284899387221735</v>
      </c>
      <c r="K9" s="139">
        <f>+'Таблица №2-У'!K9/'Таблица №2-У'!K$15*100</f>
        <v>13.287003750375703</v>
      </c>
    </row>
    <row r="10" spans="1:11" ht="15.75">
      <c r="A10" s="55" t="s">
        <v>5</v>
      </c>
      <c r="B10" s="139">
        <f>+'Таблица №2-У'!B10/'Таблица №2-У'!B$15*100</f>
        <v>8.9298922615468204</v>
      </c>
      <c r="C10" s="139">
        <f>+'Таблица №2-У'!C10/'Таблица №2-У'!C$15*100</f>
        <v>8.9078479549778233</v>
      </c>
      <c r="D10" s="139">
        <f>+'Таблица №2-У'!D10/'Таблица №2-У'!D$15*100</f>
        <v>8.8549177975686231</v>
      </c>
      <c r="E10" s="139">
        <f>+'Таблица №2-У'!E10/'Таблица №2-У'!E$15*100</f>
        <v>8.8446915308563572</v>
      </c>
      <c r="F10" s="139">
        <f>+'Таблица №2-У'!F10/'Таблица №2-У'!F$15*100</f>
        <v>8.7831744894099906</v>
      </c>
      <c r="G10" s="139">
        <f>+'Таблица №2-У'!G10/'Таблица №2-У'!G$15*100</f>
        <v>8.7310869348376237</v>
      </c>
      <c r="H10" s="139">
        <f>+'Таблица №2-У'!H10/'Таблица №2-У'!H$15*100</f>
        <v>8.7224012924397609</v>
      </c>
      <c r="I10" s="139">
        <f>+'Таблица №2-У'!I10/'Таблица №2-У'!I$15*100</f>
        <v>8.6893294605630835</v>
      </c>
      <c r="J10" s="139">
        <f>+'Таблица №2-У'!J10/'Таблица №2-У'!J$15*100</f>
        <v>8.6554208297814768</v>
      </c>
      <c r="K10" s="139">
        <f>+'Таблица №2-У'!K10/'Таблица №2-У'!K$15*100</f>
        <v>8.6006281331362686</v>
      </c>
    </row>
    <row r="11" spans="1:11" ht="15.75">
      <c r="A11" s="55" t="s">
        <v>36</v>
      </c>
      <c r="B11" s="139">
        <f>+'Таблица №2-У'!B11/'Таблица №2-У'!B$15*100</f>
        <v>2.4743339530709783</v>
      </c>
      <c r="C11" s="139">
        <f>+'Таблица №2-У'!C11/'Таблица №2-У'!C$15*100</f>
        <v>2.4395967747881779</v>
      </c>
      <c r="D11" s="139">
        <f>+'Таблица №2-У'!D11/'Таблица №2-У'!D$15*100</f>
        <v>2.3873584368148921</v>
      </c>
      <c r="E11" s="139">
        <f>+'Таблица №2-У'!E11/'Таблица №2-У'!E$15*100</f>
        <v>2.4495853392147979</v>
      </c>
      <c r="F11" s="139">
        <f>+'Таблица №2-У'!F11/'Таблица №2-У'!F$15*100</f>
        <v>2.430031987867272</v>
      </c>
      <c r="G11" s="139">
        <f>+'Таблица №2-У'!G11/'Таблица №2-У'!G$15*100</f>
        <v>2.3443373908598897</v>
      </c>
      <c r="H11" s="139">
        <f>+'Таблица №2-У'!H11/'Таблица №2-У'!H$15*100</f>
        <v>2.3461010211879589</v>
      </c>
      <c r="I11" s="139">
        <f>+'Таблица №2-У'!I11/'Таблица №2-У'!I$15*100</f>
        <v>2.359511236004757</v>
      </c>
      <c r="J11" s="139">
        <f>+'Таблица №2-У'!J11/'Таблица №2-У'!J$15*100</f>
        <v>2.3310219288359866</v>
      </c>
      <c r="K11" s="139">
        <f>+'Таблица №2-У'!K11/'Таблица №2-У'!K$15*100</f>
        <v>2.3428544452964584</v>
      </c>
    </row>
    <row r="12" spans="1:11" ht="15.75">
      <c r="A12" s="55" t="s">
        <v>30</v>
      </c>
      <c r="B12" s="139">
        <f>+'Таблица №2-У'!B12/'Таблица №2-У'!B$15*100</f>
        <v>1.4852273247642869</v>
      </c>
      <c r="C12" s="139">
        <f>+'Таблица №2-У'!C12/'Таблица №2-У'!C$15*100</f>
        <v>1.4652861393642922</v>
      </c>
      <c r="D12" s="139">
        <f>+'Таблица №2-У'!D12/'Таблица №2-У'!D$15*100</f>
        <v>1.4555875579328035</v>
      </c>
      <c r="E12" s="139">
        <f>+'Таблица №2-У'!E12/'Таблица №2-У'!E$15*100</f>
        <v>1.4798991411688069</v>
      </c>
      <c r="F12" s="139">
        <f>+'Таблица №2-У'!F12/'Таблица №2-У'!F$15*100</f>
        <v>1.462830947313873</v>
      </c>
      <c r="G12" s="139">
        <f>+'Таблица №2-У'!G12/'Таблица №2-У'!G$15*100</f>
        <v>1.4303019813073024</v>
      </c>
      <c r="H12" s="139">
        <f>+'Таблица №2-У'!H12/'Таблица №2-У'!H$15*100</f>
        <v>1.4380119352072303</v>
      </c>
      <c r="I12" s="139">
        <f>+'Таблица №2-У'!I12/'Таблица №2-У'!I$15*100</f>
        <v>1.4407485740934292</v>
      </c>
      <c r="J12" s="139">
        <f>+'Таблица №2-У'!J12/'Таблица №2-У'!J$15*100</f>
        <v>1.4174933102894807</v>
      </c>
      <c r="K12" s="139">
        <f>+'Таблица №2-У'!K12/'Таблица №2-У'!K$15*100</f>
        <v>1.4477662588189926</v>
      </c>
    </row>
    <row r="13" spans="1:11" ht="15.75" customHeight="1">
      <c r="A13" s="55" t="s">
        <v>39</v>
      </c>
      <c r="B13" s="139">
        <f>+'Таблица №2-У'!B13/'Таблица №2-У'!B$15*100</f>
        <v>1.0168020795864561</v>
      </c>
      <c r="C13" s="139">
        <f>+'Таблица №2-У'!C13/'Таблица №2-У'!C$15*100</f>
        <v>1.0217462035230804</v>
      </c>
      <c r="D13" s="139">
        <f>+'Таблица №2-У'!D13/'Таблица №2-У'!D$15*100</f>
        <v>1.008452305899799</v>
      </c>
      <c r="E13" s="139">
        <f>+'Таблица №2-У'!E13/'Таблица №2-У'!E$15*100</f>
        <v>1.0121126039982336</v>
      </c>
      <c r="F13" s="139">
        <f>+'Таблица №2-У'!F13/'Таблица №2-У'!F$15*100</f>
        <v>1.0043213626515346</v>
      </c>
      <c r="G13" s="139">
        <f>+'Таблица №2-У'!G13/'Таблица №2-У'!G$15*100</f>
        <v>1.0407323009627103</v>
      </c>
      <c r="H13" s="139">
        <f>+'Таблица №2-У'!H13/'Таблица №2-У'!H$15*100</f>
        <v>0.9951829338593664</v>
      </c>
      <c r="I13" s="139">
        <f>+'Таблица №2-У'!I13/'Таблица №2-У'!I$15*100</f>
        <v>1.0026211657236452</v>
      </c>
      <c r="J13" s="139">
        <f>+'Таблица №2-У'!J13/'Таблица №2-У'!J$15*100</f>
        <v>0.98067529615276317</v>
      </c>
      <c r="K13" s="139">
        <f>+'Таблица №2-У'!K13/'Таблица №2-У'!K$15*100</f>
        <v>0.98006134804770939</v>
      </c>
    </row>
    <row r="14" spans="1:11" ht="15.75" customHeight="1">
      <c r="A14" s="55" t="s">
        <v>59</v>
      </c>
      <c r="B14" s="139">
        <f>+'Таблица №2-У'!B14/'Таблица №2-У'!B$15*100</f>
        <v>0.42336569887959979</v>
      </c>
      <c r="C14" s="139">
        <f>+'Таблица №2-У'!C14/'Таблица №2-У'!C$15*100</f>
        <v>0.4256954497535122</v>
      </c>
      <c r="D14" s="139">
        <f>+'Таблица №2-У'!D14/'Таблица №2-У'!D$15*100</f>
        <v>0.48255041917470232</v>
      </c>
      <c r="E14" s="139">
        <f>+'Таблица №2-У'!E14/'Таблица №2-У'!E$15*100</f>
        <v>0.47814863035724015</v>
      </c>
      <c r="F14" s="139">
        <f>+'Таблица №2-У'!F14/'Таблица №2-У'!F$15*100</f>
        <v>0.47982426461330668</v>
      </c>
      <c r="G14" s="139">
        <f>+'Таблица №2-У'!G14/'Таблица №2-У'!G$15*100</f>
        <v>0.54775491182553748</v>
      </c>
      <c r="H14" s="139">
        <f>+'Таблица №2-У'!H14/'Таблица №2-У'!H$15*100</f>
        <v>0.55353325341135562</v>
      </c>
      <c r="I14" s="139">
        <f>+'Таблица №2-У'!I14/'Таблица №2-У'!I$15*100</f>
        <v>0.55891319568632458</v>
      </c>
      <c r="J14" s="139">
        <f>+'Таблица №2-У'!J14/'Таблица №2-У'!J$15*100</f>
        <v>0.63188615130483483</v>
      </c>
      <c r="K14" s="139">
        <f>+'Таблица №2-У'!K14/'Таблица №2-У'!K$15*100</f>
        <v>0.64021851467710578</v>
      </c>
    </row>
    <row r="15" spans="1:11" ht="15.75">
      <c r="A15" s="4" t="s">
        <v>6</v>
      </c>
      <c r="B15" s="139">
        <f>+'Таблица №2-У'!B15/'Таблица №2-У'!B$15*100</f>
        <v>100</v>
      </c>
      <c r="C15" s="139">
        <f>+'Таблица №2-У'!C15/'Таблица №2-У'!C$15*100</f>
        <v>100</v>
      </c>
      <c r="D15" s="139">
        <f>+'Таблица №2-У'!D15/'Таблица №2-У'!D$15*100</f>
        <v>100</v>
      </c>
      <c r="E15" s="139">
        <f>+'Таблица №2-У'!E15/'Таблица №2-У'!E$15*100</f>
        <v>100</v>
      </c>
      <c r="F15" s="139">
        <f>+'Таблица №2-У'!F15/'Таблица №2-У'!F$15*100</f>
        <v>100</v>
      </c>
      <c r="G15" s="139">
        <f>+'Таблица №2-У'!G15/'Таблица №2-У'!G$15*100</f>
        <v>100</v>
      </c>
      <c r="H15" s="139">
        <f>+'Таблица №2-У'!H15/'Таблица №2-У'!H$15*100</f>
        <v>100</v>
      </c>
      <c r="I15" s="139">
        <f>+'Таблица №2-У'!I15/'Таблица №2-У'!I$15*100</f>
        <v>100</v>
      </c>
      <c r="J15" s="139">
        <f>+'Таблица №2-У'!J15/'Таблица №2-У'!J$15*100</f>
        <v>100</v>
      </c>
      <c r="K15" s="139">
        <f>+'Таблица №2-У'!K15/'Таблица №2-У'!K$15*100</f>
        <v>100</v>
      </c>
    </row>
    <row r="16" spans="1:11" ht="15" customHeight="1"/>
    <row r="33" spans="2:11" ht="12.75" customHeight="1">
      <c r="B33" s="143"/>
      <c r="C33" s="143"/>
      <c r="D33" s="143"/>
      <c r="E33" s="143"/>
      <c r="F33" s="143"/>
      <c r="G33" s="143"/>
      <c r="H33" s="143"/>
      <c r="I33" s="143"/>
      <c r="J33" s="143"/>
      <c r="K33" s="143"/>
    </row>
    <row r="34" spans="2:11" ht="12.75" customHeight="1">
      <c r="B34" s="143"/>
      <c r="C34" s="143"/>
      <c r="D34" s="143"/>
      <c r="E34" s="143"/>
      <c r="F34" s="143"/>
      <c r="G34" s="143"/>
      <c r="H34" s="143"/>
      <c r="I34" s="143"/>
      <c r="J34" s="143"/>
      <c r="K34" s="143"/>
    </row>
    <row r="35" spans="2:11" ht="12.75" customHeight="1">
      <c r="B35" s="143"/>
      <c r="C35" s="143"/>
      <c r="D35" s="143"/>
      <c r="E35" s="143"/>
      <c r="F35" s="143"/>
      <c r="G35" s="143"/>
      <c r="H35" s="143"/>
      <c r="I35" s="143"/>
      <c r="J35" s="143"/>
      <c r="K35" s="143"/>
    </row>
    <row r="36" spans="2:11" ht="12.75" customHeight="1">
      <c r="B36" s="143"/>
      <c r="C36" s="143"/>
      <c r="D36" s="143"/>
      <c r="E36" s="143"/>
      <c r="F36" s="143"/>
      <c r="G36" s="143"/>
      <c r="H36" s="143"/>
      <c r="I36" s="143"/>
      <c r="J36" s="143"/>
      <c r="K36" s="143"/>
    </row>
    <row r="37" spans="2:11" ht="12.75" customHeight="1">
      <c r="B37" s="143"/>
      <c r="C37" s="143"/>
      <c r="D37" s="143"/>
      <c r="E37" s="143"/>
      <c r="F37" s="143"/>
      <c r="G37" s="143"/>
      <c r="H37" s="143"/>
      <c r="I37" s="143"/>
      <c r="J37" s="143"/>
      <c r="K37" s="143"/>
    </row>
    <row r="38" spans="2:11" ht="12.75" customHeight="1">
      <c r="B38" s="143"/>
      <c r="C38" s="143"/>
      <c r="D38" s="143"/>
      <c r="E38" s="143"/>
      <c r="F38" s="143"/>
      <c r="G38" s="143"/>
      <c r="H38" s="143"/>
      <c r="I38" s="143"/>
      <c r="J38" s="143"/>
      <c r="K38" s="143"/>
    </row>
    <row r="39" spans="2:11" ht="12.75" customHeight="1">
      <c r="B39" s="143"/>
      <c r="C39" s="143"/>
      <c r="D39" s="143"/>
      <c r="E39" s="143"/>
      <c r="F39" s="143"/>
      <c r="G39" s="143"/>
      <c r="H39" s="143"/>
      <c r="I39" s="143"/>
      <c r="J39" s="143"/>
      <c r="K39" s="143"/>
    </row>
    <row r="40" spans="2:11" ht="12.75" customHeight="1">
      <c r="B40" s="143"/>
      <c r="C40" s="143"/>
      <c r="D40" s="143"/>
      <c r="E40" s="143"/>
      <c r="F40" s="143"/>
      <c r="G40" s="143"/>
      <c r="H40" s="143"/>
      <c r="I40" s="143"/>
      <c r="J40" s="143"/>
      <c r="K40" s="143"/>
    </row>
    <row r="41" spans="2:11" ht="12.75" customHeight="1">
      <c r="B41" s="143"/>
      <c r="C41" s="143"/>
      <c r="D41" s="143"/>
      <c r="E41" s="143"/>
      <c r="F41" s="143"/>
      <c r="G41" s="143"/>
      <c r="H41" s="143"/>
      <c r="I41" s="143"/>
      <c r="J41" s="143"/>
      <c r="K41" s="143"/>
    </row>
    <row r="42" spans="2:11" ht="12.75" customHeight="1">
      <c r="B42" s="143"/>
      <c r="C42" s="143"/>
      <c r="D42" s="143"/>
      <c r="E42" s="143"/>
      <c r="F42" s="143"/>
      <c r="G42" s="143"/>
      <c r="H42" s="143"/>
      <c r="I42" s="143"/>
      <c r="J42" s="143"/>
      <c r="K42" s="143"/>
    </row>
    <row r="43" spans="2:11" ht="12.75" customHeight="1">
      <c r="B43" s="143"/>
      <c r="C43" s="143"/>
      <c r="D43" s="143"/>
      <c r="E43" s="143"/>
      <c r="F43" s="143"/>
      <c r="G43" s="143"/>
      <c r="H43" s="143"/>
      <c r="I43" s="143"/>
      <c r="J43" s="143"/>
      <c r="K43" s="143"/>
    </row>
  </sheetData>
  <mergeCells count="2">
    <mergeCell ref="C3:K3"/>
    <mergeCell ref="A1:K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  <ignoredErrors>
    <ignoredError sqref="L15 K16:L16 B16:D16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1"/>
  <sheetViews>
    <sheetView showGridLines="0" zoomScaleNormal="75" workbookViewId="0">
      <selection sqref="A1:M1"/>
    </sheetView>
  </sheetViews>
  <sheetFormatPr defaultRowHeight="15.75"/>
  <cols>
    <col min="1" max="1" width="52.42578125" style="57" customWidth="1"/>
    <col min="2" max="2" width="10.85546875" style="57" customWidth="1"/>
    <col min="3" max="3" width="10.42578125" style="51" customWidth="1"/>
    <col min="4" max="4" width="11.28515625" style="51" customWidth="1"/>
    <col min="5" max="5" width="9.5703125" style="51" customWidth="1"/>
    <col min="6" max="8" width="9.5703125" style="116" customWidth="1"/>
    <col min="9" max="11" width="9.5703125" style="126" customWidth="1"/>
    <col min="12" max="12" width="10.7109375" style="51" customWidth="1"/>
    <col min="13" max="13" width="11.42578125" style="51" customWidth="1"/>
    <col min="14" max="14" width="11" style="51" bestFit="1" customWidth="1"/>
    <col min="15" max="15" width="10.140625" style="51" bestFit="1" customWidth="1"/>
    <col min="16" max="16384" width="9.140625" style="51"/>
  </cols>
  <sheetData>
    <row r="1" spans="1:25" ht="15.75" customHeight="1">
      <c r="A1" s="163" t="s">
        <v>29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25">
      <c r="A2" s="51"/>
      <c r="B2" s="111"/>
      <c r="C2" s="23"/>
      <c r="D2" s="22"/>
      <c r="E2" s="22"/>
      <c r="F2" s="22"/>
      <c r="G2" s="22"/>
      <c r="H2" s="22"/>
      <c r="I2" s="127"/>
      <c r="J2" s="127"/>
      <c r="K2" s="127"/>
      <c r="L2" s="22"/>
      <c r="M2" s="22" t="s">
        <v>15</v>
      </c>
    </row>
    <row r="3" spans="1:25">
      <c r="A3" s="164" t="s">
        <v>40</v>
      </c>
      <c r="B3" s="172">
        <v>2024</v>
      </c>
      <c r="C3" s="168"/>
      <c r="D3" s="167">
        <v>2025</v>
      </c>
      <c r="E3" s="167"/>
      <c r="F3" s="167"/>
      <c r="G3" s="167"/>
      <c r="H3" s="167"/>
      <c r="I3" s="167"/>
      <c r="J3" s="167"/>
      <c r="K3" s="167"/>
      <c r="L3" s="167"/>
      <c r="M3" s="168"/>
      <c r="N3" s="111"/>
      <c r="O3" s="111"/>
      <c r="P3" s="111"/>
      <c r="Q3" s="111"/>
      <c r="R3" s="111"/>
    </row>
    <row r="4" spans="1:25" ht="15.75" customHeight="1">
      <c r="A4" s="165"/>
      <c r="B4" s="173" t="s">
        <v>67</v>
      </c>
      <c r="C4" s="169" t="s">
        <v>33</v>
      </c>
      <c r="D4" s="171" t="s">
        <v>65</v>
      </c>
      <c r="E4" s="171"/>
      <c r="F4" s="171"/>
      <c r="G4" s="171"/>
      <c r="H4" s="171"/>
      <c r="I4" s="171"/>
      <c r="J4" s="171"/>
      <c r="K4" s="171"/>
      <c r="L4" s="171"/>
      <c r="M4" s="173" t="s">
        <v>67</v>
      </c>
      <c r="N4" s="111"/>
      <c r="O4" s="111"/>
      <c r="P4" s="40"/>
      <c r="Q4" s="40"/>
      <c r="R4" s="40"/>
      <c r="S4" s="40"/>
      <c r="T4" s="40"/>
      <c r="U4" s="40"/>
      <c r="V4" s="40"/>
      <c r="W4" s="40"/>
      <c r="X4" s="40"/>
      <c r="Y4" s="40"/>
    </row>
    <row r="5" spans="1:25">
      <c r="A5" s="166"/>
      <c r="B5" s="174"/>
      <c r="C5" s="170"/>
      <c r="D5" s="48">
        <v>1</v>
      </c>
      <c r="E5" s="48">
        <v>2</v>
      </c>
      <c r="F5" s="48">
        <v>3</v>
      </c>
      <c r="G5" s="48">
        <v>4</v>
      </c>
      <c r="H5" s="48">
        <v>5</v>
      </c>
      <c r="I5" s="48">
        <v>6</v>
      </c>
      <c r="J5" s="128">
        <v>7</v>
      </c>
      <c r="K5" s="128">
        <v>8</v>
      </c>
      <c r="L5" s="128">
        <v>9</v>
      </c>
      <c r="M5" s="174"/>
      <c r="N5" s="111"/>
      <c r="O5" s="111"/>
      <c r="P5" s="126"/>
      <c r="Q5" s="126"/>
      <c r="R5" s="40"/>
      <c r="S5" s="126"/>
      <c r="T5" s="126"/>
      <c r="U5" s="126"/>
      <c r="V5" s="126"/>
      <c r="W5" s="126"/>
      <c r="X5" s="126"/>
      <c r="Y5" s="126"/>
    </row>
    <row r="6" spans="1:25">
      <c r="A6" s="49" t="s">
        <v>1</v>
      </c>
      <c r="B6" s="141">
        <v>494532</v>
      </c>
      <c r="C6" s="141">
        <v>667942</v>
      </c>
      <c r="D6" s="141">
        <v>55916</v>
      </c>
      <c r="E6" s="141">
        <v>57945</v>
      </c>
      <c r="F6" s="141">
        <v>57703</v>
      </c>
      <c r="G6" s="141">
        <v>59452</v>
      </c>
      <c r="H6" s="141">
        <v>63490</v>
      </c>
      <c r="I6" s="141">
        <v>64459</v>
      </c>
      <c r="J6" s="141">
        <v>63743</v>
      </c>
      <c r="K6" s="141">
        <v>62508</v>
      </c>
      <c r="L6" s="141">
        <v>62416</v>
      </c>
      <c r="M6" s="141">
        <f>+SUM(D6:L6)</f>
        <v>547632</v>
      </c>
      <c r="N6" s="39"/>
      <c r="O6" s="111"/>
      <c r="P6" s="111"/>
      <c r="Q6" s="111"/>
      <c r="R6" s="40"/>
      <c r="S6" s="40"/>
    </row>
    <row r="7" spans="1:25">
      <c r="A7" s="49" t="s">
        <v>2</v>
      </c>
      <c r="B7" s="141">
        <v>158063</v>
      </c>
      <c r="C7" s="141">
        <v>212439</v>
      </c>
      <c r="D7" s="141">
        <v>17463</v>
      </c>
      <c r="E7" s="141">
        <v>18282</v>
      </c>
      <c r="F7" s="141">
        <v>18044</v>
      </c>
      <c r="G7" s="141">
        <v>18762</v>
      </c>
      <c r="H7" s="141">
        <v>19672</v>
      </c>
      <c r="I7" s="141">
        <v>19816</v>
      </c>
      <c r="J7" s="141">
        <v>19470</v>
      </c>
      <c r="K7" s="141">
        <v>19022</v>
      </c>
      <c r="L7" s="141">
        <v>19022</v>
      </c>
      <c r="M7" s="141">
        <f t="shared" ref="M7:M14" si="0">+SUM(D7:L7)</f>
        <v>169553</v>
      </c>
      <c r="N7" s="39"/>
      <c r="O7" s="56"/>
      <c r="P7" s="56"/>
      <c r="Q7" s="56"/>
      <c r="R7" s="40"/>
      <c r="S7" s="40"/>
    </row>
    <row r="8" spans="1:25">
      <c r="A8" s="49" t="s">
        <v>3</v>
      </c>
      <c r="B8" s="141">
        <v>417939</v>
      </c>
      <c r="C8" s="141">
        <v>565741</v>
      </c>
      <c r="D8" s="141">
        <v>47694</v>
      </c>
      <c r="E8" s="141">
        <v>50113</v>
      </c>
      <c r="F8" s="141">
        <v>49792</v>
      </c>
      <c r="G8" s="141">
        <v>52063</v>
      </c>
      <c r="H8" s="141">
        <v>54570</v>
      </c>
      <c r="I8" s="141">
        <v>55644</v>
      </c>
      <c r="J8" s="141">
        <v>54474</v>
      </c>
      <c r="K8" s="141">
        <v>54066</v>
      </c>
      <c r="L8" s="141">
        <v>54177</v>
      </c>
      <c r="M8" s="141">
        <f t="shared" si="0"/>
        <v>472593</v>
      </c>
      <c r="N8" s="39"/>
      <c r="O8" s="112"/>
      <c r="P8" s="112"/>
      <c r="Q8" s="112"/>
      <c r="R8" s="56"/>
      <c r="S8" s="56"/>
      <c r="T8" s="56"/>
      <c r="U8" s="56"/>
      <c r="V8" s="56"/>
      <c r="W8" s="56"/>
      <c r="X8" s="56"/>
      <c r="Y8" s="56"/>
    </row>
    <row r="9" spans="1:25">
      <c r="A9" s="49" t="s">
        <v>4</v>
      </c>
      <c r="B9" s="141">
        <v>356872</v>
      </c>
      <c r="C9" s="141">
        <v>483653</v>
      </c>
      <c r="D9" s="141">
        <v>40677</v>
      </c>
      <c r="E9" s="141">
        <v>43145</v>
      </c>
      <c r="F9" s="141">
        <v>42933</v>
      </c>
      <c r="G9" s="141">
        <v>44433</v>
      </c>
      <c r="H9" s="141">
        <v>47011</v>
      </c>
      <c r="I9" s="141">
        <v>47435</v>
      </c>
      <c r="J9" s="141">
        <v>47412</v>
      </c>
      <c r="K9" s="141">
        <v>46569</v>
      </c>
      <c r="L9" s="141">
        <v>46603</v>
      </c>
      <c r="M9" s="141">
        <f>+SUM(D9:L9)</f>
        <v>406218</v>
      </c>
      <c r="N9" s="39"/>
      <c r="O9" s="40"/>
      <c r="P9" s="126"/>
      <c r="Q9" s="126"/>
      <c r="R9" s="40"/>
      <c r="S9" s="126"/>
      <c r="T9" s="126"/>
      <c r="U9" s="126"/>
      <c r="V9" s="126"/>
      <c r="W9" s="126"/>
      <c r="X9" s="126"/>
      <c r="Y9" s="126"/>
    </row>
    <row r="10" spans="1:25">
      <c r="A10" s="49" t="s">
        <v>58</v>
      </c>
      <c r="B10" s="141">
        <v>227915</v>
      </c>
      <c r="C10" s="141">
        <v>311224</v>
      </c>
      <c r="D10" s="141">
        <v>27252</v>
      </c>
      <c r="E10" s="141">
        <v>29254</v>
      </c>
      <c r="F10" s="141">
        <v>28964</v>
      </c>
      <c r="G10" s="141">
        <v>30156</v>
      </c>
      <c r="H10" s="141">
        <v>32499</v>
      </c>
      <c r="I10" s="141">
        <v>32848</v>
      </c>
      <c r="J10" s="141">
        <v>32468</v>
      </c>
      <c r="K10" s="141">
        <v>32642</v>
      </c>
      <c r="L10" s="141">
        <v>32908</v>
      </c>
      <c r="M10" s="141">
        <f t="shared" si="0"/>
        <v>278991</v>
      </c>
      <c r="N10" s="111"/>
      <c r="O10" s="111"/>
      <c r="P10" s="111"/>
      <c r="Q10" s="111"/>
      <c r="R10" s="40"/>
      <c r="S10" s="40"/>
      <c r="T10" s="40"/>
      <c r="U10" s="40"/>
      <c r="V10" s="40"/>
      <c r="W10" s="40"/>
      <c r="X10" s="40"/>
      <c r="Y10" s="40"/>
    </row>
    <row r="11" spans="1:25">
      <c r="A11" s="49" t="s">
        <v>5</v>
      </c>
      <c r="B11" s="141">
        <v>161021</v>
      </c>
      <c r="C11" s="141">
        <v>217852</v>
      </c>
      <c r="D11" s="141">
        <v>18114</v>
      </c>
      <c r="E11" s="141">
        <v>19458</v>
      </c>
      <c r="F11" s="141">
        <v>19006</v>
      </c>
      <c r="G11" s="141">
        <v>20230</v>
      </c>
      <c r="H11" s="141">
        <v>21007</v>
      </c>
      <c r="I11" s="141">
        <v>21439</v>
      </c>
      <c r="J11" s="141">
        <v>20580</v>
      </c>
      <c r="K11" s="141">
        <v>20527</v>
      </c>
      <c r="L11" s="141">
        <v>20956</v>
      </c>
      <c r="M11" s="141">
        <f t="shared" si="0"/>
        <v>181317</v>
      </c>
      <c r="N11" s="111"/>
      <c r="O11" s="111"/>
      <c r="P11" s="111"/>
      <c r="Q11" s="126"/>
      <c r="R11" s="126"/>
      <c r="S11" s="126"/>
      <c r="T11" s="126"/>
      <c r="U11" s="126"/>
      <c r="V11" s="126"/>
      <c r="W11" s="126"/>
      <c r="X11" s="126"/>
      <c r="Y11" s="126"/>
    </row>
    <row r="12" spans="1:25">
      <c r="A12" s="49" t="s">
        <v>36</v>
      </c>
      <c r="B12" s="141">
        <v>62443</v>
      </c>
      <c r="C12" s="141">
        <v>83470</v>
      </c>
      <c r="D12" s="141">
        <v>6727</v>
      </c>
      <c r="E12" s="141">
        <v>7239</v>
      </c>
      <c r="F12" s="141">
        <v>6927</v>
      </c>
      <c r="G12" s="141">
        <v>7262</v>
      </c>
      <c r="H12" s="141">
        <v>7524</v>
      </c>
      <c r="I12" s="141">
        <v>7553</v>
      </c>
      <c r="J12" s="141">
        <v>7536</v>
      </c>
      <c r="K12" s="141">
        <v>7655</v>
      </c>
      <c r="L12" s="141">
        <v>7345</v>
      </c>
      <c r="M12" s="141">
        <f t="shared" si="0"/>
        <v>65768</v>
      </c>
      <c r="N12" s="111"/>
      <c r="O12" s="111"/>
      <c r="P12" s="111"/>
      <c r="Q12" s="111"/>
      <c r="R12" s="111"/>
      <c r="S12" s="107"/>
      <c r="T12" s="107"/>
      <c r="U12" s="107"/>
      <c r="V12" s="107"/>
      <c r="W12" s="107"/>
      <c r="X12" s="107"/>
    </row>
    <row r="13" spans="1:25">
      <c r="A13" s="49" t="s">
        <v>30</v>
      </c>
      <c r="B13" s="141">
        <v>36359</v>
      </c>
      <c r="C13" s="141">
        <v>49638</v>
      </c>
      <c r="D13" s="141">
        <v>4086</v>
      </c>
      <c r="E13" s="141">
        <v>4680</v>
      </c>
      <c r="F13" s="141">
        <v>4176</v>
      </c>
      <c r="G13" s="141">
        <v>4499</v>
      </c>
      <c r="H13" s="141">
        <v>5176</v>
      </c>
      <c r="I13" s="141">
        <v>4626</v>
      </c>
      <c r="J13" s="141">
        <v>4886</v>
      </c>
      <c r="K13" s="141">
        <v>4887</v>
      </c>
      <c r="L13" s="141">
        <v>4699</v>
      </c>
      <c r="M13" s="141">
        <f t="shared" si="0"/>
        <v>41715</v>
      </c>
      <c r="N13" s="39"/>
      <c r="O13" s="111"/>
      <c r="P13" s="111"/>
      <c r="Q13" s="111"/>
      <c r="R13" s="40"/>
      <c r="S13" s="107"/>
      <c r="T13" s="107"/>
      <c r="U13" s="107"/>
      <c r="V13" s="107"/>
      <c r="W13" s="107"/>
      <c r="X13" s="107"/>
    </row>
    <row r="14" spans="1:25" ht="15.75" customHeight="1">
      <c r="A14" s="49" t="s">
        <v>39</v>
      </c>
      <c r="B14" s="141">
        <v>27515</v>
      </c>
      <c r="C14" s="141">
        <v>36899</v>
      </c>
      <c r="D14" s="141">
        <v>3037</v>
      </c>
      <c r="E14" s="141">
        <v>3323</v>
      </c>
      <c r="F14" s="141">
        <v>3119</v>
      </c>
      <c r="G14" s="141">
        <v>3240</v>
      </c>
      <c r="H14" s="141">
        <v>3577</v>
      </c>
      <c r="I14" s="141">
        <v>3396</v>
      </c>
      <c r="J14" s="141">
        <v>3438</v>
      </c>
      <c r="K14" s="141">
        <v>3537</v>
      </c>
      <c r="L14" s="141">
        <v>3348</v>
      </c>
      <c r="M14" s="141">
        <f t="shared" si="0"/>
        <v>30015</v>
      </c>
      <c r="N14" s="40"/>
      <c r="O14" s="111"/>
      <c r="P14" s="111"/>
      <c r="Q14" s="111"/>
      <c r="R14" s="40"/>
      <c r="S14" s="40"/>
    </row>
    <row r="15" spans="1:25" ht="18" customHeight="1">
      <c r="A15" s="49" t="s">
        <v>59</v>
      </c>
      <c r="B15" s="141">
        <v>10521</v>
      </c>
      <c r="C15" s="141">
        <v>15409</v>
      </c>
      <c r="D15" s="141">
        <v>1522</v>
      </c>
      <c r="E15" s="141">
        <v>2219</v>
      </c>
      <c r="F15" s="141">
        <v>1803</v>
      </c>
      <c r="G15" s="141">
        <v>1815</v>
      </c>
      <c r="H15" s="141">
        <v>2438</v>
      </c>
      <c r="I15" s="141">
        <v>2141</v>
      </c>
      <c r="J15" s="141">
        <v>2208</v>
      </c>
      <c r="K15" s="141">
        <v>2611</v>
      </c>
      <c r="L15" s="141">
        <v>2364</v>
      </c>
      <c r="M15" s="141">
        <f>+SUM(D15:L15)</f>
        <v>19121</v>
      </c>
      <c r="N15" s="111"/>
      <c r="O15" s="40"/>
      <c r="P15" s="40"/>
      <c r="Q15" s="40"/>
      <c r="R15" s="40"/>
      <c r="S15" s="40"/>
    </row>
    <row r="16" spans="1:25">
      <c r="A16" s="4" t="s">
        <v>6</v>
      </c>
      <c r="B16" s="140">
        <f>SUM(B6:B15)</f>
        <v>1953180</v>
      </c>
      <c r="C16" s="140">
        <f t="shared" ref="C16:H16" si="1">SUM(C6:C15)</f>
        <v>2644267</v>
      </c>
      <c r="D16" s="140">
        <f t="shared" si="1"/>
        <v>222488</v>
      </c>
      <c r="E16" s="140">
        <f t="shared" si="1"/>
        <v>235658</v>
      </c>
      <c r="F16" s="140">
        <f t="shared" si="1"/>
        <v>232467</v>
      </c>
      <c r="G16" s="140">
        <f t="shared" si="1"/>
        <v>241912</v>
      </c>
      <c r="H16" s="140">
        <f t="shared" si="1"/>
        <v>256964</v>
      </c>
      <c r="I16" s="140">
        <f>SUM(I6:I15)</f>
        <v>259357</v>
      </c>
      <c r="J16" s="140">
        <f t="shared" ref="J16:L16" si="2">SUM(J6:J15)</f>
        <v>256215</v>
      </c>
      <c r="K16" s="140">
        <f t="shared" si="2"/>
        <v>254024</v>
      </c>
      <c r="L16" s="140">
        <f t="shared" si="2"/>
        <v>253838</v>
      </c>
      <c r="M16" s="140">
        <f>SUM(M6:M15)</f>
        <v>2212923</v>
      </c>
      <c r="N16" s="40"/>
      <c r="O16" s="111"/>
      <c r="P16" s="111"/>
      <c r="Q16" s="111"/>
      <c r="R16" s="40"/>
      <c r="S16" s="40"/>
      <c r="T16" s="40"/>
      <c r="U16" s="40"/>
      <c r="V16" s="40"/>
      <c r="W16" s="40"/>
    </row>
    <row r="17" spans="2:18">
      <c r="B17" s="156"/>
      <c r="C17" s="111"/>
      <c r="D17" s="111"/>
      <c r="E17" s="111"/>
      <c r="L17" s="111"/>
      <c r="M17" s="111"/>
      <c r="N17" s="111"/>
      <c r="O17" s="111"/>
      <c r="P17" s="111"/>
      <c r="Q17" s="111"/>
      <c r="R17" s="111"/>
    </row>
    <row r="18" spans="2:18">
      <c r="B18" s="156"/>
      <c r="C18" s="144"/>
      <c r="D18" s="144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11"/>
      <c r="Q18" s="111"/>
    </row>
    <row r="19" spans="2:18">
      <c r="B19" s="156"/>
      <c r="C19" s="144"/>
      <c r="D19" s="144"/>
    </row>
    <row r="20" spans="2:18">
      <c r="B20" s="156"/>
      <c r="C20" s="144"/>
      <c r="D20" s="144"/>
    </row>
    <row r="21" spans="2:18">
      <c r="B21" s="156"/>
      <c r="C21" s="144"/>
      <c r="D21" s="144"/>
    </row>
    <row r="22" spans="2:18">
      <c r="B22" s="156"/>
      <c r="C22" s="144"/>
      <c r="D22" s="144"/>
    </row>
    <row r="23" spans="2:18">
      <c r="B23" s="156"/>
      <c r="C23" s="144"/>
      <c r="D23" s="144"/>
    </row>
    <row r="24" spans="2:18">
      <c r="B24" s="156"/>
      <c r="C24" s="144"/>
      <c r="D24" s="144"/>
    </row>
    <row r="25" spans="2:18">
      <c r="B25" s="156"/>
      <c r="C25" s="144"/>
      <c r="D25" s="144"/>
    </row>
    <row r="26" spans="2:18">
      <c r="B26" s="156"/>
      <c r="C26" s="144"/>
      <c r="D26" s="144"/>
    </row>
    <row r="27" spans="2:18">
      <c r="B27" s="156"/>
      <c r="C27" s="144"/>
      <c r="D27" s="144"/>
    </row>
    <row r="28" spans="2:18">
      <c r="B28" s="156"/>
      <c r="C28" s="144"/>
      <c r="D28" s="144"/>
    </row>
    <row r="29" spans="2:18">
      <c r="B29" s="156"/>
    </row>
    <row r="30" spans="2:18">
      <c r="B30" s="156"/>
    </row>
    <row r="31" spans="2:18">
      <c r="B31" s="156"/>
    </row>
  </sheetData>
  <mergeCells count="8">
    <mergeCell ref="A3:A5"/>
    <mergeCell ref="A1:M1"/>
    <mergeCell ref="D3:M3"/>
    <mergeCell ref="C4:C5"/>
    <mergeCell ref="D4:L4"/>
    <mergeCell ref="B3:C3"/>
    <mergeCell ref="B4:B5"/>
    <mergeCell ref="M4:M5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GridLines="0" zoomScaleNormal="75" workbookViewId="0">
      <selection sqref="A1:N1"/>
    </sheetView>
  </sheetViews>
  <sheetFormatPr defaultColWidth="9" defaultRowHeight="15.75"/>
  <cols>
    <col min="1" max="1" width="52.7109375" style="57" customWidth="1"/>
    <col min="2" max="2" width="18.5703125" style="57" customWidth="1"/>
    <col min="3" max="3" width="19.28515625" style="51" customWidth="1"/>
    <col min="4" max="5" width="9.42578125" style="51" customWidth="1"/>
    <col min="6" max="8" width="9.42578125" style="119" customWidth="1"/>
    <col min="9" max="11" width="9.42578125" style="132" customWidth="1"/>
    <col min="12" max="12" width="9.42578125" style="51" customWidth="1"/>
    <col min="13" max="13" width="21.28515625" style="51" customWidth="1"/>
    <col min="14" max="14" width="19.28515625" style="51" customWidth="1"/>
    <col min="15" max="16384" width="9" style="51"/>
  </cols>
  <sheetData>
    <row r="1" spans="1:18" ht="35.25" customHeight="1">
      <c r="A1" s="163" t="s">
        <v>45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</row>
    <row r="2" spans="1:18">
      <c r="A2" s="51"/>
      <c r="B2" s="111"/>
      <c r="C2" s="44"/>
      <c r="M2" s="44"/>
      <c r="N2" s="44" t="s">
        <v>20</v>
      </c>
    </row>
    <row r="3" spans="1:18" ht="15.75" customHeight="1">
      <c r="A3" s="45" t="s">
        <v>42</v>
      </c>
      <c r="B3" s="172">
        <v>2024</v>
      </c>
      <c r="C3" s="168">
        <v>2024</v>
      </c>
      <c r="D3" s="167">
        <v>2025</v>
      </c>
      <c r="E3" s="167"/>
      <c r="F3" s="167"/>
      <c r="G3" s="167"/>
      <c r="H3" s="167"/>
      <c r="I3" s="167"/>
      <c r="J3" s="167"/>
      <c r="K3" s="167"/>
      <c r="L3" s="167"/>
      <c r="M3" s="167"/>
      <c r="N3" s="168"/>
    </row>
    <row r="4" spans="1:18" ht="15.75" customHeight="1">
      <c r="A4" s="46"/>
      <c r="B4" s="176" t="s">
        <v>68</v>
      </c>
      <c r="C4" s="176" t="s">
        <v>60</v>
      </c>
      <c r="D4" s="167" t="s">
        <v>65</v>
      </c>
      <c r="E4" s="167"/>
      <c r="F4" s="167"/>
      <c r="G4" s="167"/>
      <c r="H4" s="167"/>
      <c r="I4" s="167"/>
      <c r="J4" s="167"/>
      <c r="K4" s="167"/>
      <c r="L4" s="168"/>
      <c r="M4" s="176" t="s">
        <v>69</v>
      </c>
      <c r="N4" s="176" t="s">
        <v>68</v>
      </c>
    </row>
    <row r="5" spans="1:18" ht="27.75" customHeight="1">
      <c r="A5" s="47" t="s">
        <v>18</v>
      </c>
      <c r="B5" s="177"/>
      <c r="C5" s="177"/>
      <c r="D5" s="48">
        <v>1</v>
      </c>
      <c r="E5" s="48">
        <v>2</v>
      </c>
      <c r="F5" s="48">
        <v>3</v>
      </c>
      <c r="G5" s="48">
        <v>4</v>
      </c>
      <c r="H5" s="48">
        <v>5</v>
      </c>
      <c r="I5" s="48">
        <v>6</v>
      </c>
      <c r="J5" s="134">
        <v>7</v>
      </c>
      <c r="K5" s="134">
        <v>8</v>
      </c>
      <c r="L5" s="134">
        <v>9</v>
      </c>
      <c r="M5" s="177"/>
      <c r="N5" s="177"/>
      <c r="P5" s="122"/>
    </row>
    <row r="6" spans="1:18">
      <c r="A6" s="49" t="s">
        <v>1</v>
      </c>
      <c r="B6" s="154">
        <v>92.34</v>
      </c>
      <c r="C6" s="152">
        <v>93.24</v>
      </c>
      <c r="D6" s="152">
        <v>95.88</v>
      </c>
      <c r="E6" s="152">
        <v>98.15</v>
      </c>
      <c r="F6" s="152">
        <v>97.460000000000008</v>
      </c>
      <c r="G6" s="152">
        <v>100.47</v>
      </c>
      <c r="H6" s="152">
        <v>105.94</v>
      </c>
      <c r="I6" s="152">
        <v>107.62</v>
      </c>
      <c r="J6" s="152">
        <v>105.58</v>
      </c>
      <c r="K6" s="152">
        <v>103.7</v>
      </c>
      <c r="L6" s="152">
        <v>103.51</v>
      </c>
      <c r="M6" s="152">
        <f t="shared" ref="M6:M16" si="0">+AVERAGE(D6:L6)</f>
        <v>102.03444444444445</v>
      </c>
      <c r="N6" s="152">
        <v>102.07237129613995</v>
      </c>
      <c r="O6" s="132"/>
      <c r="P6" s="129"/>
      <c r="Q6" s="111"/>
      <c r="R6" s="111"/>
    </row>
    <row r="7" spans="1:18">
      <c r="A7" s="49" t="s">
        <v>2</v>
      </c>
      <c r="B7" s="154">
        <v>99.02</v>
      </c>
      <c r="C7" s="152">
        <v>99.82</v>
      </c>
      <c r="D7" s="152">
        <v>101.16</v>
      </c>
      <c r="E7" s="152">
        <v>105.62</v>
      </c>
      <c r="F7" s="152">
        <v>104.60000000000001</v>
      </c>
      <c r="G7" s="152">
        <v>108.3</v>
      </c>
      <c r="H7" s="152">
        <v>113.94</v>
      </c>
      <c r="I7" s="152">
        <v>115.14</v>
      </c>
      <c r="J7" s="152">
        <v>112.85000000000001</v>
      </c>
      <c r="K7" s="152">
        <v>111.67</v>
      </c>
      <c r="L7" s="152">
        <v>111.61</v>
      </c>
      <c r="M7" s="152">
        <f t="shared" si="0"/>
        <v>109.43222222222222</v>
      </c>
      <c r="N7" s="152">
        <v>109.42250076475788</v>
      </c>
      <c r="O7" s="132"/>
      <c r="P7" s="129"/>
      <c r="Q7" s="111"/>
      <c r="R7" s="111"/>
    </row>
    <row r="8" spans="1:18">
      <c r="A8" s="49" t="s">
        <v>3</v>
      </c>
      <c r="B8" s="154">
        <v>96.32</v>
      </c>
      <c r="C8" s="152">
        <v>97.11</v>
      </c>
      <c r="D8" s="152">
        <v>98.990000000000009</v>
      </c>
      <c r="E8" s="152">
        <v>102.38</v>
      </c>
      <c r="F8" s="152">
        <v>101.55</v>
      </c>
      <c r="G8" s="152">
        <v>105.78</v>
      </c>
      <c r="H8" s="152">
        <v>109.73</v>
      </c>
      <c r="I8" s="152">
        <v>111.94</v>
      </c>
      <c r="J8" s="152">
        <v>109.34</v>
      </c>
      <c r="K8" s="152">
        <v>107.89</v>
      </c>
      <c r="L8" s="152">
        <v>107.91</v>
      </c>
      <c r="M8" s="152">
        <f t="shared" si="0"/>
        <v>106.16777777777779</v>
      </c>
      <c r="N8" s="152">
        <v>106.21087098861391</v>
      </c>
      <c r="O8" s="132"/>
      <c r="P8" s="129"/>
      <c r="Q8" s="111"/>
      <c r="R8" s="111"/>
    </row>
    <row r="9" spans="1:18">
      <c r="A9" s="49" t="s">
        <v>4</v>
      </c>
      <c r="B9" s="154">
        <v>97.49</v>
      </c>
      <c r="C9" s="152">
        <v>98.01</v>
      </c>
      <c r="D9" s="152">
        <v>99.06</v>
      </c>
      <c r="E9" s="152">
        <v>102.82000000000001</v>
      </c>
      <c r="F9" s="152">
        <v>102.09</v>
      </c>
      <c r="G9" s="152">
        <v>105.31</v>
      </c>
      <c r="H9" s="152">
        <v>110.11</v>
      </c>
      <c r="I9" s="152">
        <v>110.82000000000001</v>
      </c>
      <c r="J9" s="152">
        <v>109.29</v>
      </c>
      <c r="K9" s="152">
        <v>107.43</v>
      </c>
      <c r="L9" s="152">
        <v>107.24000000000001</v>
      </c>
      <c r="M9" s="152">
        <f t="shared" si="0"/>
        <v>106.0188888888889</v>
      </c>
      <c r="N9" s="152">
        <v>106.07426136080255</v>
      </c>
      <c r="O9" s="132"/>
      <c r="P9" s="129"/>
      <c r="Q9" s="111"/>
      <c r="R9" s="111"/>
    </row>
    <row r="10" spans="1:18">
      <c r="A10" s="49" t="s">
        <v>58</v>
      </c>
      <c r="B10" s="154">
        <v>104.57</v>
      </c>
      <c r="C10" s="152">
        <v>109.34</v>
      </c>
      <c r="D10" s="152">
        <v>107.83</v>
      </c>
      <c r="E10" s="152">
        <v>110.64</v>
      </c>
      <c r="F10" s="152">
        <v>109.68</v>
      </c>
      <c r="G10" s="152">
        <v>113.91</v>
      </c>
      <c r="H10" s="152">
        <v>118.75</v>
      </c>
      <c r="I10" s="152">
        <v>120.48</v>
      </c>
      <c r="J10" s="152">
        <v>118.4</v>
      </c>
      <c r="K10" s="152">
        <v>117.11</v>
      </c>
      <c r="L10" s="152">
        <v>117.4</v>
      </c>
      <c r="M10" s="152">
        <f t="shared" si="0"/>
        <v>114.91111111111111</v>
      </c>
      <c r="N10" s="152">
        <v>115.02273682808745</v>
      </c>
      <c r="O10" s="132"/>
      <c r="P10" s="129"/>
      <c r="Q10" s="111"/>
      <c r="R10" s="111"/>
    </row>
    <row r="11" spans="1:18">
      <c r="A11" s="49" t="s">
        <v>5</v>
      </c>
      <c r="B11" s="154">
        <v>102.11</v>
      </c>
      <c r="C11" s="152">
        <v>103.14</v>
      </c>
      <c r="D11" s="152">
        <v>104.45</v>
      </c>
      <c r="E11" s="152">
        <v>110.55</v>
      </c>
      <c r="F11" s="152">
        <v>108.24000000000001</v>
      </c>
      <c r="G11" s="152">
        <v>114.37</v>
      </c>
      <c r="H11" s="152">
        <v>118.81</v>
      </c>
      <c r="I11" s="152">
        <v>122.01</v>
      </c>
      <c r="J11" s="152">
        <v>117.54</v>
      </c>
      <c r="K11" s="152">
        <v>116.71000000000001</v>
      </c>
      <c r="L11" s="152">
        <v>117.9</v>
      </c>
      <c r="M11" s="152">
        <f t="shared" si="0"/>
        <v>114.5088888888889</v>
      </c>
      <c r="N11" s="152">
        <v>114.52943037383001</v>
      </c>
      <c r="O11" s="132"/>
      <c r="P11" s="129"/>
      <c r="Q11" s="111"/>
      <c r="R11" s="111"/>
    </row>
    <row r="12" spans="1:18">
      <c r="A12" s="49" t="s">
        <v>36</v>
      </c>
      <c r="B12" s="154">
        <v>95.56</v>
      </c>
      <c r="C12" s="152">
        <v>96.36</v>
      </c>
      <c r="D12" s="152">
        <v>99.05</v>
      </c>
      <c r="E12" s="152">
        <v>105.96000000000001</v>
      </c>
      <c r="F12" s="152">
        <v>101.94</v>
      </c>
      <c r="G12" s="152">
        <v>106.05</v>
      </c>
      <c r="H12" s="152">
        <v>110.46000000000001</v>
      </c>
      <c r="I12" s="152">
        <v>110.83</v>
      </c>
      <c r="J12" s="152">
        <v>108.35000000000001</v>
      </c>
      <c r="K12" s="152">
        <v>111.07000000000001</v>
      </c>
      <c r="L12" s="152">
        <v>106.78</v>
      </c>
      <c r="M12" s="152">
        <f t="shared" si="0"/>
        <v>106.72111111111113</v>
      </c>
      <c r="N12" s="152">
        <v>106.73409685989202</v>
      </c>
      <c r="O12" s="132"/>
      <c r="P12" s="129"/>
      <c r="Q12" s="111"/>
      <c r="R12" s="111"/>
    </row>
    <row r="13" spans="1:18">
      <c r="A13" s="49" t="s">
        <v>30</v>
      </c>
      <c r="B13" s="154">
        <v>88.26</v>
      </c>
      <c r="C13" s="152">
        <v>89.31</v>
      </c>
      <c r="D13" s="152">
        <v>88.95</v>
      </c>
      <c r="E13" s="152">
        <v>98.34</v>
      </c>
      <c r="F13" s="152">
        <v>90.31</v>
      </c>
      <c r="G13" s="152">
        <v>96.19</v>
      </c>
      <c r="H13" s="152">
        <v>107.68</v>
      </c>
      <c r="I13" s="152">
        <v>96.740000000000009</v>
      </c>
      <c r="J13" s="152">
        <v>99.52</v>
      </c>
      <c r="K13" s="152">
        <v>99.52</v>
      </c>
      <c r="L13" s="152">
        <v>96.23</v>
      </c>
      <c r="M13" s="152">
        <f t="shared" si="0"/>
        <v>97.053333333333342</v>
      </c>
      <c r="N13" s="152">
        <v>97.133895543240328</v>
      </c>
      <c r="O13" s="132"/>
      <c r="P13" s="129"/>
      <c r="Q13" s="111"/>
      <c r="R13" s="111"/>
    </row>
    <row r="14" spans="1:18" ht="15.75" customHeight="1">
      <c r="A14" s="49" t="s">
        <v>39</v>
      </c>
      <c r="B14" s="154">
        <v>92.26</v>
      </c>
      <c r="C14" s="152">
        <v>92.73</v>
      </c>
      <c r="D14" s="152">
        <v>94.89</v>
      </c>
      <c r="E14" s="152">
        <v>101.27</v>
      </c>
      <c r="F14" s="152">
        <v>96.87</v>
      </c>
      <c r="G14" s="152">
        <v>100.02</v>
      </c>
      <c r="H14" s="152">
        <v>108.85000000000001</v>
      </c>
      <c r="I14" s="152">
        <v>104.05</v>
      </c>
      <c r="J14" s="152">
        <v>103.12</v>
      </c>
      <c r="K14" s="152">
        <v>106.76</v>
      </c>
      <c r="L14" s="152">
        <v>101.93</v>
      </c>
      <c r="M14" s="152">
        <f t="shared" si="0"/>
        <v>101.97333333333333</v>
      </c>
      <c r="N14" s="152">
        <v>102.0134608770129</v>
      </c>
      <c r="O14" s="132"/>
      <c r="P14" s="129"/>
      <c r="Q14" s="111"/>
      <c r="R14" s="111"/>
    </row>
    <row r="15" spans="1:18" ht="17.25" customHeight="1">
      <c r="A15" s="49" t="s">
        <v>59</v>
      </c>
      <c r="B15" s="154">
        <v>103.25</v>
      </c>
      <c r="C15" s="152">
        <v>102.6</v>
      </c>
      <c r="D15" s="152">
        <v>96.39</v>
      </c>
      <c r="E15" s="152">
        <v>111.25</v>
      </c>
      <c r="F15" s="152">
        <v>97.13</v>
      </c>
      <c r="G15" s="152">
        <v>98.27</v>
      </c>
      <c r="H15" s="152">
        <v>112.97</v>
      </c>
      <c r="I15" s="152">
        <v>101.33</v>
      </c>
      <c r="J15" s="152">
        <v>100.41</v>
      </c>
      <c r="K15" s="152">
        <v>105.12</v>
      </c>
      <c r="L15" s="152">
        <v>97.06</v>
      </c>
      <c r="M15" s="152">
        <f t="shared" si="0"/>
        <v>102.21444444444445</v>
      </c>
      <c r="N15" s="152">
        <v>102.43975370197619</v>
      </c>
      <c r="O15" s="132"/>
      <c r="P15" s="129"/>
      <c r="Q15" s="111"/>
      <c r="R15" s="111"/>
    </row>
    <row r="16" spans="1:18">
      <c r="A16" s="17" t="s">
        <v>8</v>
      </c>
      <c r="B16" s="154">
        <v>96.82</v>
      </c>
      <c r="C16" s="152">
        <v>98.01</v>
      </c>
      <c r="D16" s="151">
        <v>99.500313874913346</v>
      </c>
      <c r="E16" s="151">
        <v>103.28418400898316</v>
      </c>
      <c r="F16" s="151">
        <v>101.9569856765722</v>
      </c>
      <c r="G16" s="151">
        <v>105.78536847849948</v>
      </c>
      <c r="H16" s="151">
        <v>110.88815424661281</v>
      </c>
      <c r="I16" s="151">
        <v>112.06841485730732</v>
      </c>
      <c r="J16" s="151">
        <v>109.888790911949</v>
      </c>
      <c r="K16" s="151">
        <v>108.63500647262063</v>
      </c>
      <c r="L16" s="151">
        <v>108.34233760568664</v>
      </c>
      <c r="M16" s="152">
        <f t="shared" si="0"/>
        <v>106.70550623701607</v>
      </c>
      <c r="N16" s="152">
        <v>106.75493754186212</v>
      </c>
      <c r="O16" s="132"/>
      <c r="P16" s="129"/>
      <c r="Q16" s="111"/>
      <c r="R16" s="111"/>
    </row>
    <row r="17" spans="1:18" ht="15" customHeight="1">
      <c r="C17" s="111"/>
      <c r="D17" s="111"/>
      <c r="E17" s="111"/>
      <c r="L17" s="111"/>
      <c r="M17" s="111"/>
      <c r="N17" s="111"/>
      <c r="O17" s="111"/>
      <c r="P17" s="111"/>
      <c r="Q17" s="111"/>
      <c r="R17" s="111"/>
    </row>
    <row r="18" spans="1:18" ht="15" customHeight="1">
      <c r="A18" s="57" t="s">
        <v>44</v>
      </c>
      <c r="C18" s="111"/>
      <c r="D18" s="111"/>
      <c r="E18" s="111"/>
      <c r="F18" s="121"/>
      <c r="L18" s="111"/>
      <c r="M18" s="111"/>
      <c r="N18" s="111"/>
      <c r="O18" s="111"/>
      <c r="P18" s="111"/>
      <c r="Q18" s="111"/>
      <c r="R18" s="111"/>
    </row>
    <row r="19" spans="1:18" ht="32.25" customHeight="1">
      <c r="A19" s="175" t="s">
        <v>21</v>
      </c>
      <c r="B19" s="175"/>
      <c r="C19" s="175"/>
      <c r="D19" s="175"/>
      <c r="E19" s="175"/>
      <c r="F19" s="175"/>
      <c r="G19" s="175"/>
      <c r="H19" s="175"/>
      <c r="I19" s="175"/>
      <c r="J19" s="175"/>
      <c r="K19" s="175"/>
      <c r="L19" s="175"/>
      <c r="M19" s="175"/>
      <c r="N19" s="175"/>
      <c r="O19" s="111"/>
      <c r="P19" s="111"/>
      <c r="Q19" s="111"/>
      <c r="R19" s="111"/>
    </row>
    <row r="20" spans="1:18">
      <c r="C20" s="111"/>
      <c r="D20" s="111"/>
      <c r="E20" s="111"/>
      <c r="L20" s="111"/>
      <c r="M20" s="111"/>
      <c r="N20" s="111"/>
      <c r="O20" s="111"/>
      <c r="P20" s="111"/>
      <c r="Q20" s="111"/>
      <c r="R20" s="111"/>
    </row>
  </sheetData>
  <mergeCells count="9">
    <mergeCell ref="A19:N19"/>
    <mergeCell ref="A1:N1"/>
    <mergeCell ref="N4:N5"/>
    <mergeCell ref="D3:N3"/>
    <mergeCell ref="C4:C5"/>
    <mergeCell ref="D4:L4"/>
    <mergeCell ref="B3:C3"/>
    <mergeCell ref="B4:B5"/>
    <mergeCell ref="M4:M5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showGridLines="0" workbookViewId="0">
      <selection sqref="A1:M1"/>
    </sheetView>
  </sheetViews>
  <sheetFormatPr defaultRowHeight="15.75"/>
  <cols>
    <col min="1" max="1" width="4.85546875" style="37" customWidth="1"/>
    <col min="2" max="2" width="41.42578125" style="74" customWidth="1"/>
    <col min="3" max="3" width="12.85546875" style="37" customWidth="1"/>
    <col min="4" max="4" width="13.85546875" style="37" customWidth="1"/>
    <col min="5" max="6" width="14" style="37" customWidth="1"/>
    <col min="7" max="7" width="13.42578125" style="37" customWidth="1"/>
    <col min="8" max="8" width="13" style="37" customWidth="1"/>
    <col min="9" max="9" width="11.7109375" style="37" customWidth="1"/>
    <col min="10" max="10" width="13.28515625" style="37" customWidth="1"/>
    <col min="11" max="11" width="15.140625" style="37" customWidth="1"/>
    <col min="12" max="12" width="13.42578125" style="37" customWidth="1"/>
    <col min="13" max="13" width="13.85546875" style="37" customWidth="1"/>
    <col min="14" max="14" width="9.140625" style="37"/>
    <col min="15" max="15" width="18.5703125" style="37" customWidth="1"/>
    <col min="16" max="16384" width="9.140625" style="37"/>
  </cols>
  <sheetData>
    <row r="1" spans="1:16" ht="29.25" customHeight="1">
      <c r="A1" s="178" t="s">
        <v>70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</row>
    <row r="2" spans="1:16" ht="14.25" customHeight="1">
      <c r="A2" s="58"/>
      <c r="B2" s="58"/>
      <c r="C2" s="53"/>
      <c r="D2" s="53"/>
      <c r="E2" s="53"/>
      <c r="F2" s="53"/>
      <c r="G2" s="53"/>
      <c r="H2" s="53"/>
      <c r="M2" s="59" t="s">
        <v>41</v>
      </c>
    </row>
    <row r="3" spans="1:16" ht="63" customHeight="1">
      <c r="A3" s="60" t="s">
        <v>0</v>
      </c>
      <c r="B3" s="28" t="s">
        <v>43</v>
      </c>
      <c r="C3" s="61" t="s">
        <v>9</v>
      </c>
      <c r="D3" s="62" t="s">
        <v>2</v>
      </c>
      <c r="E3" s="62" t="s">
        <v>10</v>
      </c>
      <c r="F3" s="62" t="s">
        <v>4</v>
      </c>
      <c r="G3" s="62" t="s">
        <v>58</v>
      </c>
      <c r="H3" s="63" t="s">
        <v>11</v>
      </c>
      <c r="I3" s="64" t="s">
        <v>36</v>
      </c>
      <c r="J3" s="64" t="s">
        <v>30</v>
      </c>
      <c r="K3" s="65" t="s">
        <v>47</v>
      </c>
      <c r="L3" s="65" t="s">
        <v>59</v>
      </c>
      <c r="M3" s="66" t="s">
        <v>7</v>
      </c>
    </row>
    <row r="4" spans="1:16">
      <c r="A4" s="19" t="s">
        <v>34</v>
      </c>
      <c r="B4" s="27" t="s">
        <v>35</v>
      </c>
      <c r="C4" s="150">
        <f>+C5+C9+C12+C13</f>
        <v>6009611</v>
      </c>
      <c r="D4" s="150">
        <f t="shared" ref="D4:L4" si="0">+D5+D9+D12+D13</f>
        <v>1943392</v>
      </c>
      <c r="E4" s="150">
        <f t="shared" si="0"/>
        <v>5363145</v>
      </c>
      <c r="F4" s="150">
        <f t="shared" si="0"/>
        <v>4867909</v>
      </c>
      <c r="G4" s="150">
        <f t="shared" si="0"/>
        <v>3179270</v>
      </c>
      <c r="H4" s="150">
        <f t="shared" si="0"/>
        <v>2097154</v>
      </c>
      <c r="I4" s="150">
        <f t="shared" si="0"/>
        <v>564511</v>
      </c>
      <c r="J4" s="150">
        <f t="shared" si="0"/>
        <v>362854</v>
      </c>
      <c r="K4" s="150">
        <f t="shared" si="0"/>
        <v>232661</v>
      </c>
      <c r="L4" s="150">
        <f t="shared" si="0"/>
        <v>164644</v>
      </c>
      <c r="M4" s="102">
        <f>M5+M9+M12+M13</f>
        <v>24785151</v>
      </c>
      <c r="O4" s="105"/>
      <c r="P4" s="105"/>
    </row>
    <row r="5" spans="1:16" ht="15.75" customHeight="1">
      <c r="A5" s="50">
        <v>1</v>
      </c>
      <c r="B5" s="67" t="s">
        <v>61</v>
      </c>
      <c r="C5" s="149">
        <v>4430700</v>
      </c>
      <c r="D5" s="149">
        <v>1196194</v>
      </c>
      <c r="E5" s="149">
        <v>3777954</v>
      </c>
      <c r="F5" s="149">
        <v>3507444</v>
      </c>
      <c r="G5" s="149">
        <v>2223469</v>
      </c>
      <c r="H5" s="149">
        <v>1132217</v>
      </c>
      <c r="I5" s="149">
        <v>215297</v>
      </c>
      <c r="J5" s="149">
        <v>192392</v>
      </c>
      <c r="K5" s="149">
        <v>167504</v>
      </c>
      <c r="L5" s="149">
        <v>106858</v>
      </c>
      <c r="M5" s="101">
        <f t="shared" ref="M5:M10" si="1">+SUM(C5:L5)</f>
        <v>16950029</v>
      </c>
      <c r="O5" s="105"/>
      <c r="P5" s="105"/>
    </row>
    <row r="6" spans="1:16" ht="63">
      <c r="A6" s="68" t="s">
        <v>62</v>
      </c>
      <c r="B6" s="67" t="s">
        <v>49</v>
      </c>
      <c r="C6" s="149">
        <v>3945700</v>
      </c>
      <c r="D6" s="149">
        <v>693935</v>
      </c>
      <c r="E6" s="149">
        <v>3683298</v>
      </c>
      <c r="F6" s="149">
        <v>3453852</v>
      </c>
      <c r="G6" s="149">
        <v>2136144</v>
      </c>
      <c r="H6" s="149">
        <v>650972</v>
      </c>
      <c r="I6" s="149">
        <v>49176</v>
      </c>
      <c r="J6" s="149">
        <v>167741</v>
      </c>
      <c r="K6" s="149">
        <v>165800</v>
      </c>
      <c r="L6" s="149">
        <v>106858</v>
      </c>
      <c r="M6" s="101">
        <f t="shared" si="1"/>
        <v>15053476</v>
      </c>
      <c r="O6" s="105"/>
      <c r="P6" s="105"/>
    </row>
    <row r="7" spans="1:16">
      <c r="A7" s="68">
        <v>1.2</v>
      </c>
      <c r="B7" s="67" t="s">
        <v>12</v>
      </c>
      <c r="C7" s="149">
        <v>485000</v>
      </c>
      <c r="D7" s="149">
        <v>501509</v>
      </c>
      <c r="E7" s="149">
        <v>94656</v>
      </c>
      <c r="F7" s="149">
        <v>53592</v>
      </c>
      <c r="G7" s="149">
        <v>87325</v>
      </c>
      <c r="H7" s="149">
        <v>481245</v>
      </c>
      <c r="I7" s="149">
        <v>166121</v>
      </c>
      <c r="J7" s="149">
        <v>24651</v>
      </c>
      <c r="K7" s="149">
        <v>1704</v>
      </c>
      <c r="L7" s="149">
        <v>0</v>
      </c>
      <c r="M7" s="101">
        <f t="shared" si="1"/>
        <v>1895803</v>
      </c>
      <c r="O7" s="105"/>
      <c r="P7" s="105"/>
    </row>
    <row r="8" spans="1:16">
      <c r="A8" s="68">
        <v>1.3</v>
      </c>
      <c r="B8" s="67" t="s">
        <v>13</v>
      </c>
      <c r="C8" s="149">
        <v>0</v>
      </c>
      <c r="D8" s="149">
        <v>750</v>
      </c>
      <c r="E8" s="149">
        <v>0</v>
      </c>
      <c r="F8" s="149">
        <v>0</v>
      </c>
      <c r="G8" s="149">
        <v>0</v>
      </c>
      <c r="H8" s="149">
        <v>0</v>
      </c>
      <c r="I8" s="149">
        <v>0</v>
      </c>
      <c r="J8" s="149">
        <v>0</v>
      </c>
      <c r="K8" s="149">
        <v>0</v>
      </c>
      <c r="L8" s="149">
        <v>0</v>
      </c>
      <c r="M8" s="101">
        <f t="shared" si="1"/>
        <v>750</v>
      </c>
      <c r="O8" s="105"/>
      <c r="P8" s="105"/>
    </row>
    <row r="9" spans="1:16">
      <c r="A9" s="69">
        <v>2</v>
      </c>
      <c r="B9" s="67" t="s">
        <v>63</v>
      </c>
      <c r="C9" s="149">
        <v>1508082</v>
      </c>
      <c r="D9" s="149">
        <v>667108</v>
      </c>
      <c r="E9" s="149">
        <v>1585191</v>
      </c>
      <c r="F9" s="149">
        <v>1360465</v>
      </c>
      <c r="G9" s="149">
        <v>955801</v>
      </c>
      <c r="H9" s="149">
        <v>872095</v>
      </c>
      <c r="I9" s="149">
        <v>312168</v>
      </c>
      <c r="J9" s="149">
        <v>168612</v>
      </c>
      <c r="K9" s="149">
        <v>56662</v>
      </c>
      <c r="L9" s="149">
        <v>50389</v>
      </c>
      <c r="M9" s="101">
        <f t="shared" si="1"/>
        <v>7536573</v>
      </c>
      <c r="O9" s="105"/>
      <c r="P9" s="105"/>
    </row>
    <row r="10" spans="1:16">
      <c r="A10" s="69">
        <v>2.1</v>
      </c>
      <c r="B10" s="67" t="s">
        <v>50</v>
      </c>
      <c r="C10" s="149">
        <v>627005</v>
      </c>
      <c r="D10" s="149">
        <v>393304</v>
      </c>
      <c r="E10" s="149">
        <v>644945</v>
      </c>
      <c r="F10" s="149">
        <v>885993</v>
      </c>
      <c r="G10" s="149">
        <v>733307</v>
      </c>
      <c r="H10" s="149">
        <v>534620</v>
      </c>
      <c r="I10" s="149">
        <v>186451</v>
      </c>
      <c r="J10" s="149">
        <v>98237</v>
      </c>
      <c r="K10" s="149">
        <v>19366</v>
      </c>
      <c r="L10" s="149">
        <v>29431</v>
      </c>
      <c r="M10" s="101">
        <f t="shared" si="1"/>
        <v>4152659</v>
      </c>
      <c r="O10" s="105"/>
      <c r="P10" s="105"/>
    </row>
    <row r="11" spans="1:16" ht="15.75" customHeight="1">
      <c r="A11" s="69">
        <v>2.2000000000000002</v>
      </c>
      <c r="B11" s="67" t="s">
        <v>51</v>
      </c>
      <c r="C11" s="149">
        <v>881077</v>
      </c>
      <c r="D11" s="149">
        <v>273804</v>
      </c>
      <c r="E11" s="149">
        <v>940246</v>
      </c>
      <c r="F11" s="149">
        <v>474472</v>
      </c>
      <c r="G11" s="149">
        <v>222494</v>
      </c>
      <c r="H11" s="149">
        <v>337475</v>
      </c>
      <c r="I11" s="149">
        <v>125717</v>
      </c>
      <c r="J11" s="149">
        <v>70375</v>
      </c>
      <c r="K11" s="149">
        <v>37296</v>
      </c>
      <c r="L11" s="149">
        <v>20958</v>
      </c>
      <c r="M11" s="101">
        <f t="shared" ref="M11" si="2">+SUM(C11:L11)</f>
        <v>3383914</v>
      </c>
      <c r="O11" s="105"/>
      <c r="P11" s="105"/>
    </row>
    <row r="12" spans="1:16">
      <c r="A12" s="68">
        <v>3</v>
      </c>
      <c r="B12" s="67" t="s">
        <v>52</v>
      </c>
      <c r="C12" s="149">
        <v>46253</v>
      </c>
      <c r="D12" s="149">
        <v>0</v>
      </c>
      <c r="E12" s="149">
        <v>0</v>
      </c>
      <c r="F12" s="149">
        <v>0</v>
      </c>
      <c r="G12" s="149">
        <v>0</v>
      </c>
      <c r="H12" s="149">
        <v>9829</v>
      </c>
      <c r="I12" s="149">
        <v>10038</v>
      </c>
      <c r="J12" s="149">
        <v>0</v>
      </c>
      <c r="K12" s="149">
        <v>3979</v>
      </c>
      <c r="L12" s="149">
        <v>0</v>
      </c>
      <c r="M12" s="101">
        <f>+SUM(C12:L12)</f>
        <v>70099</v>
      </c>
      <c r="O12" s="105"/>
      <c r="P12" s="105"/>
    </row>
    <row r="13" spans="1:16">
      <c r="A13" s="68">
        <v>4</v>
      </c>
      <c r="B13" s="67" t="s">
        <v>14</v>
      </c>
      <c r="C13" s="149">
        <v>24576</v>
      </c>
      <c r="D13" s="149">
        <v>80090</v>
      </c>
      <c r="E13" s="149">
        <v>0</v>
      </c>
      <c r="F13" s="149">
        <v>0</v>
      </c>
      <c r="G13" s="149">
        <v>0</v>
      </c>
      <c r="H13" s="149">
        <v>83013</v>
      </c>
      <c r="I13" s="149">
        <v>27008</v>
      </c>
      <c r="J13" s="149">
        <v>1850</v>
      </c>
      <c r="K13" s="149">
        <v>4516</v>
      </c>
      <c r="L13" s="149">
        <v>7397</v>
      </c>
      <c r="M13" s="101">
        <f>+SUM(C13:L13)</f>
        <v>228450</v>
      </c>
      <c r="O13" s="105"/>
      <c r="P13" s="105"/>
    </row>
    <row r="14" spans="1:16">
      <c r="A14" s="24" t="s">
        <v>64</v>
      </c>
      <c r="B14" s="20" t="s">
        <v>38</v>
      </c>
      <c r="C14" s="150">
        <v>6523097</v>
      </c>
      <c r="D14" s="150">
        <v>2051009</v>
      </c>
      <c r="E14" s="150">
        <v>5470852</v>
      </c>
      <c r="F14" s="150">
        <v>5042233</v>
      </c>
      <c r="G14" s="150">
        <v>3471069</v>
      </c>
      <c r="H14" s="150">
        <v>2256767</v>
      </c>
      <c r="I14" s="150">
        <v>613134</v>
      </c>
      <c r="J14" s="150">
        <v>379258</v>
      </c>
      <c r="K14" s="150">
        <v>256309</v>
      </c>
      <c r="L14" s="150">
        <v>167521</v>
      </c>
      <c r="M14" s="102">
        <f>SUM(M15:M17)</f>
        <v>26231249</v>
      </c>
      <c r="O14" s="105"/>
      <c r="P14" s="105"/>
    </row>
    <row r="15" spans="1:16" ht="15.75" customHeight="1">
      <c r="A15" s="68">
        <v>1</v>
      </c>
      <c r="B15" s="35" t="s">
        <v>53</v>
      </c>
      <c r="C15" s="149">
        <v>6009611</v>
      </c>
      <c r="D15" s="149">
        <v>1943392</v>
      </c>
      <c r="E15" s="149">
        <v>5363145</v>
      </c>
      <c r="F15" s="149">
        <v>4867909</v>
      </c>
      <c r="G15" s="149">
        <v>3179270</v>
      </c>
      <c r="H15" s="149">
        <v>2097154</v>
      </c>
      <c r="I15" s="149">
        <v>564511</v>
      </c>
      <c r="J15" s="149">
        <v>362854</v>
      </c>
      <c r="K15" s="149">
        <v>232661</v>
      </c>
      <c r="L15" s="149">
        <v>164644</v>
      </c>
      <c r="M15" s="101">
        <f>+SUM(C15:L15)</f>
        <v>24785151</v>
      </c>
      <c r="O15" s="105"/>
      <c r="P15" s="105"/>
    </row>
    <row r="16" spans="1:16" s="42" customFormat="1">
      <c r="A16" s="68">
        <v>2</v>
      </c>
      <c r="B16" s="21" t="s">
        <v>31</v>
      </c>
      <c r="C16" s="148">
        <v>495944</v>
      </c>
      <c r="D16" s="148">
        <v>19139</v>
      </c>
      <c r="E16" s="148">
        <v>106662</v>
      </c>
      <c r="F16" s="148">
        <v>165870</v>
      </c>
      <c r="G16" s="148">
        <v>290577</v>
      </c>
      <c r="H16" s="148">
        <v>97909</v>
      </c>
      <c r="I16" s="148">
        <v>15434</v>
      </c>
      <c r="J16" s="148">
        <v>7047</v>
      </c>
      <c r="K16" s="148">
        <v>23638</v>
      </c>
      <c r="L16" s="148">
        <v>2274</v>
      </c>
      <c r="M16" s="101">
        <f>+SUM(C16:L16)</f>
        <v>1224494</v>
      </c>
      <c r="O16" s="105"/>
      <c r="P16" s="105"/>
    </row>
    <row r="17" spans="1:16">
      <c r="A17" s="68">
        <v>3</v>
      </c>
      <c r="B17" s="21" t="s">
        <v>32</v>
      </c>
      <c r="C17" s="148">
        <v>17542</v>
      </c>
      <c r="D17" s="148">
        <v>88478</v>
      </c>
      <c r="E17" s="148">
        <v>1045</v>
      </c>
      <c r="F17" s="148">
        <v>8454</v>
      </c>
      <c r="G17" s="148">
        <v>1222</v>
      </c>
      <c r="H17" s="148">
        <v>61704</v>
      </c>
      <c r="I17" s="148">
        <v>33189</v>
      </c>
      <c r="J17" s="148">
        <v>9357</v>
      </c>
      <c r="K17" s="148">
        <v>10</v>
      </c>
      <c r="L17" s="148">
        <v>603</v>
      </c>
      <c r="M17" s="101">
        <f>+SUM(C17:L17)</f>
        <v>221604</v>
      </c>
      <c r="O17" s="105"/>
      <c r="P17" s="105"/>
    </row>
    <row r="18" spans="1:16" ht="16.5" customHeight="1">
      <c r="B18" s="71"/>
      <c r="C18" s="70"/>
      <c r="D18" s="70"/>
      <c r="E18" s="70"/>
      <c r="F18" s="70"/>
      <c r="G18" s="70"/>
      <c r="H18" s="70"/>
      <c r="I18" s="72"/>
      <c r="J18" s="72"/>
      <c r="K18" s="72"/>
      <c r="L18" s="72"/>
      <c r="M18" s="73"/>
    </row>
    <row r="19" spans="1:16">
      <c r="C19" s="118"/>
      <c r="D19" s="118"/>
      <c r="E19" s="118"/>
      <c r="F19" s="118"/>
      <c r="G19" s="118"/>
      <c r="H19" s="118"/>
      <c r="I19" s="118"/>
      <c r="J19" s="118"/>
      <c r="K19" s="118"/>
      <c r="L19" s="118"/>
    </row>
    <row r="20" spans="1:16">
      <c r="C20" s="118"/>
      <c r="D20" s="118"/>
      <c r="E20" s="118"/>
      <c r="F20" s="118"/>
      <c r="G20" s="118"/>
      <c r="H20" s="118"/>
      <c r="I20" s="118"/>
      <c r="J20" s="118"/>
      <c r="K20" s="118"/>
      <c r="L20" s="118"/>
    </row>
    <row r="21" spans="1:16">
      <c r="C21" s="118"/>
      <c r="D21" s="118"/>
      <c r="E21" s="118"/>
      <c r="F21" s="118"/>
      <c r="G21" s="118"/>
      <c r="H21" s="118"/>
      <c r="I21" s="118"/>
      <c r="J21" s="118"/>
      <c r="K21" s="118"/>
      <c r="L21" s="118"/>
    </row>
    <row r="22" spans="1:16">
      <c r="C22" s="118"/>
      <c r="D22" s="118"/>
      <c r="E22" s="118"/>
      <c r="F22" s="118"/>
      <c r="G22" s="118"/>
      <c r="H22" s="118"/>
      <c r="I22" s="118"/>
      <c r="J22" s="118"/>
      <c r="K22" s="118"/>
      <c r="L22" s="118"/>
    </row>
    <row r="23" spans="1:16">
      <c r="C23" s="118"/>
      <c r="D23" s="118"/>
      <c r="E23" s="118"/>
      <c r="F23" s="118"/>
      <c r="G23" s="118"/>
      <c r="H23" s="118"/>
      <c r="I23" s="118"/>
      <c r="J23" s="118"/>
      <c r="K23" s="118"/>
      <c r="L23" s="118"/>
    </row>
    <row r="24" spans="1:16">
      <c r="C24" s="118"/>
      <c r="D24" s="118"/>
      <c r="E24" s="118"/>
      <c r="F24" s="118"/>
      <c r="G24" s="118"/>
      <c r="H24" s="118"/>
      <c r="I24" s="118"/>
      <c r="J24" s="118"/>
      <c r="K24" s="118"/>
      <c r="L24" s="118"/>
    </row>
    <row r="25" spans="1:16">
      <c r="C25" s="118"/>
      <c r="D25" s="118"/>
      <c r="E25" s="118"/>
      <c r="F25" s="118"/>
      <c r="G25" s="118"/>
      <c r="H25" s="118"/>
      <c r="I25" s="118"/>
      <c r="J25" s="118"/>
      <c r="K25" s="118"/>
      <c r="L25" s="118"/>
    </row>
    <row r="26" spans="1:16">
      <c r="C26" s="118"/>
      <c r="D26" s="118"/>
      <c r="E26" s="118"/>
      <c r="F26" s="118"/>
      <c r="G26" s="118"/>
      <c r="H26" s="118"/>
      <c r="I26" s="118"/>
      <c r="J26" s="118"/>
      <c r="K26" s="118"/>
      <c r="L26" s="118"/>
    </row>
    <row r="27" spans="1:16">
      <c r="C27" s="118"/>
      <c r="D27" s="118"/>
      <c r="E27" s="118"/>
      <c r="F27" s="118"/>
      <c r="G27" s="118"/>
      <c r="H27" s="118"/>
      <c r="I27" s="118"/>
      <c r="J27" s="118"/>
      <c r="K27" s="118"/>
      <c r="L27" s="118"/>
    </row>
    <row r="28" spans="1:16">
      <c r="C28" s="118"/>
      <c r="D28" s="118"/>
      <c r="E28" s="118"/>
      <c r="F28" s="118"/>
      <c r="G28" s="118"/>
      <c r="H28" s="118"/>
      <c r="I28" s="118"/>
      <c r="J28" s="118"/>
      <c r="K28" s="118"/>
      <c r="L28" s="118"/>
    </row>
    <row r="29" spans="1:16">
      <c r="C29" s="118"/>
      <c r="D29" s="118"/>
      <c r="E29" s="118"/>
      <c r="F29" s="118"/>
      <c r="G29" s="118"/>
      <c r="H29" s="118"/>
      <c r="I29" s="118"/>
      <c r="J29" s="118"/>
      <c r="K29" s="118"/>
      <c r="L29" s="118"/>
    </row>
    <row r="30" spans="1:16">
      <c r="C30" s="118"/>
      <c r="D30" s="118"/>
      <c r="E30" s="118"/>
      <c r="F30" s="118"/>
      <c r="G30" s="118"/>
      <c r="H30" s="118"/>
      <c r="I30" s="118"/>
      <c r="J30" s="118"/>
      <c r="K30" s="118"/>
      <c r="L30" s="118"/>
    </row>
    <row r="31" spans="1:16">
      <c r="C31" s="118"/>
      <c r="D31" s="118"/>
      <c r="E31" s="118"/>
      <c r="F31" s="118"/>
      <c r="G31" s="118"/>
      <c r="H31" s="118"/>
      <c r="I31" s="118"/>
      <c r="J31" s="118"/>
      <c r="K31" s="118"/>
      <c r="L31" s="118"/>
    </row>
  </sheetData>
  <mergeCells count="1">
    <mergeCell ref="A1:M1"/>
  </mergeCells>
  <phoneticPr fontId="10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75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6"/>
  <sheetViews>
    <sheetView showGridLines="0" workbookViewId="0">
      <selection sqref="A1:M1"/>
    </sheetView>
  </sheetViews>
  <sheetFormatPr defaultRowHeight="15.75"/>
  <cols>
    <col min="1" max="1" width="6.7109375" style="37" customWidth="1"/>
    <col min="2" max="2" width="45.42578125" style="74" customWidth="1"/>
    <col min="3" max="3" width="12.85546875" style="37" customWidth="1"/>
    <col min="4" max="4" width="13.85546875" style="37" customWidth="1"/>
    <col min="5" max="5" width="11.85546875" style="37" customWidth="1"/>
    <col min="6" max="6" width="12.85546875" style="37" customWidth="1"/>
    <col min="7" max="7" width="13.7109375" style="37" customWidth="1"/>
    <col min="8" max="8" width="11.85546875" style="37" customWidth="1"/>
    <col min="9" max="9" width="11.7109375" style="37" customWidth="1"/>
    <col min="10" max="10" width="13.28515625" style="37" customWidth="1"/>
    <col min="11" max="12" width="15" style="37" customWidth="1"/>
    <col min="13" max="13" width="13.140625" style="37" customWidth="1"/>
    <col min="14" max="14" width="9.140625" style="37"/>
    <col min="15" max="15" width="12.42578125" style="37" bestFit="1" customWidth="1"/>
    <col min="16" max="16384" width="9.140625" style="37"/>
  </cols>
  <sheetData>
    <row r="1" spans="1:15" ht="15.75" customHeight="1">
      <c r="A1" s="163" t="s">
        <v>71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5">
      <c r="A2" s="51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75" t="s">
        <v>16</v>
      </c>
    </row>
    <row r="3" spans="1:15" ht="51.75" customHeight="1">
      <c r="A3" s="81" t="s">
        <v>0</v>
      </c>
      <c r="B3" s="82" t="s">
        <v>43</v>
      </c>
      <c r="C3" s="83" t="s">
        <v>9</v>
      </c>
      <c r="D3" s="83" t="s">
        <v>2</v>
      </c>
      <c r="E3" s="83" t="s">
        <v>10</v>
      </c>
      <c r="F3" s="83" t="s">
        <v>4</v>
      </c>
      <c r="G3" s="52" t="s">
        <v>58</v>
      </c>
      <c r="H3" s="84" t="s">
        <v>11</v>
      </c>
      <c r="I3" s="76" t="s">
        <v>36</v>
      </c>
      <c r="J3" s="76" t="s">
        <v>30</v>
      </c>
      <c r="K3" s="77" t="s">
        <v>47</v>
      </c>
      <c r="L3" s="77" t="s">
        <v>59</v>
      </c>
      <c r="M3" s="78" t="s">
        <v>7</v>
      </c>
    </row>
    <row r="4" spans="1:15">
      <c r="A4" s="19" t="s">
        <v>34</v>
      </c>
      <c r="B4" s="85" t="s">
        <v>35</v>
      </c>
      <c r="C4" s="145">
        <f>'Таблица №4-У'!C4/'Таблица №4-У'!C$4*100</f>
        <v>100</v>
      </c>
      <c r="D4" s="145">
        <f>'Таблица №4-У'!D4/'Таблица №4-У'!D$4*100</f>
        <v>100</v>
      </c>
      <c r="E4" s="145">
        <f>'Таблица №4-У'!E4/'Таблица №4-У'!E$4*100</f>
        <v>100</v>
      </c>
      <c r="F4" s="145">
        <f>'Таблица №4-У'!F4/'Таблица №4-У'!F$4*100</f>
        <v>100</v>
      </c>
      <c r="G4" s="145">
        <f>'Таблица №4-У'!G4/'Таблица №4-У'!G$4*100</f>
        <v>100</v>
      </c>
      <c r="H4" s="145">
        <f>'Таблица №4-У'!H4/'Таблица №4-У'!H$4*100</f>
        <v>100</v>
      </c>
      <c r="I4" s="145">
        <f>'Таблица №4-У'!I4/'Таблица №4-У'!I$4*100</f>
        <v>100</v>
      </c>
      <c r="J4" s="145">
        <f>'Таблица №4-У'!J4/'Таблица №4-У'!J$4*100</f>
        <v>100</v>
      </c>
      <c r="K4" s="145">
        <f>'Таблица №4-У'!K4/'Таблица №4-У'!K$4*100</f>
        <v>100</v>
      </c>
      <c r="L4" s="145">
        <f>'Таблица №4-У'!L4/'Таблица №4-У'!L$4*100</f>
        <v>100</v>
      </c>
      <c r="M4" s="145">
        <f>'Таблица №4-У'!M4/'Таблица №4-У'!M$4*100</f>
        <v>100</v>
      </c>
      <c r="O4" s="118"/>
    </row>
    <row r="5" spans="1:15" ht="15.75" customHeight="1">
      <c r="A5" s="86">
        <v>1</v>
      </c>
      <c r="B5" s="67" t="s">
        <v>61</v>
      </c>
      <c r="C5" s="147">
        <f>'Таблица №4-У'!C5/'Таблица №4-У'!C$4*100</f>
        <v>73.726901791147554</v>
      </c>
      <c r="D5" s="147">
        <f>'Таблица №4-У'!D5/'Таблица №4-У'!D$4*100</f>
        <v>61.551863957451715</v>
      </c>
      <c r="E5" s="147">
        <f>'Таблица №4-У'!E5/'Таблица №4-У'!E$4*100</f>
        <v>70.442883792998316</v>
      </c>
      <c r="F5" s="147">
        <f>'Таблица №4-У'!F5/'Таблица №4-У'!F$4*100</f>
        <v>72.052374027534199</v>
      </c>
      <c r="G5" s="147">
        <f>'Таблица №4-У'!G5/'Таблица №4-У'!G$4*100</f>
        <v>69.936463401975928</v>
      </c>
      <c r="H5" s="147">
        <f>'Таблица №4-У'!H5/'Таблица №4-У'!H$4*100</f>
        <v>53.988262187707726</v>
      </c>
      <c r="I5" s="147">
        <f>'Таблица №4-У'!I5/'Таблица №4-У'!I$4*100</f>
        <v>38.138672231364843</v>
      </c>
      <c r="J5" s="147">
        <f>'Таблица №4-У'!J5/'Таблица №4-У'!J$4*100</f>
        <v>53.02187656743483</v>
      </c>
      <c r="K5" s="147">
        <f>'Таблица №4-У'!K5/'Таблица №4-У'!K$4*100</f>
        <v>71.994876666050615</v>
      </c>
      <c r="L5" s="147">
        <f>'Таблица №4-У'!L5/'Таблица №4-У'!L$4*100</f>
        <v>64.902456208546923</v>
      </c>
      <c r="M5" s="147">
        <f>'Таблица №4-У'!M5/'Таблица №4-У'!M$4*100</f>
        <v>68.387838347242663</v>
      </c>
      <c r="O5" s="117"/>
    </row>
    <row r="6" spans="1:15" ht="63">
      <c r="A6" s="87" t="s">
        <v>62</v>
      </c>
      <c r="B6" s="67" t="s">
        <v>49</v>
      </c>
      <c r="C6" s="147">
        <f>'Таблица №4-У'!C6/'Таблица №4-У'!C$4*100</f>
        <v>65.656495902979401</v>
      </c>
      <c r="D6" s="147">
        <f>'Таблица №4-У'!D6/'Таблица №4-У'!D$4*100</f>
        <v>35.707412606411879</v>
      </c>
      <c r="E6" s="147">
        <f>'Таблица №4-У'!E6/'Таблица №4-У'!E$4*100</f>
        <v>68.677949225687541</v>
      </c>
      <c r="F6" s="147">
        <f>'Таблица №4-У'!F6/'Таблица №4-У'!F$4*100</f>
        <v>70.951449585438013</v>
      </c>
      <c r="G6" s="147">
        <f>'Таблица №4-У'!G6/'Таблица №4-У'!G$4*100</f>
        <v>67.189763687890618</v>
      </c>
      <c r="H6" s="147">
        <f>'Таблица №4-У'!H6/'Таблица №4-У'!H$4*100</f>
        <v>31.040734252229452</v>
      </c>
      <c r="I6" s="147">
        <f>'Таблица №4-У'!I6/'Таблица №4-У'!I$4*100</f>
        <v>8.7112562908428703</v>
      </c>
      <c r="J6" s="147">
        <f>'Таблица №4-У'!J6/'Таблица №4-У'!J$4*100</f>
        <v>46.228235047705134</v>
      </c>
      <c r="K6" s="147">
        <f>'Таблица №4-У'!K6/'Таблица №4-У'!K$4*100</f>
        <v>71.262480604828482</v>
      </c>
      <c r="L6" s="147">
        <f>'Таблица №4-У'!L6/'Таблица №4-У'!L$4*100</f>
        <v>64.902456208546923</v>
      </c>
      <c r="M6" s="147">
        <f>ROUND('Таблица №4-У'!M6/'Таблица №4-У'!M$4*100,2)</f>
        <v>60.74</v>
      </c>
      <c r="O6" s="117"/>
    </row>
    <row r="7" spans="1:15">
      <c r="A7" s="87">
        <v>1.2</v>
      </c>
      <c r="B7" s="67" t="s">
        <v>12</v>
      </c>
      <c r="C7" s="147">
        <f>'Таблица №4-У'!C7/'Таблица №4-У'!C$4*100</f>
        <v>8.0704058881681355</v>
      </c>
      <c r="D7" s="147">
        <f>'Таблица №4-У'!D7/'Таблица №4-У'!D$4*100</f>
        <v>25.805859034101204</v>
      </c>
      <c r="E7" s="147">
        <f>'Таблица №4-У'!E7/'Таблица №4-У'!E$4*100</f>
        <v>1.764934567310785</v>
      </c>
      <c r="F7" s="147">
        <f>'Таблица №4-У'!F7/'Таблица №4-У'!F$4*100</f>
        <v>1.1009244420961855</v>
      </c>
      <c r="G7" s="147">
        <f>'Таблица №4-У'!G7/'Таблица №4-У'!G$4*100</f>
        <v>2.7466997140853091</v>
      </c>
      <c r="H7" s="147">
        <f>'Таблица №4-У'!H7/'Таблица №4-У'!H$4*100</f>
        <v>22.94752793547827</v>
      </c>
      <c r="I7" s="147">
        <f>'Таблица №4-У'!I7/'Таблица №4-У'!I$4*100</f>
        <v>29.427415940521971</v>
      </c>
      <c r="J7" s="147">
        <f>'Таблица №4-У'!J7/'Таблица №4-У'!J$4*100</f>
        <v>6.7936415197296984</v>
      </c>
      <c r="K7" s="147">
        <f>'Таблица №4-У'!K7/'Таблица №4-У'!K$4*100</f>
        <v>0.73239606122212142</v>
      </c>
      <c r="L7" s="147">
        <f>'Таблица №4-У'!L7/'Таблица №4-У'!L$4*100</f>
        <v>0</v>
      </c>
      <c r="M7" s="147">
        <f>'Таблица №4-У'!M7/'Таблица №4-У'!M$4*100</f>
        <v>7.648946742345851</v>
      </c>
      <c r="O7" s="117"/>
    </row>
    <row r="8" spans="1:15">
      <c r="A8" s="87">
        <v>1.3</v>
      </c>
      <c r="B8" s="67" t="s">
        <v>13</v>
      </c>
      <c r="C8" s="147">
        <f>'Таблица №4-У'!C8/'Таблица №4-У'!C$4*100</f>
        <v>0</v>
      </c>
      <c r="D8" s="147">
        <f>'Таблица №4-У'!D8/'Таблица №4-У'!D$4*100</f>
        <v>3.8592316938631015E-2</v>
      </c>
      <c r="E8" s="147">
        <f>'Таблица №4-У'!E8/'Таблица №4-У'!E$4*100</f>
        <v>0</v>
      </c>
      <c r="F8" s="147">
        <f>'Таблица №4-У'!F8/'Таблица №4-У'!F$4*100</f>
        <v>0</v>
      </c>
      <c r="G8" s="147">
        <f>'Таблица №4-У'!G8/'Таблица №4-У'!G$4*100</f>
        <v>0</v>
      </c>
      <c r="H8" s="147">
        <f>'Таблица №4-У'!H8/'Таблица №4-У'!H$4*100</f>
        <v>0</v>
      </c>
      <c r="I8" s="147">
        <f>'Таблица №4-У'!I8/'Таблица №4-У'!I$4*100</f>
        <v>0</v>
      </c>
      <c r="J8" s="147">
        <f>'Таблица №4-У'!J8/'Таблица №4-У'!J$4*100</f>
        <v>0</v>
      </c>
      <c r="K8" s="147">
        <f>'Таблица №4-У'!K8/'Таблица №4-У'!K$4*100</f>
        <v>0</v>
      </c>
      <c r="L8" s="147">
        <f>'Таблица №4-У'!L8/'Таблица №4-У'!L$4*100</f>
        <v>0</v>
      </c>
      <c r="M8" s="147">
        <f>'Таблица №4-У'!M8/'Таблица №4-У'!M$4*100+0.002</f>
        <v>5.0260053691018464E-3</v>
      </c>
      <c r="O8" s="117"/>
    </row>
    <row r="9" spans="1:15">
      <c r="A9" s="69">
        <v>2</v>
      </c>
      <c r="B9" s="67" t="s">
        <v>63</v>
      </c>
      <c r="C9" s="147">
        <f>'Таблица №4-У'!C9/'Таблица №4-У'!C$4*100</f>
        <v>25.094502788949235</v>
      </c>
      <c r="D9" s="147">
        <f>'Таблица №4-У'!D9/'Таблица №4-У'!D$4*100</f>
        <v>34.326991157728344</v>
      </c>
      <c r="E9" s="147">
        <f>'Таблица №4-У'!E9/'Таблица №4-У'!E$4*100</f>
        <v>29.557116207001677</v>
      </c>
      <c r="F9" s="147">
        <f>'Таблица №4-У'!F9/'Таблица №4-У'!F$4*100</f>
        <v>27.947625972465794</v>
      </c>
      <c r="G9" s="147">
        <f>'Таблица №4-У'!G9/'Таблица №4-У'!G$4*100</f>
        <v>30.063536598024076</v>
      </c>
      <c r="H9" s="147">
        <f>'Таблица №4-У'!H9/'Таблица №4-У'!H$4*100</f>
        <v>41.584690490064155</v>
      </c>
      <c r="I9" s="147">
        <f>'Таблица №4-У'!I9/'Таблица №4-У'!I$4*100</f>
        <v>55.298833857976192</v>
      </c>
      <c r="J9" s="147">
        <f>'Таблица №4-У'!J9/'Таблица №4-У'!J$4*100</f>
        <v>46.468276496883043</v>
      </c>
      <c r="K9" s="147">
        <f>'Таблица №4-У'!K9/'Таблица №4-У'!K$4*100</f>
        <v>24.353888275215869</v>
      </c>
      <c r="L9" s="147">
        <f>'Таблица №4-У'!L9/'Таблица №4-У'!L$4*100</f>
        <v>30.604820096693473</v>
      </c>
      <c r="M9" s="147">
        <f>'Таблица №4-У'!M9/'Таблица №4-У'!M$4*100</f>
        <v>30.407613816837348</v>
      </c>
      <c r="O9" s="117"/>
    </row>
    <row r="10" spans="1:15">
      <c r="A10" s="69">
        <v>2.1</v>
      </c>
      <c r="B10" s="67" t="s">
        <v>50</v>
      </c>
      <c r="C10" s="147">
        <f>'Таблица №4-У'!C10/'Таблица №4-У'!C$4*100</f>
        <v>10.433370812187343</v>
      </c>
      <c r="D10" s="147">
        <f>'Таблица №4-У'!D10/'Таблица №4-У'!D$4*100</f>
        <v>20.238016828308442</v>
      </c>
      <c r="E10" s="147">
        <f>'Таблица №4-У'!E10/'Таблица №4-У'!E$4*100</f>
        <v>12.025499963174592</v>
      </c>
      <c r="F10" s="147">
        <f>'Таблица №4-У'!F10/'Таблица №4-У'!F$4*100</f>
        <v>18.20068945413729</v>
      </c>
      <c r="G10" s="147">
        <f>'Таблица №4-У'!G10/'Таблица №4-У'!G$4*100</f>
        <v>23.065263409524828</v>
      </c>
      <c r="H10" s="147">
        <f>'Таблица №4-У'!H10/'Таблица №4-У'!H$4*100</f>
        <v>25.492643840175784</v>
      </c>
      <c r="I10" s="147">
        <f>'Таблица №4-У'!I10/'Таблица №4-У'!I$4*100</f>
        <v>33.028762947046204</v>
      </c>
      <c r="J10" s="147">
        <f>'Таблица №4-У'!J10/'Таблица №4-У'!J$4*100</f>
        <v>27.073423470596993</v>
      </c>
      <c r="K10" s="147">
        <f>'Таблица №4-У'!K10/'Таблица №4-У'!K$4*100</f>
        <v>8.3236984281852138</v>
      </c>
      <c r="L10" s="147">
        <f>'Таблица №4-У'!L10/'Таблица №4-У'!L$4*100</f>
        <v>17.875537523383787</v>
      </c>
      <c r="M10" s="147">
        <f>'Таблица №4-У'!M10/'Таблица №4-У'!M$4*100</f>
        <v>16.754624573398807</v>
      </c>
      <c r="O10" s="117"/>
    </row>
    <row r="11" spans="1:15" ht="15.75" customHeight="1">
      <c r="A11" s="69">
        <v>2.2000000000000002</v>
      </c>
      <c r="B11" s="67" t="s">
        <v>51</v>
      </c>
      <c r="C11" s="147">
        <f>'Таблица №4-У'!C11/'Таблица №4-У'!C$4*100</f>
        <v>14.66113197676189</v>
      </c>
      <c r="D11" s="147">
        <f>'Таблица №4-У'!D11/'Таблица №4-У'!D$4*100</f>
        <v>14.088974329419901</v>
      </c>
      <c r="E11" s="147">
        <f>'Таблица №4-У'!E11/'Таблица №4-У'!E$4*100</f>
        <v>17.531616243827084</v>
      </c>
      <c r="F11" s="147">
        <f>'Таблица №4-У'!F11/'Таблица №4-У'!F$4*100</f>
        <v>9.7469365183285053</v>
      </c>
      <c r="G11" s="147">
        <f>'Таблица №4-У'!G11/'Таблица №4-У'!G$4*100</f>
        <v>6.9982731884992457</v>
      </c>
      <c r="H11" s="147">
        <f>'Таблица №4-У'!H11/'Таблица №4-У'!H$4*100</f>
        <v>16.092046649888374</v>
      </c>
      <c r="I11" s="147">
        <f>'Таблица №4-У'!I11/'Таблица №4-У'!I$4*100</f>
        <v>22.270070910929991</v>
      </c>
      <c r="J11" s="147">
        <f>'Таблица №4-У'!J11/'Таблица №4-У'!J$4*100</f>
        <v>19.394853026286054</v>
      </c>
      <c r="K11" s="147">
        <f>'Таблица №4-У'!K11/'Таблица №4-У'!K$4*100</f>
        <v>16.030189847030655</v>
      </c>
      <c r="L11" s="147">
        <f>'Таблица №4-У'!L11/'Таблица №4-У'!L$4*100</f>
        <v>12.729282573309685</v>
      </c>
      <c r="M11" s="147">
        <f>'Таблица №4-У'!M11/'Таблица №4-У'!M$4*100</f>
        <v>13.65298924343854</v>
      </c>
      <c r="O11" s="117"/>
    </row>
    <row r="12" spans="1:15">
      <c r="A12" s="87">
        <v>3</v>
      </c>
      <c r="B12" s="67" t="s">
        <v>52</v>
      </c>
      <c r="C12" s="147">
        <f>'Таблица №4-У'!C12/'Таблица №4-У'!C$4*100</f>
        <v>0.76965048153699134</v>
      </c>
      <c r="D12" s="147">
        <f>'Таблица №4-У'!D12/'Таблица №4-У'!D$4*100</f>
        <v>0</v>
      </c>
      <c r="E12" s="147">
        <f>'Таблица №4-У'!E12/'Таблица №4-У'!E$4*100</f>
        <v>0</v>
      </c>
      <c r="F12" s="147">
        <f>'Таблица №4-У'!F12/'Таблица №4-У'!F$4*100</f>
        <v>0</v>
      </c>
      <c r="G12" s="147">
        <f>'Таблица №4-У'!G12/'Таблица №4-У'!G$4*100</f>
        <v>0</v>
      </c>
      <c r="H12" s="147">
        <f>'Таблица №4-У'!H12/'Таблица №4-У'!H$4*100</f>
        <v>0.46868279582710659</v>
      </c>
      <c r="I12" s="147">
        <f>'Таблица №4-У'!I12/'Таблица №4-У'!I$4*100</f>
        <v>1.7781761560005032</v>
      </c>
      <c r="J12" s="147">
        <f>'Таблица №4-У'!J12/'Таблица №4-У'!J$4*100</f>
        <v>0</v>
      </c>
      <c r="K12" s="147">
        <f>'Таблица №4-У'!K12/'Таблица №4-У'!K$4*100</f>
        <v>1.7102135725368668</v>
      </c>
      <c r="L12" s="147">
        <f>'Таблица №4-У'!L12/'Таблица №4-У'!L$4*100</f>
        <v>0</v>
      </c>
      <c r="M12" s="147">
        <f>'Таблица №4-У'!M12/'Таблица №4-У'!M$4*100</f>
        <v>0.28282660049156044</v>
      </c>
      <c r="O12" s="117"/>
    </row>
    <row r="13" spans="1:15" s="79" customFormat="1">
      <c r="A13" s="87">
        <v>4</v>
      </c>
      <c r="B13" s="67" t="s">
        <v>14</v>
      </c>
      <c r="C13" s="147">
        <f>'Таблица №4-У'!C13/'Таблица №4-У'!C$4*100</f>
        <v>0.40894493836622703</v>
      </c>
      <c r="D13" s="147">
        <f>'Таблица №4-У'!D13/'Таблица №4-У'!D$4*100</f>
        <v>4.1211448848199437</v>
      </c>
      <c r="E13" s="147">
        <f>'Таблица №4-У'!E13/'Таблица №4-У'!E$4*100</f>
        <v>0</v>
      </c>
      <c r="F13" s="147">
        <f>'Таблица №4-У'!F13/'Таблица №4-У'!F$4*100</f>
        <v>0</v>
      </c>
      <c r="G13" s="147">
        <f>'Таблица №4-У'!G13/'Таблица №4-У'!G$4*100</f>
        <v>0</v>
      </c>
      <c r="H13" s="147">
        <f>'Таблица №4-У'!H13/'Таблица №4-У'!H$4*100</f>
        <v>3.9583645264010174</v>
      </c>
      <c r="I13" s="147">
        <f>'Таблица №4-У'!I13/'Таблица №4-У'!I$4*100</f>
        <v>4.7843177546584563</v>
      </c>
      <c r="J13" s="147">
        <f>'Таблица №4-У'!J13/'Таблица №4-У'!J$4*100</f>
        <v>0.50984693568212003</v>
      </c>
      <c r="K13" s="147">
        <f>'Таблица №4-У'!K13/'Таблица №4-У'!K$4*100</f>
        <v>1.9410214861966553</v>
      </c>
      <c r="L13" s="147">
        <f>'Таблица №4-У'!L13/'Таблица №4-У'!L$4*100</f>
        <v>4.4927236947596025</v>
      </c>
      <c r="M13" s="147">
        <f>'Таблица №4-У'!M13/'Таблица №4-У'!M$4*100</f>
        <v>0.92172123542842244</v>
      </c>
      <c r="O13" s="117"/>
    </row>
    <row r="14" spans="1:15">
      <c r="A14" s="24" t="s">
        <v>64</v>
      </c>
      <c r="B14" s="85" t="s">
        <v>38</v>
      </c>
      <c r="C14" s="145">
        <f>'Таблица №4-У'!C14/'Таблица №4-У'!C$14*100</f>
        <v>100</v>
      </c>
      <c r="D14" s="145">
        <f>'Таблица №4-У'!D14/'Таблица №4-У'!D$14*100</f>
        <v>100</v>
      </c>
      <c r="E14" s="145">
        <f>'Таблица №4-У'!E14/'Таблица №4-У'!E$14*100</f>
        <v>100</v>
      </c>
      <c r="F14" s="145">
        <f>'Таблица №4-У'!F14/'Таблица №4-У'!F$14*100</f>
        <v>100</v>
      </c>
      <c r="G14" s="145">
        <f>'Таблица №4-У'!G14/'Таблица №4-У'!G$14*100</f>
        <v>100</v>
      </c>
      <c r="H14" s="145">
        <f>'Таблица №4-У'!H14/'Таблица №4-У'!H$14*100</f>
        <v>100</v>
      </c>
      <c r="I14" s="145">
        <f>'Таблица №4-У'!I14/'Таблица №4-У'!I$14*100</f>
        <v>100</v>
      </c>
      <c r="J14" s="145">
        <f>'Таблица №4-У'!J14/'Таблица №4-У'!J$14*100</f>
        <v>100</v>
      </c>
      <c r="K14" s="145">
        <f>'Таблица №4-У'!K14/'Таблица №4-У'!K$14*100</f>
        <v>100</v>
      </c>
      <c r="L14" s="145">
        <f>'Таблица №4-У'!L14/'Таблица №4-У'!L$14*100</f>
        <v>100</v>
      </c>
      <c r="M14" s="145">
        <f>'Таблица №4-У'!M14/'Таблица №4-У'!M$14*100</f>
        <v>100</v>
      </c>
    </row>
    <row r="15" spans="1:15" ht="15.75" customHeight="1">
      <c r="A15" s="87">
        <v>1</v>
      </c>
      <c r="B15" s="104" t="s">
        <v>53</v>
      </c>
      <c r="C15" s="147">
        <f>'Таблица №4-У'!C15/'Таблица №4-У'!C$14*100</f>
        <v>92.128186963952857</v>
      </c>
      <c r="D15" s="147">
        <f>'Таблица №4-У'!D15/'Таблица №4-У'!D$14*100</f>
        <v>94.752972805092512</v>
      </c>
      <c r="E15" s="147">
        <f>'Таблица №4-У'!E15/'Таблица №4-У'!E$14*100</f>
        <v>98.031257288627074</v>
      </c>
      <c r="F15" s="147">
        <f>'Таблица №4-У'!F15/'Таблица №4-У'!F$14*100</f>
        <v>96.542722242308116</v>
      </c>
      <c r="G15" s="147">
        <f>'Таблица №4-У'!G15/'Таблица №4-У'!G$14*100</f>
        <v>91.593396731669699</v>
      </c>
      <c r="H15" s="147">
        <f>'Таблица №4-У'!H15/'Таблица №4-У'!H$14*100</f>
        <v>92.927360245873857</v>
      </c>
      <c r="I15" s="147">
        <f>'Таблица №4-У'!I15/'Таблица №4-У'!I$14*100</f>
        <v>92.069759628400973</v>
      </c>
      <c r="J15" s="147">
        <f>'Таблица №4-У'!J15/'Таблица №4-У'!J$14*100</f>
        <v>95.674712201192861</v>
      </c>
      <c r="K15" s="147">
        <f>'Таблица №4-У'!K15/'Таблица №4-У'!K$14*100</f>
        <v>90.773636509057425</v>
      </c>
      <c r="L15" s="147">
        <f>'Таблица №4-У'!L15/'Таблица №4-У'!L$14*100</f>
        <v>98.282603375099242</v>
      </c>
      <c r="M15" s="147">
        <f>'Таблица №4-У'!M15/'Таблица №4-У'!M$14*100</f>
        <v>94.487117254691157</v>
      </c>
    </row>
    <row r="16" spans="1:15">
      <c r="A16" s="87">
        <v>2</v>
      </c>
      <c r="B16" s="4" t="s">
        <v>31</v>
      </c>
      <c r="C16" s="147">
        <f>'Таблица №4-У'!C16/'Таблица №4-У'!C$14*100</f>
        <v>7.6028916939300455</v>
      </c>
      <c r="D16" s="147">
        <f>'Таблица №4-У'!D16/'Таблица №4-У'!D$14*100</f>
        <v>0.93315046399113799</v>
      </c>
      <c r="E16" s="147">
        <f>'Таблица №4-У'!E16/'Таблица №4-У'!E$14*100</f>
        <v>1.9496414818021033</v>
      </c>
      <c r="F16" s="147">
        <f>'Таблица №4-У'!F16/'Таблица №4-У'!F$14*100</f>
        <v>3.2896139468366496</v>
      </c>
      <c r="G16" s="147">
        <f>'Таблица №4-У'!G16/'Таблица №4-У'!G$14*100</f>
        <v>8.3713979756668628</v>
      </c>
      <c r="H16" s="147">
        <f>'Таблица №4-У'!H16/'Таблица №4-У'!H$14*100</f>
        <v>4.3384629427849664</v>
      </c>
      <c r="I16" s="147">
        <f>'Таблица №4-У'!I16/'Таблица №4-У'!I$14*100</f>
        <v>2.5172311435999308</v>
      </c>
      <c r="J16" s="147">
        <f>'Таблица №4-У'!J16/'Таблица №4-У'!J$14*100</f>
        <v>1.8581018726038738</v>
      </c>
      <c r="K16" s="147">
        <f>'Таблица №4-У'!K16/'Таблица №4-У'!K$14*100</f>
        <v>9.2224619502241438</v>
      </c>
      <c r="L16" s="147">
        <f>'Таблица №4-У'!L16/'Таблица №4-У'!L$14*100</f>
        <v>1.357441753571194</v>
      </c>
      <c r="M16" s="147">
        <f>'Таблица №4-У'!M16/'Таблица №4-У'!M$14*100</f>
        <v>4.6680735637102142</v>
      </c>
    </row>
    <row r="17" spans="1:13">
      <c r="A17" s="87">
        <v>3</v>
      </c>
      <c r="B17" s="4" t="s">
        <v>32</v>
      </c>
      <c r="C17" s="147">
        <f>'Таблица №4-У'!C17/'Таблица №4-У'!C$14*100</f>
        <v>0.26892134211709562</v>
      </c>
      <c r="D17" s="147">
        <f>'Таблица №4-У'!D17/'Таблица №4-У'!D$14*100</f>
        <v>4.3138767309163439</v>
      </c>
      <c r="E17" s="147">
        <f>'Таблица №4-У'!E17/'Таблица №4-У'!E$14*100</f>
        <v>1.9101229570823705E-2</v>
      </c>
      <c r="F17" s="147">
        <f>'Таблица №4-У'!F17/'Таблица №4-У'!F$14*100</f>
        <v>0.16766381085523022</v>
      </c>
      <c r="G17" s="147">
        <f>'Таблица №4-У'!G17/'Таблица №4-У'!G$14*100</f>
        <v>3.5205292663441724E-2</v>
      </c>
      <c r="H17" s="147">
        <f>'Таблица №4-У'!H17/'Таблица №4-У'!H$14*100</f>
        <v>2.7341768113411797</v>
      </c>
      <c r="I17" s="147">
        <f>'Таблица №4-У'!I17/'Таблица №4-У'!I$14*100</f>
        <v>5.4130092279991002</v>
      </c>
      <c r="J17" s="147">
        <f>'Таблица №4-У'!J17/'Таблица №4-У'!J$14*100</f>
        <v>2.4671859262032707</v>
      </c>
      <c r="K17" s="147">
        <f>'Таблица №4-У'!K17/'Таблица №4-У'!K$14*100</f>
        <v>3.9015407184297083E-3</v>
      </c>
      <c r="L17" s="147">
        <f>'Таблица №4-У'!L17/'Таблица №4-У'!L$14*100</f>
        <v>0.35995487132956466</v>
      </c>
      <c r="M17" s="147">
        <f>'Таблица №4-У'!M17/'Таблица №4-У'!M$14*100</f>
        <v>0.84480918159863461</v>
      </c>
    </row>
    <row r="18" spans="1:13" ht="16.5" customHeight="1">
      <c r="B18" s="57"/>
      <c r="C18" s="80"/>
      <c r="D18" s="39"/>
      <c r="E18" s="80"/>
      <c r="F18" s="80"/>
      <c r="G18" s="80"/>
      <c r="H18" s="80"/>
      <c r="I18" s="80"/>
      <c r="J18" s="80"/>
      <c r="K18" s="80"/>
      <c r="L18" s="80"/>
      <c r="M18" s="80"/>
    </row>
    <row r="34" spans="3:12">
      <c r="C34" s="117"/>
      <c r="D34" s="117"/>
      <c r="E34" s="117"/>
      <c r="F34" s="117"/>
      <c r="G34" s="117"/>
      <c r="H34" s="117"/>
      <c r="I34" s="117"/>
      <c r="J34" s="117"/>
      <c r="K34" s="117"/>
      <c r="L34" s="117"/>
    </row>
    <row r="35" spans="3:12">
      <c r="C35" s="117"/>
      <c r="D35" s="117"/>
      <c r="E35" s="117"/>
      <c r="F35" s="117"/>
      <c r="G35" s="117"/>
      <c r="H35" s="117"/>
      <c r="I35" s="117"/>
      <c r="J35" s="117"/>
      <c r="K35" s="117"/>
      <c r="L35" s="117"/>
    </row>
    <row r="36" spans="3:12">
      <c r="C36" s="117"/>
      <c r="D36" s="117"/>
      <c r="E36" s="117"/>
      <c r="F36" s="117"/>
      <c r="G36" s="117"/>
      <c r="H36" s="117"/>
      <c r="I36" s="117"/>
      <c r="J36" s="117"/>
      <c r="K36" s="117"/>
      <c r="L36" s="117"/>
    </row>
    <row r="37" spans="3:12">
      <c r="C37" s="117"/>
      <c r="D37" s="117"/>
      <c r="E37" s="117"/>
      <c r="F37" s="117"/>
      <c r="G37" s="117"/>
      <c r="H37" s="117"/>
      <c r="I37" s="117"/>
      <c r="J37" s="117"/>
      <c r="K37" s="117"/>
      <c r="L37" s="117"/>
    </row>
    <row r="38" spans="3:12">
      <c r="C38" s="117"/>
      <c r="D38" s="117"/>
      <c r="E38" s="117"/>
      <c r="F38" s="117"/>
      <c r="G38" s="117"/>
      <c r="H38" s="117"/>
      <c r="I38" s="117"/>
      <c r="J38" s="117"/>
      <c r="K38" s="117"/>
      <c r="L38" s="117"/>
    </row>
    <row r="39" spans="3:12">
      <c r="C39" s="117"/>
      <c r="D39" s="117"/>
      <c r="E39" s="117"/>
      <c r="F39" s="117"/>
      <c r="G39" s="117"/>
      <c r="H39" s="117"/>
      <c r="I39" s="117"/>
      <c r="J39" s="117"/>
      <c r="K39" s="117"/>
      <c r="L39" s="117"/>
    </row>
    <row r="40" spans="3:12">
      <c r="C40" s="117"/>
      <c r="D40" s="117"/>
      <c r="E40" s="117"/>
      <c r="F40" s="117"/>
      <c r="G40" s="117"/>
      <c r="H40" s="117"/>
      <c r="I40" s="117"/>
      <c r="J40" s="117"/>
      <c r="K40" s="117"/>
      <c r="L40" s="117"/>
    </row>
    <row r="41" spans="3:12">
      <c r="C41" s="117"/>
      <c r="D41" s="117"/>
      <c r="E41" s="117"/>
      <c r="F41" s="117"/>
      <c r="G41" s="117"/>
      <c r="H41" s="117"/>
      <c r="I41" s="117"/>
      <c r="J41" s="117"/>
      <c r="K41" s="117"/>
      <c r="L41" s="117"/>
    </row>
    <row r="42" spans="3:12">
      <c r="C42" s="117"/>
      <c r="D42" s="117"/>
      <c r="E42" s="117"/>
      <c r="F42" s="117"/>
      <c r="G42" s="117"/>
      <c r="H42" s="117"/>
      <c r="I42" s="117"/>
      <c r="J42" s="117"/>
      <c r="K42" s="117"/>
      <c r="L42" s="117"/>
    </row>
    <row r="43" spans="3:12">
      <c r="C43" s="117"/>
      <c r="D43" s="117"/>
      <c r="E43" s="117"/>
      <c r="F43" s="117"/>
      <c r="G43" s="117"/>
      <c r="H43" s="117"/>
      <c r="I43" s="117"/>
      <c r="J43" s="117"/>
      <c r="K43" s="117"/>
      <c r="L43" s="117"/>
    </row>
    <row r="44" spans="3:12">
      <c r="C44" s="117"/>
      <c r="D44" s="117"/>
      <c r="E44" s="117"/>
      <c r="F44" s="117"/>
      <c r="G44" s="117"/>
      <c r="H44" s="117"/>
      <c r="I44" s="117"/>
      <c r="J44" s="117"/>
      <c r="K44" s="117"/>
      <c r="L44" s="117"/>
    </row>
    <row r="45" spans="3:12">
      <c r="C45" s="117"/>
      <c r="D45" s="117"/>
      <c r="E45" s="117"/>
      <c r="F45" s="117"/>
      <c r="G45" s="117"/>
      <c r="H45" s="117"/>
      <c r="I45" s="117"/>
      <c r="J45" s="117"/>
      <c r="K45" s="117"/>
      <c r="L45" s="117"/>
    </row>
    <row r="46" spans="3:12">
      <c r="C46" s="117"/>
      <c r="D46" s="117"/>
      <c r="E46" s="117"/>
      <c r="F46" s="117"/>
      <c r="G46" s="117"/>
      <c r="H46" s="117"/>
      <c r="I46" s="117"/>
      <c r="J46" s="117"/>
      <c r="K46" s="117"/>
      <c r="L46" s="117"/>
    </row>
    <row r="47" spans="3:12">
      <c r="C47" s="117"/>
      <c r="D47" s="117"/>
      <c r="E47" s="117"/>
      <c r="F47" s="117"/>
      <c r="G47" s="117"/>
      <c r="H47" s="117"/>
      <c r="I47" s="117"/>
      <c r="J47" s="117"/>
      <c r="K47" s="117"/>
      <c r="L47" s="117"/>
    </row>
    <row r="48" spans="3:12">
      <c r="C48" s="117"/>
      <c r="D48" s="117"/>
      <c r="E48" s="117"/>
      <c r="F48" s="117"/>
      <c r="G48" s="117"/>
      <c r="H48" s="117"/>
      <c r="I48" s="117"/>
      <c r="J48" s="117"/>
      <c r="K48" s="117"/>
      <c r="L48" s="117"/>
    </row>
    <row r="49" spans="3:12">
      <c r="C49" s="117"/>
      <c r="D49" s="117"/>
      <c r="E49" s="117"/>
      <c r="F49" s="117"/>
      <c r="G49" s="117"/>
      <c r="H49" s="117"/>
      <c r="I49" s="117"/>
      <c r="J49" s="117"/>
      <c r="K49" s="117"/>
      <c r="L49" s="117"/>
    </row>
    <row r="50" spans="3:12">
      <c r="C50" s="117"/>
      <c r="D50" s="117"/>
      <c r="E50" s="117"/>
      <c r="F50" s="117"/>
      <c r="G50" s="117"/>
      <c r="H50" s="117"/>
      <c r="I50" s="117"/>
      <c r="J50" s="117"/>
      <c r="K50" s="117"/>
      <c r="L50" s="117"/>
    </row>
    <row r="51" spans="3:12">
      <c r="C51" s="117"/>
      <c r="D51" s="117"/>
      <c r="E51" s="117"/>
      <c r="F51" s="117"/>
      <c r="G51" s="117"/>
      <c r="H51" s="117"/>
      <c r="I51" s="117"/>
      <c r="J51" s="117"/>
      <c r="K51" s="117"/>
      <c r="L51" s="117"/>
    </row>
    <row r="52" spans="3:12">
      <c r="C52" s="117"/>
      <c r="D52" s="117"/>
      <c r="E52" s="117"/>
      <c r="F52" s="117"/>
      <c r="G52" s="117"/>
      <c r="H52" s="117"/>
      <c r="I52" s="117"/>
      <c r="J52" s="117"/>
      <c r="K52" s="117"/>
      <c r="L52" s="117"/>
    </row>
    <row r="53" spans="3:12">
      <c r="C53" s="117"/>
      <c r="D53" s="117"/>
      <c r="E53" s="117"/>
      <c r="F53" s="117"/>
      <c r="G53" s="117"/>
      <c r="H53" s="117"/>
      <c r="I53" s="117"/>
      <c r="J53" s="117"/>
      <c r="K53" s="117"/>
      <c r="L53" s="117"/>
    </row>
    <row r="54" spans="3:12">
      <c r="C54" s="117"/>
      <c r="D54" s="117"/>
      <c r="E54" s="117"/>
      <c r="F54" s="117"/>
      <c r="G54" s="117"/>
      <c r="H54" s="117"/>
      <c r="I54" s="117"/>
      <c r="J54" s="117"/>
      <c r="K54" s="117"/>
      <c r="L54" s="117"/>
    </row>
    <row r="55" spans="3:12">
      <c r="C55" s="117"/>
      <c r="D55" s="117"/>
      <c r="E55" s="117"/>
      <c r="F55" s="117"/>
      <c r="G55" s="117"/>
      <c r="H55" s="117"/>
      <c r="I55" s="117"/>
      <c r="J55" s="117"/>
      <c r="K55" s="117"/>
      <c r="L55" s="117"/>
    </row>
    <row r="56" spans="3:12">
      <c r="C56" s="117"/>
      <c r="D56" s="117"/>
      <c r="E56" s="117"/>
      <c r="F56" s="117"/>
      <c r="G56" s="117"/>
      <c r="H56" s="117"/>
      <c r="I56" s="117"/>
      <c r="J56" s="117"/>
      <c r="K56" s="117"/>
      <c r="L56" s="117"/>
    </row>
  </sheetData>
  <mergeCells count="1">
    <mergeCell ref="A1:M1"/>
  </mergeCells>
  <phoneticPr fontId="10" type="noConversion"/>
  <printOptions horizontalCentered="1" verticalCentered="1"/>
  <pageMargins left="0.21" right="0.21" top="0.35433070866141736" bottom="0.98425196850393704" header="0.51181102362204722" footer="0.51181102362204722"/>
  <pageSetup paperSize="9" scale="78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22"/>
  <sheetViews>
    <sheetView showGridLines="0" workbookViewId="0">
      <selection sqref="A1:K1"/>
    </sheetView>
  </sheetViews>
  <sheetFormatPr defaultRowHeight="15.75" customHeight="1"/>
  <cols>
    <col min="1" max="1" width="51.7109375" style="15" customWidth="1"/>
    <col min="2" max="2" width="10" style="15" customWidth="1"/>
    <col min="3" max="4" width="9.140625" style="15"/>
    <col min="5" max="7" width="9.140625" style="123"/>
    <col min="8" max="10" width="9.140625" style="131"/>
    <col min="11" max="16384" width="9.140625" style="15"/>
  </cols>
  <sheetData>
    <row r="1" spans="1:23" ht="33.75" customHeight="1">
      <c r="A1" s="163" t="s">
        <v>46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</row>
    <row r="2" spans="1:23" ht="15.75" customHeight="1">
      <c r="A2" s="10"/>
      <c r="B2" s="16"/>
      <c r="K2" s="34" t="s">
        <v>17</v>
      </c>
    </row>
    <row r="3" spans="1:23" ht="15.75" customHeight="1">
      <c r="A3" s="113" t="s">
        <v>19</v>
      </c>
      <c r="B3" s="32">
        <v>2024</v>
      </c>
      <c r="C3" s="179">
        <v>2025</v>
      </c>
      <c r="D3" s="179"/>
      <c r="E3" s="179"/>
      <c r="F3" s="179"/>
      <c r="G3" s="179"/>
      <c r="H3" s="179"/>
      <c r="I3" s="179"/>
      <c r="J3" s="179"/>
      <c r="K3" s="180"/>
      <c r="L3" s="88"/>
      <c r="M3" s="88"/>
      <c r="N3" s="88"/>
    </row>
    <row r="4" spans="1:23" ht="15.75" customHeight="1">
      <c r="A4" s="114" t="s">
        <v>18</v>
      </c>
      <c r="B4" s="32">
        <v>12</v>
      </c>
      <c r="C4" s="32">
        <v>1</v>
      </c>
      <c r="D4" s="32">
        <v>2</v>
      </c>
      <c r="E4" s="32">
        <v>3</v>
      </c>
      <c r="F4" s="32">
        <v>4</v>
      </c>
      <c r="G4" s="32">
        <v>5</v>
      </c>
      <c r="H4" s="32">
        <v>6</v>
      </c>
      <c r="I4" s="130">
        <v>7</v>
      </c>
      <c r="J4" s="130">
        <v>8</v>
      </c>
      <c r="K4" s="130">
        <v>9</v>
      </c>
      <c r="L4" s="88"/>
      <c r="M4" s="88"/>
      <c r="N4" s="88"/>
    </row>
    <row r="5" spans="1:23" ht="15.75" customHeight="1">
      <c r="A5" s="49" t="s">
        <v>1</v>
      </c>
      <c r="B5" s="158">
        <v>5699.2481829867138</v>
      </c>
      <c r="C5" s="158">
        <v>5823.7574216299799</v>
      </c>
      <c r="D5" s="158">
        <v>5904.6996164655675</v>
      </c>
      <c r="E5" s="158">
        <v>5848.4911363735355</v>
      </c>
      <c r="F5" s="158">
        <v>5935.3138445020459</v>
      </c>
      <c r="G5" s="158">
        <v>6071.4391672726624</v>
      </c>
      <c r="H5" s="158">
        <v>6172.9089728426443</v>
      </c>
      <c r="I5" s="158">
        <v>6246.4820504169993</v>
      </c>
      <c r="J5" s="158">
        <v>6337.7655116074329</v>
      </c>
      <c r="K5" s="158">
        <v>6441.7533964729255</v>
      </c>
      <c r="L5" s="88"/>
      <c r="M5" s="88"/>
      <c r="N5" s="88"/>
    </row>
    <row r="6" spans="1:23" ht="15.75" customHeight="1">
      <c r="A6" s="49" t="s">
        <v>2</v>
      </c>
      <c r="B6" s="158">
        <v>5529.1834493239157</v>
      </c>
      <c r="C6" s="158">
        <v>5576.5417153883818</v>
      </c>
      <c r="D6" s="158">
        <v>5610.796568528036</v>
      </c>
      <c r="E6" s="158">
        <v>5576.0552347731364</v>
      </c>
      <c r="F6" s="158">
        <v>5568.530274739931</v>
      </c>
      <c r="G6" s="158">
        <v>5692.868502556611</v>
      </c>
      <c r="H6" s="158">
        <v>5757.6339585453443</v>
      </c>
      <c r="I6" s="158">
        <v>5830.3570587821932</v>
      </c>
      <c r="J6" s="158">
        <v>5874.0042420421005</v>
      </c>
      <c r="K6" s="158">
        <v>5976.5557619386182</v>
      </c>
      <c r="L6" s="88"/>
      <c r="M6" s="88"/>
      <c r="N6" s="88"/>
    </row>
    <row r="7" spans="1:23" ht="15.75" customHeight="1">
      <c r="A7" s="49" t="s">
        <v>3</v>
      </c>
      <c r="B7" s="158">
        <v>5831.4821118009404</v>
      </c>
      <c r="C7" s="158">
        <v>5945.1763071605492</v>
      </c>
      <c r="D7" s="158">
        <v>5986.9797788138349</v>
      </c>
      <c r="E7" s="158">
        <v>5943.254419628056</v>
      </c>
      <c r="F7" s="158">
        <v>6027.2253411691745</v>
      </c>
      <c r="G7" s="158">
        <v>6128.8425296833575</v>
      </c>
      <c r="H7" s="158">
        <v>6239.9350089361214</v>
      </c>
      <c r="I7" s="158">
        <v>6319.5374951323756</v>
      </c>
      <c r="J7" s="158">
        <v>6358.8735495178407</v>
      </c>
      <c r="K7" s="158">
        <v>6482.3556152387564</v>
      </c>
      <c r="L7" s="88"/>
      <c r="M7" s="88"/>
      <c r="N7" s="88"/>
    </row>
    <row r="8" spans="1:23" ht="15.75" customHeight="1">
      <c r="A8" s="49" t="s">
        <v>4</v>
      </c>
      <c r="B8" s="158">
        <v>5630.4053375508338</v>
      </c>
      <c r="C8" s="158">
        <v>5741.6928947123351</v>
      </c>
      <c r="D8" s="158">
        <v>5786.3061984331898</v>
      </c>
      <c r="E8" s="158">
        <v>5699.9742872343513</v>
      </c>
      <c r="F8" s="158">
        <v>5772.4699023600533</v>
      </c>
      <c r="G8" s="158">
        <v>5901.9278750058174</v>
      </c>
      <c r="H8" s="158">
        <v>6016.1137825598553</v>
      </c>
      <c r="I8" s="158">
        <v>6106.1695667407757</v>
      </c>
      <c r="J8" s="158">
        <v>6131.6198405706527</v>
      </c>
      <c r="K8" s="158">
        <v>6252.5187460073821</v>
      </c>
      <c r="L8" s="88"/>
      <c r="M8" s="88"/>
      <c r="N8" s="88"/>
      <c r="W8" s="125"/>
    </row>
    <row r="9" spans="1:23" ht="15.75" customHeight="1">
      <c r="A9" s="49" t="s">
        <v>58</v>
      </c>
      <c r="B9" s="158">
        <v>6987.3577935344892</v>
      </c>
      <c r="C9" s="158">
        <v>7116.9919788744819</v>
      </c>
      <c r="D9" s="158">
        <v>7183.0292328723935</v>
      </c>
      <c r="E9" s="158">
        <v>7061.7277925024837</v>
      </c>
      <c r="F9" s="158">
        <v>7170.2709999340659</v>
      </c>
      <c r="G9" s="158">
        <v>7383.5669200310131</v>
      </c>
      <c r="H9" s="158">
        <v>7527.9923587288249</v>
      </c>
      <c r="I9" s="158">
        <v>7627.6502507758814</v>
      </c>
      <c r="J9" s="158">
        <v>7712.42825930443</v>
      </c>
      <c r="K9" s="158">
        <v>7851.9489666797672</v>
      </c>
      <c r="L9" s="88"/>
      <c r="M9" s="88"/>
      <c r="N9" s="125"/>
      <c r="O9" s="157"/>
      <c r="P9" s="125"/>
      <c r="Q9" s="125"/>
      <c r="R9" s="125"/>
      <c r="S9" s="125"/>
      <c r="T9" s="125"/>
      <c r="U9" s="125"/>
      <c r="V9" s="125"/>
      <c r="W9" s="125"/>
    </row>
    <row r="10" spans="1:23" ht="15.75" customHeight="1">
      <c r="A10" s="49" t="s">
        <v>5</v>
      </c>
      <c r="B10" s="158">
        <v>6417.5660713671459</v>
      </c>
      <c r="C10" s="158">
        <v>6517.2239234150384</v>
      </c>
      <c r="D10" s="158">
        <v>6595.3052119213808</v>
      </c>
      <c r="E10" s="158">
        <v>6519.7022111157794</v>
      </c>
      <c r="F10" s="158">
        <v>6547.9158853586696</v>
      </c>
      <c r="G10" s="158">
        <v>6712.5131665196013</v>
      </c>
      <c r="H10" s="158">
        <v>6818.4293559817906</v>
      </c>
      <c r="I10" s="158">
        <v>6878.4947742224413</v>
      </c>
      <c r="J10" s="158">
        <v>6967.7463084995552</v>
      </c>
      <c r="K10" s="158">
        <v>7050.2934987168519</v>
      </c>
      <c r="L10" s="88"/>
      <c r="M10" s="88"/>
      <c r="N10" s="125"/>
      <c r="O10" s="157"/>
      <c r="P10" s="125"/>
      <c r="Q10" s="125"/>
      <c r="R10" s="125"/>
      <c r="S10" s="125"/>
      <c r="T10" s="125"/>
      <c r="U10" s="125"/>
      <c r="V10" s="125"/>
      <c r="W10" s="125"/>
    </row>
    <row r="11" spans="1:23" ht="15.75" customHeight="1">
      <c r="A11" s="49" t="s">
        <v>36</v>
      </c>
      <c r="B11" s="158">
        <v>3289.4673866883973</v>
      </c>
      <c r="C11" s="158">
        <v>3299.8731752662507</v>
      </c>
      <c r="D11" s="158">
        <v>3320.4458806587231</v>
      </c>
      <c r="E11" s="158">
        <v>3370.1755590006214</v>
      </c>
      <c r="F11" s="158">
        <v>3379.4426168593277</v>
      </c>
      <c r="G11" s="158">
        <v>3393.5042303276518</v>
      </c>
      <c r="H11" s="158">
        <v>3449.4576816710796</v>
      </c>
      <c r="I11" s="158">
        <v>3506.7348077985262</v>
      </c>
      <c r="J11" s="158">
        <v>3535.3231835835741</v>
      </c>
      <c r="K11" s="158">
        <v>3612.7457309318902</v>
      </c>
      <c r="L11" s="88"/>
      <c r="M11" s="88"/>
      <c r="N11" s="155"/>
      <c r="O11" s="157"/>
      <c r="P11" s="125"/>
      <c r="Q11" s="125"/>
      <c r="R11" s="125"/>
      <c r="S11" s="125"/>
      <c r="T11" s="125"/>
      <c r="U11" s="125"/>
      <c r="V11" s="125"/>
      <c r="W11" s="125"/>
    </row>
    <row r="12" spans="1:23" ht="15.75" customHeight="1">
      <c r="A12" s="49" t="s">
        <v>30</v>
      </c>
      <c r="B12" s="158">
        <v>3211.4601609620377</v>
      </c>
      <c r="C12" s="158">
        <v>3223.693460299678</v>
      </c>
      <c r="D12" s="158">
        <v>3215.7350973825273</v>
      </c>
      <c r="E12" s="158">
        <v>3233.8046897340578</v>
      </c>
      <c r="F12" s="158">
        <v>3202.4012413424207</v>
      </c>
      <c r="G12" s="158">
        <v>3214.628052829632</v>
      </c>
      <c r="H12" s="158">
        <v>3285.2288138719791</v>
      </c>
      <c r="I12" s="158">
        <v>3331.7810179933413</v>
      </c>
      <c r="J12" s="158">
        <v>3325.0462774801404</v>
      </c>
      <c r="K12" s="158">
        <v>3456.2088132337049</v>
      </c>
      <c r="L12" s="88"/>
      <c r="M12" s="88"/>
      <c r="N12" s="155"/>
      <c r="O12" s="157"/>
      <c r="P12" s="125"/>
      <c r="Q12" s="125"/>
      <c r="R12" s="125"/>
      <c r="S12" s="125"/>
      <c r="T12" s="125"/>
      <c r="U12" s="125"/>
      <c r="V12" s="125"/>
      <c r="W12" s="125"/>
    </row>
    <row r="13" spans="1:23" ht="15.75" customHeight="1">
      <c r="A13" s="115" t="s">
        <v>39</v>
      </c>
      <c r="B13" s="159">
        <v>3128.9866666666667</v>
      </c>
      <c r="C13" s="159">
        <v>3199.5442545857773</v>
      </c>
      <c r="D13" s="159">
        <v>3199.3155412875813</v>
      </c>
      <c r="E13" s="159">
        <v>3176.5993686229585</v>
      </c>
      <c r="F13" s="159">
        <v>3182.5215575155312</v>
      </c>
      <c r="G13" s="159">
        <v>3259.0665092955642</v>
      </c>
      <c r="H13" s="159">
        <v>3298.1895452727031</v>
      </c>
      <c r="I13" s="159">
        <v>3363.6882917722364</v>
      </c>
      <c r="J13" s="159">
        <v>3366.9209809998652</v>
      </c>
      <c r="K13" s="159">
        <v>3424.2604489476948</v>
      </c>
      <c r="L13" s="88"/>
      <c r="M13" s="88"/>
      <c r="N13" s="155"/>
      <c r="O13" s="157"/>
      <c r="P13" s="125"/>
      <c r="Q13" s="125"/>
      <c r="R13" s="125"/>
      <c r="S13" s="125"/>
      <c r="T13" s="125"/>
      <c r="U13" s="125"/>
      <c r="V13" s="125"/>
      <c r="W13" s="125"/>
    </row>
    <row r="14" spans="1:23" s="33" customFormat="1" ht="15.75" customHeight="1">
      <c r="A14" s="49" t="s">
        <v>59</v>
      </c>
      <c r="B14" s="158">
        <v>3339.7646756978652</v>
      </c>
      <c r="C14" s="158">
        <v>3406.7856022370756</v>
      </c>
      <c r="D14" s="158">
        <v>3312.1890065006041</v>
      </c>
      <c r="E14" s="158">
        <v>3243.4770513004742</v>
      </c>
      <c r="F14" s="158">
        <v>3289.3116327175567</v>
      </c>
      <c r="G14" s="158">
        <v>3441.111381697001</v>
      </c>
      <c r="H14" s="158">
        <v>3533.5293182983087</v>
      </c>
      <c r="I14" s="158">
        <v>3609.155530514508</v>
      </c>
      <c r="J14" s="158">
        <v>3728.7502425054277</v>
      </c>
      <c r="K14" s="158">
        <v>3843.4484820500979</v>
      </c>
      <c r="L14" s="88"/>
      <c r="M14" s="88"/>
      <c r="N14" s="155"/>
      <c r="O14" s="157"/>
      <c r="P14" s="125"/>
      <c r="Q14" s="125"/>
      <c r="R14" s="125"/>
      <c r="S14" s="125"/>
      <c r="T14" s="125"/>
      <c r="U14" s="125"/>
      <c r="V14" s="125"/>
      <c r="W14" s="125"/>
    </row>
    <row r="15" spans="1:23">
      <c r="A15" s="95" t="s">
        <v>8</v>
      </c>
      <c r="B15" s="158">
        <v>5653.0428120671495</v>
      </c>
      <c r="C15" s="158">
        <v>5755.4731850087292</v>
      </c>
      <c r="D15" s="158">
        <v>5809.14044221738</v>
      </c>
      <c r="E15" s="158">
        <v>5749.9653124022288</v>
      </c>
      <c r="F15" s="158">
        <v>5814.8429374606121</v>
      </c>
      <c r="G15" s="158">
        <v>5944.7027752599051</v>
      </c>
      <c r="H15" s="158">
        <v>6048.2827509324543</v>
      </c>
      <c r="I15" s="158">
        <v>6126.1184821738434</v>
      </c>
      <c r="J15" s="158">
        <v>6184.7594093925545</v>
      </c>
      <c r="K15" s="158">
        <v>6296.6607296433067</v>
      </c>
      <c r="L15" s="88"/>
      <c r="M15" s="88"/>
      <c r="N15" s="155"/>
      <c r="O15" s="157"/>
      <c r="P15" s="125"/>
      <c r="Q15" s="125"/>
      <c r="R15" s="125"/>
      <c r="S15" s="125"/>
      <c r="T15" s="125"/>
      <c r="U15" s="125"/>
      <c r="V15" s="125"/>
      <c r="W15" s="125"/>
    </row>
    <row r="16" spans="1:23" ht="15.75" customHeight="1">
      <c r="A16" s="88"/>
      <c r="B16" s="88"/>
      <c r="C16" s="88"/>
      <c r="D16" s="88"/>
      <c r="E16" s="125"/>
      <c r="F16" s="125"/>
      <c r="G16" s="125"/>
      <c r="H16" s="125"/>
      <c r="I16" s="125"/>
      <c r="J16" s="125"/>
      <c r="K16" s="88"/>
      <c r="L16" s="88"/>
      <c r="M16" s="88"/>
      <c r="N16" s="155"/>
      <c r="O16" s="157"/>
      <c r="P16" s="125"/>
      <c r="Q16" s="125"/>
      <c r="R16" s="125"/>
      <c r="S16" s="125"/>
      <c r="T16" s="125"/>
      <c r="U16" s="125"/>
      <c r="V16" s="125"/>
      <c r="W16" s="125"/>
    </row>
    <row r="17" spans="1:23" s="33" customFormat="1" ht="15.75" customHeight="1">
      <c r="A17" s="88" t="s">
        <v>44</v>
      </c>
      <c r="B17" s="88"/>
      <c r="C17" s="88"/>
      <c r="D17" s="88"/>
      <c r="E17" s="125"/>
      <c r="F17" s="125"/>
      <c r="G17" s="125"/>
      <c r="H17" s="125"/>
      <c r="I17" s="125"/>
      <c r="J17" s="125"/>
      <c r="K17" s="88"/>
      <c r="L17" s="88"/>
      <c r="M17" s="88"/>
      <c r="N17" s="155"/>
      <c r="O17" s="157"/>
      <c r="P17" s="125"/>
      <c r="Q17" s="125"/>
      <c r="R17" s="125"/>
      <c r="S17" s="125"/>
      <c r="T17" s="125"/>
      <c r="U17" s="125"/>
      <c r="V17" s="125"/>
      <c r="W17" s="125"/>
    </row>
    <row r="18" spans="1:23" s="33" customFormat="1" ht="81.75" customHeight="1">
      <c r="A18" s="181" t="s">
        <v>54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N18" s="155"/>
      <c r="O18" s="157"/>
      <c r="P18" s="125"/>
      <c r="Q18" s="125"/>
      <c r="R18" s="125"/>
      <c r="S18" s="125"/>
      <c r="T18" s="125"/>
      <c r="U18" s="125"/>
      <c r="V18" s="125"/>
      <c r="W18" s="125"/>
    </row>
    <row r="19" spans="1:23" ht="15.75" customHeight="1">
      <c r="W19" s="125"/>
    </row>
    <row r="20" spans="1:23" ht="15.75" customHeight="1">
      <c r="W20" s="125"/>
    </row>
    <row r="21" spans="1:23" ht="15.75" customHeight="1">
      <c r="W21" s="125"/>
    </row>
    <row r="22" spans="1:23" ht="15.75" customHeight="1">
      <c r="W22" s="125"/>
    </row>
  </sheetData>
  <mergeCells count="3">
    <mergeCell ref="C3:K3"/>
    <mergeCell ref="A1:K1"/>
    <mergeCell ref="A18:K18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Таблица №1-У</vt:lpstr>
      <vt:lpstr>Таблица №1.1-У</vt:lpstr>
      <vt:lpstr>Таблица №2-У</vt:lpstr>
      <vt:lpstr>Таблица №2.1-У</vt:lpstr>
      <vt:lpstr>Таблица № 3-У</vt:lpstr>
      <vt:lpstr>Таблица № 3.1-У</vt:lpstr>
      <vt:lpstr>Таблица №4-У</vt:lpstr>
      <vt:lpstr>Таблица №4.1-У</vt:lpstr>
      <vt:lpstr>Таблица № 5-У</vt:lpstr>
      <vt:lpstr>Таблица № 5.1-У</vt:lpstr>
      <vt:lpstr>Таблица №6-У</vt:lpstr>
      <vt:lpstr>Графика №1-У</vt:lpstr>
      <vt:lpstr>Графика №2-У</vt:lpstr>
      <vt:lpstr>Графика №3-У</vt:lpstr>
      <vt:lpstr>'Таблица №6-У'!Print_Area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2025-08-13T11:11:59Z</cp:lastPrinted>
  <dcterms:created xsi:type="dcterms:W3CDTF">2003-04-19T18:01:46Z</dcterms:created>
  <dcterms:modified xsi:type="dcterms:W3CDTF">2025-11-11T15:56:48Z</dcterms:modified>
</cp:coreProperties>
</file>