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5\За публикуване\"/>
    </mc:Choice>
  </mc:AlternateContent>
  <bookViews>
    <workbookView xWindow="0" yWindow="0" windowWidth="28800" windowHeight="1140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ПФ" sheetId="11" r:id="rId8"/>
    <sheet name="Таблица №1.1-ПФ" sheetId="12" r:id="rId9"/>
    <sheet name="Таблица№1.2-ПФ" sheetId="15" r:id="rId10"/>
    <sheet name="Таблица№ 2-ПФ" sheetId="16" r:id="rId11"/>
    <sheet name="Таблица №2.1-ПФ" sheetId="17" r:id="rId12"/>
    <sheet name="Таблица№1-Ф" sheetId="13" r:id="rId13"/>
    <sheet name="Таблица №1.1-Ф" sheetId="14" r:id="rId14"/>
    <sheet name="Таблица №2-Ф" sheetId="18" r:id="rId15"/>
    <sheet name="Таблица №2.1-Ф " sheetId="19" r:id="rId16"/>
    <sheet name="Графика №1-Ф " sheetId="20" r:id="rId17"/>
    <sheet name="Графика №2-Ф " sheetId="22" r:id="rId18"/>
    <sheet name="Графика №3-Ф" sheetId="21" r:id="rId19"/>
    <sheet name="Графика №4-Ф" sheetId="23" r:id="rId20"/>
  </sheets>
  <calcPr calcId="162913"/>
</workbook>
</file>

<file path=xl/calcChain.xml><?xml version="1.0" encoding="utf-8"?>
<calcChain xmlns="http://schemas.openxmlformats.org/spreadsheetml/2006/main">
  <c r="AQ8" i="29" l="1"/>
  <c r="AR8" i="29"/>
  <c r="AS8" i="29"/>
  <c r="AT8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B8" i="29"/>
  <c r="I14" i="17" l="1"/>
  <c r="K13" i="17"/>
  <c r="I13" i="17"/>
  <c r="I11" i="17"/>
  <c r="I10" i="17"/>
  <c r="K9" i="17"/>
  <c r="I9" i="17"/>
  <c r="I7" i="17"/>
  <c r="I6" i="17"/>
  <c r="K5" i="17"/>
  <c r="I5" i="17"/>
  <c r="K15" i="16"/>
  <c r="K14" i="17" s="1"/>
  <c r="J15" i="16"/>
  <c r="J13" i="17" s="1"/>
  <c r="I15" i="16"/>
  <c r="I12" i="17" s="1"/>
  <c r="K15" i="11"/>
  <c r="K12" i="12" s="1"/>
  <c r="J15" i="11"/>
  <c r="J11" i="12" s="1"/>
  <c r="I15" i="11"/>
  <c r="I14" i="12" s="1"/>
  <c r="K10" i="12" l="1"/>
  <c r="J14" i="12"/>
  <c r="I5" i="12"/>
  <c r="K7" i="12"/>
  <c r="J5" i="12"/>
  <c r="I9" i="12"/>
  <c r="K11" i="12"/>
  <c r="K14" i="12"/>
  <c r="J6" i="12"/>
  <c r="J9" i="12"/>
  <c r="I13" i="12"/>
  <c r="K6" i="12"/>
  <c r="J10" i="12"/>
  <c r="J13" i="12"/>
  <c r="I8" i="12"/>
  <c r="K5" i="12"/>
  <c r="I7" i="12"/>
  <c r="J8" i="12"/>
  <c r="K9" i="12"/>
  <c r="I11" i="12"/>
  <c r="J12" i="12"/>
  <c r="K13" i="12"/>
  <c r="I12" i="12"/>
  <c r="I6" i="12"/>
  <c r="J7" i="12"/>
  <c r="K8" i="12"/>
  <c r="I10" i="12"/>
  <c r="J8" i="17"/>
  <c r="J12" i="17"/>
  <c r="J7" i="17"/>
  <c r="K8" i="17"/>
  <c r="J11" i="17"/>
  <c r="K12" i="17"/>
  <c r="J6" i="17"/>
  <c r="K7" i="17"/>
  <c r="J10" i="17"/>
  <c r="K11" i="17"/>
  <c r="J14" i="17"/>
  <c r="J5" i="17"/>
  <c r="K6" i="17"/>
  <c r="K15" i="17" s="1"/>
  <c r="I8" i="17"/>
  <c r="I15" i="17" s="1"/>
  <c r="J9" i="17"/>
  <c r="K10" i="17"/>
  <c r="Q14" i="31"/>
  <c r="K15" i="12" l="1"/>
  <c r="J15" i="12"/>
  <c r="I15" i="12"/>
  <c r="J15" i="17"/>
  <c r="AQ5" i="29"/>
  <c r="AR5" i="29"/>
  <c r="AS5" i="29"/>
  <c r="AT5" i="29"/>
  <c r="AU5" i="29"/>
  <c r="AQ6" i="29"/>
  <c r="AR6" i="29"/>
  <c r="AS6" i="29"/>
  <c r="AT6" i="29"/>
  <c r="AU6" i="29"/>
  <c r="AQ7" i="29"/>
  <c r="AR7" i="29"/>
  <c r="AS7" i="29"/>
  <c r="AT7" i="29"/>
  <c r="AU7" i="29"/>
  <c r="B15" i="31"/>
  <c r="AU8" i="29" l="1"/>
  <c r="AG7" i="30"/>
  <c r="V11" i="24" l="1"/>
  <c r="V10" i="24"/>
  <c r="V9" i="24"/>
  <c r="V8" i="24"/>
  <c r="V7" i="24"/>
  <c r="V6" i="24"/>
  <c r="Q4" i="31" l="1"/>
  <c r="O4" i="31"/>
  <c r="M4" i="31"/>
  <c r="K4" i="31"/>
  <c r="I4" i="31"/>
  <c r="G4" i="31"/>
  <c r="E4" i="31"/>
  <c r="F6" i="15" l="1"/>
  <c r="F4" i="15"/>
  <c r="H15" i="11"/>
  <c r="B15" i="27"/>
  <c r="P5" i="31"/>
  <c r="W6" i="24"/>
  <c r="H15" i="16" l="1"/>
  <c r="H14" i="17" s="1"/>
  <c r="H5" i="12"/>
  <c r="H6" i="12"/>
  <c r="H7" i="12"/>
  <c r="H8" i="12"/>
  <c r="H9" i="12"/>
  <c r="H10" i="12"/>
  <c r="H11" i="12"/>
  <c r="H12" i="12"/>
  <c r="H13" i="12"/>
  <c r="H14" i="12"/>
  <c r="H15" i="12" l="1"/>
  <c r="H5" i="17"/>
  <c r="H9" i="17"/>
  <c r="H13" i="17"/>
  <c r="H8" i="17"/>
  <c r="H12" i="17"/>
  <c r="H7" i="17"/>
  <c r="H11" i="17"/>
  <c r="H6" i="17"/>
  <c r="H10" i="17"/>
  <c r="H5" i="18"/>
  <c r="H6" i="18"/>
  <c r="H7" i="18"/>
  <c r="H8" i="18"/>
  <c r="H9" i="18"/>
  <c r="H10" i="18"/>
  <c r="H11" i="18"/>
  <c r="H12" i="18"/>
  <c r="H13" i="18"/>
  <c r="H4" i="18"/>
  <c r="F14" i="18"/>
  <c r="G14" i="18"/>
  <c r="F14" i="13"/>
  <c r="F11" i="14" s="1"/>
  <c r="G14" i="13"/>
  <c r="G13" i="14" s="1"/>
  <c r="H5" i="13"/>
  <c r="H6" i="13"/>
  <c r="H7" i="13"/>
  <c r="H8" i="13"/>
  <c r="H9" i="13"/>
  <c r="H10" i="13"/>
  <c r="H11" i="13"/>
  <c r="H12" i="13"/>
  <c r="H13" i="13"/>
  <c r="H4" i="13"/>
  <c r="G8" i="19" l="1"/>
  <c r="F13" i="19"/>
  <c r="H14" i="18"/>
  <c r="F8" i="14"/>
  <c r="F12" i="14"/>
  <c r="H15" i="17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0" i="14"/>
  <c r="G4" i="14"/>
  <c r="G8" i="14"/>
  <c r="G12" i="14"/>
  <c r="F7" i="14"/>
  <c r="G5" i="14"/>
  <c r="G9" i="14"/>
  <c r="F4" i="19"/>
  <c r="F8" i="19"/>
  <c r="F12" i="19"/>
  <c r="G5" i="19"/>
  <c r="G9" i="19"/>
  <c r="G13" i="19"/>
  <c r="F5" i="19"/>
  <c r="F9" i="19"/>
  <c r="G6" i="19"/>
  <c r="G10" i="19"/>
  <c r="E15" i="26"/>
  <c r="F14" i="14" l="1"/>
  <c r="G14" i="19"/>
  <c r="F14" i="19"/>
  <c r="G14" i="14"/>
  <c r="B15" i="11"/>
  <c r="B9" i="12" s="1"/>
  <c r="C15" i="11"/>
  <c r="D15" i="11"/>
  <c r="D5" i="12" s="1"/>
  <c r="E15" i="11"/>
  <c r="E5" i="12" s="1"/>
  <c r="F15" i="11"/>
  <c r="F5" i="12" s="1"/>
  <c r="G15" i="11"/>
  <c r="G7" i="12" s="1"/>
  <c r="C5" i="12"/>
  <c r="G5" i="12"/>
  <c r="C6" i="12"/>
  <c r="G6" i="12"/>
  <c r="C7" i="12"/>
  <c r="D7" i="12"/>
  <c r="C8" i="12"/>
  <c r="D8" i="12"/>
  <c r="G8" i="12"/>
  <c r="C9" i="12"/>
  <c r="D9" i="12"/>
  <c r="G9" i="12"/>
  <c r="C10" i="12"/>
  <c r="D10" i="12"/>
  <c r="G10" i="12"/>
  <c r="C11" i="12"/>
  <c r="D11" i="12"/>
  <c r="G11" i="12"/>
  <c r="C12" i="12"/>
  <c r="D12" i="12"/>
  <c r="E12" i="12"/>
  <c r="G12" i="12"/>
  <c r="C13" i="12"/>
  <c r="D13" i="12"/>
  <c r="G13" i="12"/>
  <c r="C14" i="12"/>
  <c r="D14" i="12"/>
  <c r="G14" i="12"/>
  <c r="B5" i="30"/>
  <c r="F8" i="12" l="1"/>
  <c r="F6" i="12"/>
  <c r="B11" i="12"/>
  <c r="E11" i="12"/>
  <c r="D6" i="12"/>
  <c r="B8" i="12"/>
  <c r="B5" i="12"/>
  <c r="B7" i="12"/>
  <c r="E13" i="12"/>
  <c r="E6" i="12"/>
  <c r="B12" i="12"/>
  <c r="E14" i="12"/>
  <c r="E10" i="12"/>
  <c r="B14" i="12"/>
  <c r="B10" i="12"/>
  <c r="B6" i="12"/>
  <c r="F9" i="12"/>
  <c r="F7" i="12"/>
  <c r="B13" i="12"/>
  <c r="F14" i="12"/>
  <c r="F13" i="12"/>
  <c r="F12" i="12"/>
  <c r="F11" i="12"/>
  <c r="F10" i="12"/>
  <c r="E7" i="12"/>
  <c r="E8" i="12"/>
  <c r="E9" i="12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J6" i="30"/>
  <c r="D5" i="30"/>
  <c r="B7" i="30"/>
  <c r="D7" i="30"/>
  <c r="C5" i="30"/>
  <c r="C7" i="30"/>
  <c r="D15" i="12"/>
  <c r="G15" i="12"/>
  <c r="C15" i="12"/>
  <c r="Y8" i="30"/>
  <c r="B15" i="16"/>
  <c r="B8" i="17" s="1"/>
  <c r="C15" i="16"/>
  <c r="C5" i="17" s="1"/>
  <c r="D15" i="16"/>
  <c r="D8" i="17" s="1"/>
  <c r="E15" i="16"/>
  <c r="E7" i="17" s="1"/>
  <c r="F15" i="16"/>
  <c r="F6" i="17" s="1"/>
  <c r="G15" i="16"/>
  <c r="G5" i="17" s="1"/>
  <c r="C14" i="18"/>
  <c r="D14" i="18"/>
  <c r="E14" i="18"/>
  <c r="B14" i="18"/>
  <c r="F5" i="15"/>
  <c r="F7" i="15"/>
  <c r="F8" i="15"/>
  <c r="F9" i="15"/>
  <c r="F10" i="15"/>
  <c r="F11" i="15"/>
  <c r="F12" i="15"/>
  <c r="F13" i="15"/>
  <c r="D4" i="19" l="1"/>
  <c r="C4" i="19"/>
  <c r="E6" i="19"/>
  <c r="F12" i="17"/>
  <c r="B14" i="17"/>
  <c r="B6" i="17"/>
  <c r="B9" i="17"/>
  <c r="B13" i="17"/>
  <c r="B10" i="17"/>
  <c r="E13" i="17"/>
  <c r="E12" i="17"/>
  <c r="B15" i="12"/>
  <c r="F15" i="12"/>
  <c r="E15" i="12"/>
  <c r="Z8" i="30"/>
  <c r="R8" i="30"/>
  <c r="AB8" i="30"/>
  <c r="AJ7" i="30"/>
  <c r="D11" i="19"/>
  <c r="D7" i="19"/>
  <c r="C11" i="19"/>
  <c r="C7" i="19"/>
  <c r="D13" i="19"/>
  <c r="D9" i="19"/>
  <c r="D5" i="19"/>
  <c r="C13" i="19"/>
  <c r="C9" i="19"/>
  <c r="C5" i="19"/>
  <c r="AJ5" i="30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E14" i="17"/>
  <c r="F13" i="17"/>
  <c r="G12" i="17"/>
  <c r="C12" i="17"/>
  <c r="D11" i="17"/>
  <c r="E10" i="17"/>
  <c r="F9" i="17"/>
  <c r="G8" i="17"/>
  <c r="C8" i="17"/>
  <c r="D7" i="17"/>
  <c r="E6" i="17"/>
  <c r="F5" i="17"/>
  <c r="D14" i="17"/>
  <c r="G11" i="17"/>
  <c r="C11" i="17"/>
  <c r="D10" i="17"/>
  <c r="E9" i="17"/>
  <c r="F8" i="17"/>
  <c r="G7" i="17"/>
  <c r="C7" i="17"/>
  <c r="D6" i="17"/>
  <c r="E5" i="17"/>
  <c r="D13" i="17"/>
  <c r="F11" i="17"/>
  <c r="G10" i="17"/>
  <c r="C10" i="17"/>
  <c r="D9" i="17"/>
  <c r="E8" i="17"/>
  <c r="F7" i="17"/>
  <c r="G6" i="17"/>
  <c r="C6" i="17"/>
  <c r="D5" i="17"/>
  <c r="C14" i="17"/>
  <c r="B12" i="17"/>
  <c r="F14" i="17"/>
  <c r="G13" i="17"/>
  <c r="C13" i="17"/>
  <c r="D12" i="17"/>
  <c r="E11" i="17"/>
  <c r="F10" i="17"/>
  <c r="G9" i="17"/>
  <c r="C9" i="17"/>
  <c r="AJ8" i="30" l="1"/>
  <c r="C14" i="19"/>
  <c r="D14" i="19"/>
  <c r="B14" i="19"/>
  <c r="D15" i="17"/>
  <c r="G15" i="17"/>
  <c r="C15" i="17"/>
  <c r="H12" i="19"/>
  <c r="H13" i="19"/>
  <c r="H8" i="19"/>
  <c r="H9" i="19"/>
  <c r="H6" i="19"/>
  <c r="H10" i="19"/>
  <c r="H4" i="19"/>
  <c r="H7" i="19"/>
  <c r="H5" i="19"/>
  <c r="H11" i="19"/>
  <c r="F15" i="17"/>
  <c r="E15" i="17"/>
  <c r="B15" i="17"/>
  <c r="B14" i="13"/>
  <c r="B6" i="14" s="1"/>
  <c r="B5" i="14" l="1"/>
  <c r="B13" i="14"/>
  <c r="B9" i="14"/>
  <c r="H14" i="19"/>
  <c r="B12" i="14"/>
  <c r="B8" i="14"/>
  <c r="B11" i="14"/>
  <c r="B7" i="14"/>
  <c r="B4" i="14"/>
  <c r="B10" i="14"/>
  <c r="M15" i="27"/>
  <c r="G15" i="27"/>
  <c r="F15" i="27"/>
  <c r="E15" i="27"/>
  <c r="D15" i="27"/>
  <c r="C15" i="27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Q6" i="31"/>
  <c r="Q7" i="31"/>
  <c r="Q8" i="31"/>
  <c r="Q9" i="31"/>
  <c r="Q10" i="31"/>
  <c r="Q11" i="31"/>
  <c r="Q12" i="31"/>
  <c r="Q13" i="31"/>
  <c r="Q5" i="31"/>
  <c r="P6" i="31"/>
  <c r="P7" i="31"/>
  <c r="P8" i="31"/>
  <c r="P9" i="31"/>
  <c r="P10" i="31"/>
  <c r="P11" i="31"/>
  <c r="P12" i="31"/>
  <c r="P13" i="31"/>
  <c r="P14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D4" i="31"/>
  <c r="W11" i="24"/>
  <c r="W10" i="24"/>
  <c r="W9" i="24"/>
  <c r="W8" i="24"/>
  <c r="W7" i="24"/>
  <c r="G6" i="26" l="1"/>
  <c r="G10" i="26"/>
  <c r="G14" i="26"/>
  <c r="G9" i="26"/>
  <c r="G13" i="26"/>
  <c r="G7" i="26"/>
  <c r="G11" i="26"/>
  <c r="G8" i="26"/>
  <c r="G12" i="26"/>
  <c r="G5" i="26"/>
  <c r="C5" i="26"/>
  <c r="C9" i="26"/>
  <c r="C13" i="26"/>
  <c r="C11" i="26"/>
  <c r="C6" i="26"/>
  <c r="C10" i="26"/>
  <c r="C14" i="26"/>
  <c r="C8" i="26"/>
  <c r="C7" i="26"/>
  <c r="C12" i="26"/>
  <c r="B6" i="26"/>
  <c r="B10" i="26"/>
  <c r="B14" i="26"/>
  <c r="B5" i="26"/>
  <c r="B9" i="26"/>
  <c r="B7" i="26"/>
  <c r="B11" i="26"/>
  <c r="B13" i="26"/>
  <c r="B8" i="26"/>
  <c r="B12" i="26"/>
  <c r="D8" i="26"/>
  <c r="D12" i="26"/>
  <c r="D7" i="26"/>
  <c r="D11" i="26"/>
  <c r="D5" i="26"/>
  <c r="D9" i="26"/>
  <c r="D13" i="26"/>
  <c r="D10" i="26"/>
  <c r="D14" i="26"/>
  <c r="D6" i="26"/>
  <c r="F7" i="26"/>
  <c r="F11" i="26"/>
  <c r="F9" i="26"/>
  <c r="F13" i="26"/>
  <c r="F8" i="26"/>
  <c r="F12" i="26"/>
  <c r="F6" i="26"/>
  <c r="F10" i="26"/>
  <c r="F14" i="26"/>
  <c r="F5" i="26"/>
  <c r="P15" i="31"/>
  <c r="Q15" i="31"/>
  <c r="B15" i="28"/>
  <c r="E15" i="28"/>
  <c r="G15" i="28"/>
  <c r="F15" i="28"/>
  <c r="M15" i="28"/>
  <c r="C15" i="28"/>
  <c r="D15" i="28"/>
  <c r="C14" i="15"/>
  <c r="D14" i="15"/>
  <c r="E14" i="15"/>
  <c r="B14" i="15"/>
  <c r="H11" i="26" l="1"/>
  <c r="H6" i="26"/>
  <c r="E16" i="26"/>
  <c r="H8" i="26"/>
  <c r="H10" i="26"/>
  <c r="B16" i="26"/>
  <c r="D16" i="26"/>
  <c r="H7" i="26"/>
  <c r="G16" i="26"/>
  <c r="C16" i="26"/>
  <c r="H13" i="26"/>
  <c r="H5" i="26"/>
  <c r="H12" i="26"/>
  <c r="H9" i="26"/>
  <c r="H14" i="26"/>
  <c r="B15" i="26"/>
  <c r="D15" i="26"/>
  <c r="F15" i="26"/>
  <c r="G15" i="26"/>
  <c r="C15" i="26"/>
  <c r="F16" i="26"/>
  <c r="F14" i="15"/>
  <c r="C14" i="13"/>
  <c r="D14" i="13"/>
  <c r="E14" i="13"/>
  <c r="H14" i="13"/>
  <c r="H15" i="26" l="1"/>
  <c r="F15" i="14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0" i="14"/>
  <c r="H4" i="14"/>
  <c r="H11" i="14"/>
  <c r="H5" i="14"/>
  <c r="H7" i="14"/>
  <c r="H12" i="14"/>
  <c r="H13" i="14"/>
  <c r="H8" i="14"/>
  <c r="H9" i="14"/>
  <c r="H15" i="14" l="1"/>
  <c r="AH7" i="30"/>
  <c r="AG6" i="30"/>
  <c r="AI7" i="30"/>
  <c r="H14" i="14"/>
  <c r="C14" i="14"/>
  <c r="D14" i="14"/>
  <c r="H15" i="27"/>
  <c r="H7" i="28" s="1"/>
  <c r="H15" i="28" s="1"/>
  <c r="I15" i="27"/>
  <c r="I7" i="28" s="1"/>
  <c r="I15" i="28" s="1"/>
  <c r="J15" i="27"/>
  <c r="K15" i="27"/>
  <c r="L15" i="27"/>
  <c r="AI5" i="30" l="1"/>
  <c r="AH6" i="30"/>
  <c r="AI6" i="30"/>
  <c r="AG5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AI8" i="30" l="1"/>
  <c r="AG8" i="30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F4" i="31"/>
  <c r="H4" i="31" s="1"/>
  <c r="J4" i="31" s="1"/>
  <c r="P4" i="31" l="1"/>
  <c r="L4" i="31"/>
  <c r="N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<sst xmlns="http://schemas.openxmlformats.org/spreadsheetml/2006/main" count="405" uniqueCount="115">
  <si>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</si>
  <si>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</si>
  <si>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</si>
  <si>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</si>
  <si>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</si>
  <si>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</si>
  <si>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</si>
  <si>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</si>
  <si>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</si>
  <si>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</si>
  <si>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</si>
  <si>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</si>
  <si>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</si>
  <si>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</si>
  <si>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</si>
  <si>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</si>
  <si>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</si>
  <si>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</si>
  <si>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</si>
  <si>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</si>
  <si>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</si>
  <si>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</si>
  <si>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</si>
  <si>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</si>
  <si>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</si>
  <si>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</si>
  <si>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</si>
  <si>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</si>
  <si>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</si>
  <si>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</si>
  <si>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</si>
  <si>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</si>
  <si>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</si>
  <si>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</si>
  <si>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</si>
  <si>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</si>
  <si>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</si>
  <si>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</si>
  <si>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</si>
  <si>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</si>
  <si>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</si>
  <si>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</si>
  <si>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</si>
  <si>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</si>
  <si>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</si>
  <si>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</si>
  <si>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</si>
  <si>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</si>
  <si>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</si>
  <si>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</si>
  <si>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</si>
  <si>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</si>
  <si>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</si>
  <si>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</si>
  <si>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</si>
  <si>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</si>
  <si>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</si>
  <si>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</si>
  <si>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</si>
  <si>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</si>
  <si>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</si>
  <si>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</si>
  <si>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</si>
  <si>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</si>
  <si>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</si>
  <si>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</si>
  <si>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</si>
  <si>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</si>
  <si>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</si>
  <si>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</si>
  <si>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</si>
  <si>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</si>
  <si>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</si>
  <si>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</si>
  <si>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</si>
  <si>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</si>
  <si>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</si>
  <si>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</si>
  <si>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</si>
  <si>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</si>
  <si>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-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</si>
  <si>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</si>
  <si>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</si>
  <si>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</si>
  <si>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</si>
  <si>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</si>
  <si>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</si>
  <si>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</si>
  <si>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</si>
  <si>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</si>
  <si>
    <t>УПФ - осигурени лица</t>
  </si>
  <si>
    <t>ППФ - осигурени лица и пенсионери</t>
  </si>
  <si>
    <t>ДПФ - осигурени лица и пенсионери</t>
  </si>
  <si>
    <t>ДПФПС - осигурени лица и пенсионери</t>
  </si>
  <si>
    <t>ФИПП - пенсионери</t>
  </si>
  <si>
    <t>ФРП -                          лица с разсрочени плащания</t>
  </si>
  <si>
    <t xml:space="preserve">                                                                   Фондове
ПОД                                             </t>
  </si>
  <si>
    <t xml:space="preserve">                                                                    Фондове
ПОД                               </t>
  </si>
  <si>
    <t xml:space="preserve">                                                                     Фондове
ПОД                                        </t>
  </si>
  <si>
    <t>Девет-месечие 2024</t>
  </si>
  <si>
    <t>Девет-месечие 2025</t>
  </si>
  <si>
    <t>Деветмесечие 2024</t>
  </si>
  <si>
    <t>Деветмесечие 2025</t>
  </si>
  <si>
    <t>Приходи на ПОД от такси и удръжки от управляваните фондове (по видове) за деветмесечието на 2025 г.</t>
  </si>
  <si>
    <t>Структура на приходите на ПОД от такси и удръжки от пенсионните фондове (по видове) за деветмесечието на 2025 г.</t>
  </si>
  <si>
    <t>Брой на новоосигурените лица в пенсионните фондове за деветмесечието на 2025 г.</t>
  </si>
  <si>
    <t>Динамика на нетните активи на управляваните от пенсионноосигурителните дружества пенсионни фондове                                                                             (по месеци)</t>
  </si>
  <si>
    <t>Брой на участниците в управляваните от ПОД фондове към 30.09.2025 г.</t>
  </si>
  <si>
    <t xml:space="preserve">Пазарен дял на ПОД по броя на участниците в управляваните от тях фондове към 30.09.2025 г. </t>
  </si>
  <si>
    <t xml:space="preserve">Нетни активи на управляваните от ПОД фондове към 30.09.2025 г.                    </t>
  </si>
  <si>
    <t xml:space="preserve">Пазарен дял на ПОД по размер на нетните активи на управляваните от тях фондове към 30.09.2025 г.                    </t>
  </si>
  <si>
    <t>Относителен дял на балансовите активи на управляваните от дружествата фондове към 30.09.2025 г.</t>
  </si>
  <si>
    <t xml:space="preserve">                                                           Фондове, Година                                                
ПОД</t>
  </si>
  <si>
    <t xml:space="preserve">                                                           Фондове, Година                                                
ПОД</t>
  </si>
  <si>
    <t xml:space="preserve">          Пенсионноосигурително дружество,   
Фондове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</si>
</sst>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</numFmts>
  <fonts count="5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rgb="FF080000"/>
      <name val="Tahoma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1">
    <xf numFmtId="0" fontId="0" fillId="0" borderId="0"/>
    <xf numFmtId="164" fontId="38" fillId="0" borderId="0" applyFont="0" applyFill="0" applyBorder="0" applyAlignment="0" applyProtection="0"/>
    <xf numFmtId="0" fontId="38" fillId="0" borderId="0"/>
    <xf numFmtId="0" fontId="41" fillId="0" borderId="0"/>
    <xf numFmtId="16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164" fontId="38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2">
    <xf numFmtId="0" fontId="0" fillId="0" borderId="0" xfId="0"/>
    <xf numFmtId="0" fontId="42" fillId="0" borderId="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164" fontId="42" fillId="0" borderId="1" xfId="1" applyFont="1" applyBorder="1" applyAlignment="1">
      <alignment horizontal="left" wrapText="1"/>
    </xf>
    <xf numFmtId="0" fontId="42" fillId="0" borderId="1" xfId="0" applyFont="1" applyBorder="1" applyAlignment="1">
      <alignment horizontal="left" wrapText="1"/>
    </xf>
    <xf numFmtId="3" fontId="0" fillId="0" borderId="0" xfId="0" applyNumberFormat="1"/>
    <xf numFmtId="0" fontId="42" fillId="0" borderId="1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/>
    </xf>
    <xf numFmtId="0" fontId="39" fillId="0" borderId="5" xfId="0" applyFont="1" applyFill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0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 vertical="center"/>
    </xf>
    <xf numFmtId="164" fontId="42" fillId="0" borderId="1" xfId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/>
    </xf>
    <xf numFmtId="0" fontId="42" fillId="0" borderId="0" xfId="0" applyFont="1"/>
    <xf numFmtId="0" fontId="42" fillId="0" borderId="1" xfId="0" applyFont="1" applyBorder="1" applyAlignment="1">
      <alignment horizontal="center" vertical="center"/>
    </xf>
    <xf numFmtId="164" fontId="42" fillId="0" borderId="1" xfId="1" applyFont="1" applyBorder="1" applyAlignment="1">
      <alignment horizontal="left"/>
    </xf>
    <xf numFmtId="2" fontId="42" fillId="0" borderId="0" xfId="0" applyNumberFormat="1" applyFont="1"/>
    <xf numFmtId="0" fontId="44" fillId="0" borderId="0" xfId="0" applyFont="1" applyBorder="1" applyAlignment="1">
      <alignment horizontal="center"/>
    </xf>
    <xf numFmtId="4" fontId="42" fillId="0" borderId="0" xfId="0" applyNumberFormat="1" applyFont="1"/>
    <xf numFmtId="164" fontId="42" fillId="0" borderId="1" xfId="1" applyFont="1" applyFill="1" applyBorder="1" applyAlignment="1">
      <alignment horizontal="left" wrapText="1"/>
    </xf>
    <xf numFmtId="164" fontId="42" fillId="0" borderId="0" xfId="1" applyFont="1" applyFill="1" applyBorder="1" applyAlignment="1">
      <alignment horizontal="center" vertical="center" wrapText="1"/>
    </xf>
    <xf numFmtId="164" fontId="42" fillId="0" borderId="1" xfId="1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wrapText="1"/>
    </xf>
    <xf numFmtId="164" fontId="41" fillId="0" borderId="1" xfId="1" applyFont="1" applyFill="1" applyBorder="1" applyAlignment="1">
      <alignment horizontal="left" wrapText="1"/>
    </xf>
    <xf numFmtId="164" fontId="41" fillId="0" borderId="1" xfId="1" applyFont="1" applyBorder="1" applyAlignment="1">
      <alignment horizontal="left" wrapText="1"/>
    </xf>
    <xf numFmtId="0" fontId="41" fillId="0" borderId="1" xfId="0" applyFont="1" applyFill="1" applyBorder="1" applyAlignment="1">
      <alignment wrapText="1"/>
    </xf>
    <xf numFmtId="3" fontId="41" fillId="0" borderId="0" xfId="3" applyNumberFormat="1" applyFont="1" applyFill="1" applyAlignment="1"/>
    <xf numFmtId="0" fontId="41" fillId="0" borderId="0" xfId="3" applyFont="1" applyFill="1" applyAlignment="1"/>
    <xf numFmtId="0" fontId="41" fillId="0" borderId="1" xfId="2" applyFont="1" applyFill="1" applyBorder="1" applyAlignment="1">
      <alignment horizontal="center" vertical="center" wrapText="1"/>
    </xf>
    <xf numFmtId="0" fontId="41" fillId="0" borderId="0" xfId="3" applyFont="1" applyFill="1" applyBorder="1" applyAlignment="1">
      <alignment wrapText="1"/>
    </xf>
    <xf numFmtId="0" fontId="41" fillId="0" borderId="0" xfId="3" applyFont="1" applyFill="1" applyAlignment="1">
      <alignment wrapText="1"/>
    </xf>
    <xf numFmtId="0" fontId="43" fillId="0" borderId="0" xfId="2" applyFont="1" applyFill="1"/>
    <xf numFmtId="0" fontId="39" fillId="0" borderId="0" xfId="3" applyFont="1" applyFill="1" applyBorder="1" applyAlignment="1"/>
    <xf numFmtId="0" fontId="41" fillId="0" borderId="1" xfId="2" applyFont="1" applyFill="1" applyBorder="1" applyAlignment="1">
      <alignment wrapText="1"/>
    </xf>
    <xf numFmtId="0" fontId="41" fillId="0" borderId="1" xfId="3" applyFont="1" applyFill="1" applyBorder="1" applyAlignment="1">
      <alignment wrapText="1"/>
    </xf>
    <xf numFmtId="0" fontId="41" fillId="0" borderId="0" xfId="3" applyFont="1" applyFill="1" applyBorder="1" applyAlignment="1"/>
    <xf numFmtId="0" fontId="41" fillId="0" borderId="0" xfId="3" applyFont="1" applyFill="1" applyAlignment="1">
      <alignment horizontal="center"/>
    </xf>
    <xf numFmtId="0" fontId="38" fillId="0" borderId="0" xfId="2" applyFill="1"/>
    <xf numFmtId="164" fontId="41" fillId="0" borderId="1" xfId="4" applyFont="1" applyFill="1" applyBorder="1" applyAlignment="1">
      <alignment horizontal="left" wrapText="1"/>
    </xf>
    <xf numFmtId="164" fontId="41" fillId="0" borderId="1" xfId="4" applyFont="1" applyFill="1" applyBorder="1" applyAlignment="1">
      <alignment wrapText="1"/>
    </xf>
    <xf numFmtId="0" fontId="38" fillId="0" borderId="0" xfId="2"/>
    <xf numFmtId="0" fontId="41" fillId="0" borderId="2" xfId="2" applyFont="1" applyBorder="1" applyAlignment="1">
      <alignment horizontal="center" vertical="center" wrapText="1"/>
    </xf>
    <xf numFmtId="164" fontId="41" fillId="0" borderId="1" xfId="4" applyFont="1" applyBorder="1" applyAlignment="1">
      <alignment horizontal="left" wrapText="1"/>
    </xf>
    <xf numFmtId="164" fontId="41" fillId="0" borderId="1" xfId="4" applyFont="1" applyBorder="1" applyAlignment="1">
      <alignment wrapText="1"/>
    </xf>
    <xf numFmtId="0" fontId="41" fillId="0" borderId="4" xfId="2" applyFont="1" applyFill="1" applyBorder="1" applyAlignment="1">
      <alignment horizontal="left" wrapText="1"/>
    </xf>
    <xf numFmtId="0" fontId="41" fillId="0" borderId="1" xfId="2" applyFont="1" applyBorder="1" applyAlignment="1">
      <alignment horizontal="left" wrapText="1"/>
    </xf>
    <xf numFmtId="4" fontId="38" fillId="0" borderId="0" xfId="2" applyNumberFormat="1"/>
    <xf numFmtId="0" fontId="40" fillId="0" borderId="0" xfId="3" applyFont="1" applyFill="1" applyAlignment="1"/>
    <xf numFmtId="0" fontId="40" fillId="0" borderId="0" xfId="3" applyFont="1" applyFill="1" applyAlignment="1">
      <alignment wrapText="1"/>
    </xf>
    <xf numFmtId="0" fontId="41" fillId="0" borderId="1" xfId="2" applyFont="1" applyFill="1" applyBorder="1" applyAlignment="1">
      <alignment horizontal="center" wrapText="1"/>
    </xf>
    <xf numFmtId="0" fontId="39" fillId="0" borderId="1" xfId="2" applyFont="1" applyFill="1" applyBorder="1" applyAlignment="1">
      <alignment wrapText="1"/>
    </xf>
    <xf numFmtId="0" fontId="39" fillId="0" borderId="1" xfId="3" applyFont="1" applyFill="1" applyBorder="1" applyAlignment="1"/>
    <xf numFmtId="0" fontId="40" fillId="0" borderId="0" xfId="3" applyFont="1" applyFill="1" applyBorder="1" applyAlignment="1"/>
    <xf numFmtId="3" fontId="40" fillId="0" borderId="0" xfId="3" applyNumberFormat="1" applyFont="1" applyFill="1" applyAlignment="1"/>
    <xf numFmtId="164" fontId="41" fillId="0" borderId="6" xfId="1" applyFont="1" applyBorder="1" applyAlignment="1">
      <alignment horizontal="left" vertical="justify" wrapText="1" indent="1"/>
    </xf>
    <xf numFmtId="164" fontId="41" fillId="0" borderId="6" xfId="1" applyFont="1" applyBorder="1" applyAlignment="1">
      <alignment horizontal="justify" vertical="center" wrapText="1"/>
    </xf>
    <xf numFmtId="164" fontId="41" fillId="0" borderId="1" xfId="1" applyFont="1" applyBorder="1" applyAlignment="1">
      <alignment wrapText="1"/>
    </xf>
    <xf numFmtId="1" fontId="48" fillId="0" borderId="1" xfId="0" applyNumberFormat="1" applyFont="1" applyFill="1" applyBorder="1" applyAlignment="1">
      <alignment horizontal="center" vertical="center" wrapText="1"/>
    </xf>
    <xf numFmtId="3" fontId="42" fillId="0" borderId="0" xfId="0" applyNumberFormat="1" applyFont="1" applyBorder="1" applyAlignment="1">
      <alignment horizontal="center"/>
    </xf>
    <xf numFmtId="164" fontId="41" fillId="0" borderId="6" xfId="1" applyFont="1" applyBorder="1" applyAlignment="1">
      <alignment horizontal="justify" vertical="justify" wrapText="1"/>
    </xf>
    <xf numFmtId="0" fontId="41" fillId="0" borderId="6" xfId="2" applyFont="1" applyBorder="1" applyAlignment="1">
      <alignment horizontal="left" vertical="distributed" wrapText="1"/>
    </xf>
    <xf numFmtId="164" fontId="46" fillId="0" borderId="9" xfId="1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2" fontId="42" fillId="0" borderId="9" xfId="0" applyNumberFormat="1" applyFont="1" applyFill="1" applyBorder="1" applyAlignment="1">
      <alignment wrapText="1" shrinkToFit="1"/>
    </xf>
    <xf numFmtId="2" fontId="42" fillId="0" borderId="0" xfId="0" applyNumberFormat="1" applyFont="1" applyFill="1" applyBorder="1" applyAlignment="1">
      <alignment wrapText="1" shrinkToFit="1"/>
    </xf>
    <xf numFmtId="3" fontId="42" fillId="0" borderId="9" xfId="0" applyNumberFormat="1" applyFont="1" applyBorder="1" applyAlignment="1">
      <alignment wrapText="1"/>
    </xf>
    <xf numFmtId="3" fontId="42" fillId="0" borderId="0" xfId="0" applyNumberFormat="1" applyFont="1" applyBorder="1" applyAlignment="1">
      <alignment wrapText="1"/>
    </xf>
    <xf numFmtId="0" fontId="42" fillId="0" borderId="9" xfId="0" applyFont="1" applyBorder="1" applyAlignment="1">
      <alignment wrapText="1"/>
    </xf>
    <xf numFmtId="0" fontId="42" fillId="0" borderId="0" xfId="0" applyFont="1" applyBorder="1" applyAlignment="1">
      <alignment wrapText="1"/>
    </xf>
    <xf numFmtId="0" fontId="41" fillId="0" borderId="11" xfId="0" applyFont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164" fontId="41" fillId="0" borderId="6" xfId="1" applyFont="1" applyFill="1" applyBorder="1" applyAlignment="1">
      <alignment horizontal="left" vertical="justify" wrapText="1" indent="1"/>
    </xf>
    <xf numFmtId="0" fontId="41" fillId="0" borderId="1" xfId="0" applyFont="1" applyFill="1" applyBorder="1" applyAlignment="1">
      <alignment horizontal="center" vertical="center" wrapText="1"/>
    </xf>
    <xf numFmtId="164" fontId="41" fillId="0" borderId="1" xfId="1" applyFont="1" applyFill="1" applyBorder="1" applyAlignment="1">
      <alignment wrapText="1"/>
    </xf>
    <xf numFmtId="164" fontId="41" fillId="0" borderId="1" xfId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wrapText="1"/>
    </xf>
    <xf numFmtId="0" fontId="43" fillId="0" borderId="9" xfId="2" applyFont="1" applyFill="1" applyBorder="1" applyAlignment="1">
      <alignment wrapText="1"/>
    </xf>
    <xf numFmtId="3" fontId="43" fillId="0" borderId="0" xfId="0" applyNumberFormat="1" applyFont="1" applyBorder="1" applyAlignment="1">
      <alignment horizontal="right"/>
    </xf>
    <xf numFmtId="166" fontId="38" fillId="0" borderId="0" xfId="2" applyNumberFormat="1" applyFill="1"/>
    <xf numFmtId="164" fontId="41" fillId="0" borderId="1" xfId="1" applyFont="1" applyFill="1" applyBorder="1" applyAlignment="1">
      <alignment horizontal="left"/>
    </xf>
    <xf numFmtId="164" fontId="41" fillId="0" borderId="1" xfId="1" applyFont="1" applyBorder="1" applyAlignment="1">
      <alignment horizontal="left"/>
    </xf>
    <xf numFmtId="0" fontId="38" fillId="0" borderId="9" xfId="2" applyFill="1" applyBorder="1" applyAlignment="1">
      <alignment wrapText="1"/>
    </xf>
    <xf numFmtId="0" fontId="42" fillId="0" borderId="11" xfId="0" applyFont="1" applyFill="1" applyBorder="1" applyAlignment="1">
      <alignment horizontal="center" vertical="center"/>
    </xf>
    <xf numFmtId="2" fontId="41" fillId="0" borderId="0" xfId="0" applyNumberFormat="1" applyFont="1" applyFill="1" applyBorder="1" applyAlignment="1">
      <alignment horizontal="right" wrapText="1" shrinkToFi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right" wrapText="1"/>
    </xf>
    <xf numFmtId="0" fontId="40" fillId="0" borderId="0" xfId="3" applyFont="1" applyFill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3" applyFont="1" applyFill="1" applyBorder="1" applyAlignment="1"/>
    <xf numFmtId="164" fontId="41" fillId="0" borderId="4" xfId="1" applyFont="1" applyFill="1" applyBorder="1" applyAlignment="1">
      <alignment horizontal="left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vertical="center" wrapText="1"/>
    </xf>
    <xf numFmtId="166" fontId="40" fillId="0" borderId="0" xfId="3" applyNumberFormat="1" applyFont="1" applyFill="1" applyAlignment="1"/>
    <xf numFmtId="168" fontId="38" fillId="0" borderId="0" xfId="2" applyNumberFormat="1"/>
    <xf numFmtId="0" fontId="41" fillId="0" borderId="4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164" fontId="42" fillId="0" borderId="1" xfId="1" applyFont="1" applyBorder="1" applyAlignment="1">
      <alignment wrapText="1"/>
    </xf>
    <xf numFmtId="14" fontId="41" fillId="0" borderId="10" xfId="2" applyNumberFormat="1" applyFont="1" applyFill="1" applyBorder="1" applyAlignment="1">
      <alignment horizontal="center" vertical="center" wrapText="1"/>
    </xf>
    <xf numFmtId="3" fontId="41" fillId="2" borderId="1" xfId="3" applyNumberFormat="1" applyFont="1" applyFill="1" applyBorder="1" applyAlignment="1"/>
    <xf numFmtId="166" fontId="41" fillId="2" borderId="1" xfId="2" applyNumberFormat="1" applyFont="1" applyFill="1" applyBorder="1" applyAlignment="1">
      <alignment horizontal="right"/>
    </xf>
    <xf numFmtId="4" fontId="41" fillId="2" borderId="1" xfId="2" applyNumberFormat="1" applyFont="1" applyFill="1" applyBorder="1" applyAlignment="1">
      <alignment horizontal="right"/>
    </xf>
    <xf numFmtId="167" fontId="41" fillId="2" borderId="1" xfId="2" applyNumberFormat="1" applyFont="1" applyFill="1" applyBorder="1" applyAlignment="1">
      <alignment horizontal="right"/>
    </xf>
    <xf numFmtId="3" fontId="41" fillId="2" borderId="1" xfId="0" applyNumberFormat="1" applyFont="1" applyFill="1" applyBorder="1"/>
    <xf numFmtId="2" fontId="42" fillId="2" borderId="1" xfId="0" applyNumberFormat="1" applyFont="1" applyFill="1" applyBorder="1" applyAlignment="1">
      <alignment horizontal="right"/>
    </xf>
    <xf numFmtId="3" fontId="42" fillId="2" borderId="1" xfId="0" applyNumberFormat="1" applyFont="1" applyFill="1" applyBorder="1"/>
    <xf numFmtId="3" fontId="41" fillId="2" borderId="1" xfId="0" applyNumberFormat="1" applyFont="1" applyFill="1" applyBorder="1" applyAlignment="1">
      <alignment horizontal="right"/>
    </xf>
    <xf numFmtId="3" fontId="48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41" fillId="2" borderId="1" xfId="0" applyNumberFormat="1" applyFont="1" applyFill="1" applyBorder="1" applyAlignment="1">
      <alignment horizontal="right"/>
    </xf>
    <xf numFmtId="3" fontId="41" fillId="0" borderId="1" xfId="0" applyNumberFormat="1" applyFont="1" applyFill="1" applyBorder="1"/>
    <xf numFmtId="2" fontId="42" fillId="0" borderId="1" xfId="0" applyNumberFormat="1" applyFont="1" applyFill="1" applyBorder="1" applyAlignment="1">
      <alignment horizontal="right"/>
    </xf>
    <xf numFmtId="3" fontId="42" fillId="0" borderId="0" xfId="0" applyNumberFormat="1" applyFont="1" applyBorder="1" applyAlignment="1">
      <alignment horizontal="right" wrapText="1"/>
    </xf>
    <xf numFmtId="0" fontId="42" fillId="0" borderId="0" xfId="0" applyFont="1" applyBorder="1" applyAlignment="1">
      <alignment horizontal="right" wrapText="1"/>
    </xf>
    <xf numFmtId="0" fontId="41" fillId="0" borderId="1" xfId="0" applyFont="1" applyFill="1" applyBorder="1" applyAlignment="1">
      <alignment horizontal="left" wrapText="1"/>
    </xf>
    <xf numFmtId="0" fontId="41" fillId="0" borderId="2" xfId="0" applyFont="1" applyFill="1" applyBorder="1" applyAlignment="1">
      <alignment horizontal="center" vertical="center" wrapText="1"/>
    </xf>
    <xf numFmtId="0" fontId="54" fillId="0" borderId="0" xfId="0" applyNumberFormat="1" applyFont="1" applyAlignment="1">
      <alignment horizontal="right" vertical="center" wrapText="1"/>
    </xf>
    <xf numFmtId="3" fontId="41" fillId="0" borderId="1" xfId="3" applyNumberFormat="1" applyFont="1" applyFill="1" applyBorder="1" applyAlignment="1"/>
    <xf numFmtId="166" fontId="41" fillId="0" borderId="1" xfId="2" applyNumberFormat="1" applyFont="1" applyFill="1" applyBorder="1" applyAlignment="1">
      <alignment horizontal="right"/>
    </xf>
    <xf numFmtId="166" fontId="55" fillId="0" borderId="1" xfId="2" applyNumberFormat="1" applyFont="1" applyFill="1" applyBorder="1" applyAlignment="1">
      <alignment horizontal="right"/>
    </xf>
    <xf numFmtId="167" fontId="41" fillId="0" borderId="1" xfId="2" applyNumberFormat="1" applyFont="1" applyFill="1" applyBorder="1" applyAlignment="1">
      <alignment horizontal="right"/>
    </xf>
    <xf numFmtId="4" fontId="41" fillId="0" borderId="1" xfId="2" applyNumberFormat="1" applyFont="1" applyFill="1" applyBorder="1" applyAlignment="1">
      <alignment horizontal="right"/>
    </xf>
    <xf numFmtId="4" fontId="41" fillId="0" borderId="1" xfId="2" applyNumberFormat="1" applyFont="1" applyFill="1" applyBorder="1" applyAlignment="1">
      <alignment horizontal="center"/>
    </xf>
    <xf numFmtId="166" fontId="41" fillId="0" borderId="1" xfId="2" applyNumberFormat="1" applyFont="1" applyFill="1" applyBorder="1" applyAlignment="1">
      <alignment horizontal="right" vertical="center"/>
    </xf>
    <xf numFmtId="3" fontId="41" fillId="0" borderId="1" xfId="0" applyNumberFormat="1" applyFont="1" applyFill="1" applyBorder="1" applyAlignment="1">
      <alignment horizontal="right"/>
    </xf>
    <xf numFmtId="0" fontId="2" fillId="0" borderId="0" xfId="329"/>
    <xf numFmtId="165" fontId="41" fillId="0" borderId="1" xfId="0" applyNumberFormat="1" applyFont="1" applyFill="1" applyBorder="1" applyAlignment="1">
      <alignment horizontal="right"/>
    </xf>
    <xf numFmtId="3" fontId="41" fillId="0" borderId="1" xfId="0" applyNumberFormat="1" applyFont="1" applyFill="1" applyBorder="1" applyAlignment="1">
      <alignment wrapText="1"/>
    </xf>
    <xf numFmtId="3" fontId="42" fillId="0" borderId="1" xfId="0" applyNumberFormat="1" applyFont="1" applyFill="1" applyBorder="1"/>
    <xf numFmtId="2" fontId="42" fillId="0" borderId="1" xfId="1" applyNumberFormat="1" applyFont="1" applyFill="1" applyBorder="1" applyAlignment="1"/>
    <xf numFmtId="3" fontId="42" fillId="0" borderId="0" xfId="0" applyNumberFormat="1" applyFont="1" applyBorder="1" applyAlignment="1">
      <alignment horizontal="right" wrapText="1"/>
    </xf>
    <xf numFmtId="0" fontId="42" fillId="0" borderId="0" xfId="0" applyFont="1" applyBorder="1" applyAlignment="1">
      <alignment horizontal="right" wrapText="1"/>
    </xf>
    <xf numFmtId="2" fontId="41" fillId="0" borderId="10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0" xfId="3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wrapText="1"/>
    </xf>
    <xf numFmtId="0" fontId="41" fillId="0" borderId="1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2" xfId="2" applyFont="1" applyFill="1" applyBorder="1" applyAlignment="1">
      <alignment horizontal="center" vertical="center" wrapText="1"/>
    </xf>
    <xf numFmtId="0" fontId="41" fillId="0" borderId="4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3" applyFont="1" applyFill="1" applyBorder="1" applyAlignment="1">
      <alignment horizontal="center" vertical="center" wrapText="1"/>
    </xf>
    <xf numFmtId="0" fontId="39" fillId="0" borderId="0" xfId="2" applyFont="1" applyFill="1" applyAlignment="1">
      <alignment horizontal="center" wrapText="1"/>
    </xf>
    <xf numFmtId="0" fontId="41" fillId="0" borderId="3" xfId="2" applyFont="1" applyFill="1" applyBorder="1" applyAlignment="1">
      <alignment horizontal="left" vertical="distributed" wrapText="1"/>
    </xf>
    <xf numFmtId="0" fontId="41" fillId="0" borderId="12" xfId="2" applyFont="1" applyFill="1" applyBorder="1" applyAlignment="1">
      <alignment horizontal="left" vertical="distributed" wrapText="1"/>
    </xf>
    <xf numFmtId="164" fontId="46" fillId="0" borderId="0" xfId="4" applyFont="1" applyFill="1" applyBorder="1" applyAlignment="1">
      <alignment horizontal="center" vertical="center" wrapText="1"/>
    </xf>
    <xf numFmtId="0" fontId="46" fillId="0" borderId="0" xfId="2" applyFont="1" applyFill="1" applyBorder="1" applyAlignment="1">
      <alignment horizontal="center" vertical="center" wrapText="1"/>
    </xf>
    <xf numFmtId="0" fontId="38" fillId="0" borderId="0" xfId="2" applyFill="1" applyAlignment="1">
      <alignment horizontal="center" vertical="center" wrapText="1"/>
    </xf>
    <xf numFmtId="0" fontId="41" fillId="0" borderId="9" xfId="2" applyFont="1" applyFill="1" applyBorder="1" applyAlignment="1">
      <alignment horizontal="right" wrapText="1"/>
    </xf>
    <xf numFmtId="0" fontId="38" fillId="0" borderId="9" xfId="2" applyFill="1" applyBorder="1" applyAlignment="1">
      <alignment wrapText="1"/>
    </xf>
    <xf numFmtId="0" fontId="41" fillId="0" borderId="13" xfId="2" applyFont="1" applyFill="1" applyBorder="1" applyAlignment="1">
      <alignment horizontal="left" vertical="distributed" wrapText="1"/>
    </xf>
    <xf numFmtId="0" fontId="47" fillId="0" borderId="0" xfId="2" applyFont="1" applyFill="1" applyAlignment="1">
      <alignment horizontal="center" vertical="center" wrapText="1"/>
    </xf>
    <xf numFmtId="164" fontId="41" fillId="0" borderId="9" xfId="4" applyFont="1" applyBorder="1" applyAlignment="1">
      <alignment horizontal="right" vertical="center" wrapText="1"/>
    </xf>
    <xf numFmtId="0" fontId="38" fillId="0" borderId="9" xfId="2" applyBorder="1" applyAlignment="1">
      <alignment horizontal="right" wrapText="1"/>
    </xf>
    <xf numFmtId="0" fontId="41" fillId="0" borderId="8" xfId="2" applyFont="1" applyFill="1" applyBorder="1" applyAlignment="1">
      <alignment horizontal="center" vertical="center" wrapText="1"/>
    </xf>
    <xf numFmtId="0" fontId="41" fillId="0" borderId="3" xfId="2" applyFont="1" applyFill="1" applyBorder="1" applyAlignment="1">
      <alignment horizontal="right" vertical="justify" wrapText="1"/>
    </xf>
    <xf numFmtId="0" fontId="38" fillId="0" borderId="12" xfId="2" applyFill="1" applyBorder="1" applyAlignment="1">
      <alignment horizontal="right" vertical="justify" wrapText="1"/>
    </xf>
    <xf numFmtId="0" fontId="38" fillId="0" borderId="8" xfId="2" applyFill="1" applyBorder="1"/>
    <xf numFmtId="0" fontId="38" fillId="0" borderId="2" xfId="2" applyFill="1" applyBorder="1"/>
    <xf numFmtId="0" fontId="38" fillId="0" borderId="8" xfId="2" applyFill="1" applyBorder="1" applyAlignment="1">
      <alignment horizontal="center" vertical="center" wrapText="1"/>
    </xf>
    <xf numFmtId="0" fontId="38" fillId="0" borderId="8" xfId="2" applyFill="1" applyBorder="1" applyAlignment="1">
      <alignment vertical="center" wrapText="1"/>
    </xf>
    <xf numFmtId="0" fontId="38" fillId="0" borderId="8" xfId="2" applyFill="1" applyBorder="1" applyAlignment="1">
      <alignment wrapText="1"/>
    </xf>
    <xf numFmtId="0" fontId="38" fillId="0" borderId="8" xfId="2" applyFont="1" applyFill="1" applyBorder="1" applyAlignment="1">
      <alignment vertical="center" wrapText="1"/>
    </xf>
    <xf numFmtId="0" fontId="38" fillId="0" borderId="2" xfId="2" applyFill="1" applyBorder="1" applyAlignment="1">
      <alignment vertical="center" wrapText="1"/>
    </xf>
    <xf numFmtId="0" fontId="41" fillId="0" borderId="0" xfId="2" applyFont="1" applyFill="1" applyBorder="1" applyAlignment="1">
      <alignment horizontal="right" wrapText="1"/>
    </xf>
    <xf numFmtId="0" fontId="38" fillId="0" borderId="1" xfId="2" applyFill="1" applyBorder="1" applyAlignment="1">
      <alignment horizontal="center" vertical="center" wrapText="1"/>
    </xf>
    <xf numFmtId="0" fontId="38" fillId="0" borderId="1" xfId="2" applyFill="1" applyBorder="1" applyAlignment="1">
      <alignment vertical="center" wrapText="1"/>
    </xf>
    <xf numFmtId="0" fontId="38" fillId="0" borderId="1" xfId="2" applyFont="1" applyFill="1" applyBorder="1" applyAlignment="1">
      <alignment vertical="center" wrapText="1"/>
    </xf>
    <xf numFmtId="164" fontId="39" fillId="0" borderId="0" xfId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wrapText="1"/>
    </xf>
    <xf numFmtId="0" fontId="49" fillId="0" borderId="0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1" fillId="0" borderId="3" xfId="0" applyFont="1" applyFill="1" applyBorder="1" applyAlignment="1">
      <alignment horizontal="right" vertical="distributed" wrapText="1"/>
    </xf>
    <xf numFmtId="0" fontId="42" fillId="0" borderId="12" xfId="0" applyFont="1" applyFill="1" applyBorder="1" applyAlignment="1">
      <alignment horizontal="right" vertical="distributed"/>
    </xf>
    <xf numFmtId="0" fontId="41" fillId="0" borderId="4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left" vertical="distributed" wrapText="1"/>
    </xf>
    <xf numFmtId="0" fontId="42" fillId="0" borderId="12" xfId="0" applyFont="1" applyFill="1" applyBorder="1" applyAlignment="1">
      <alignment horizontal="left" vertical="distributed"/>
    </xf>
    <xf numFmtId="1" fontId="48" fillId="0" borderId="4" xfId="0" applyNumberFormat="1" applyFont="1" applyFill="1" applyBorder="1" applyAlignment="1">
      <alignment horizontal="center" vertical="center" wrapText="1"/>
    </xf>
    <xf numFmtId="1" fontId="48" fillId="0" borderId="8" xfId="0" applyNumberFormat="1" applyFont="1" applyFill="1" applyBorder="1" applyAlignment="1">
      <alignment horizontal="center" vertical="center" wrapText="1"/>
    </xf>
    <xf numFmtId="1" fontId="48" fillId="0" borderId="2" xfId="0" applyNumberFormat="1" applyFont="1" applyFill="1" applyBorder="1" applyAlignment="1">
      <alignment horizontal="center" vertical="center" wrapText="1"/>
    </xf>
    <xf numFmtId="10" fontId="39" fillId="0" borderId="0" xfId="1" applyNumberFormat="1" applyFont="1" applyFill="1" applyBorder="1" applyAlignment="1">
      <alignment horizontal="center" vertical="center" wrapText="1"/>
    </xf>
    <xf numFmtId="164" fontId="46" fillId="0" borderId="0" xfId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41" fillId="0" borderId="3" xfId="0" applyFont="1" applyBorder="1" applyAlignment="1">
      <alignment horizontal="left" vertical="center" wrapText="1"/>
    </xf>
    <xf numFmtId="0" fontId="42" fillId="0" borderId="12" xfId="0" applyFont="1" applyBorder="1" applyAlignment="1">
      <alignment horizontal="left" vertical="center"/>
    </xf>
    <xf numFmtId="0" fontId="42" fillId="0" borderId="4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3" fontId="39" fillId="0" borderId="0" xfId="1" applyNumberFormat="1" applyFont="1" applyFill="1" applyBorder="1" applyAlignment="1">
      <alignment horizontal="center" vertical="center" wrapText="1"/>
    </xf>
    <xf numFmtId="164" fontId="53" fillId="0" borderId="0" xfId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/>
    <xf numFmtId="0" fontId="42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9" fillId="0" borderId="14" xfId="1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9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/>
    <xf numFmtId="3" fontId="42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2" fillId="0" borderId="0" xfId="0" applyFont="1" applyBorder="1" applyAlignment="1">
      <alignment horizontal="right" wrapText="1"/>
    </xf>
  </cellXfs>
  <cellStyles count="331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2 3" xfId="265"/>
    <cellStyle name="Normal 10 3" xfId="80"/>
    <cellStyle name="Normal 10 3 2" xfId="187"/>
    <cellStyle name="Normal 10 3 3" xfId="295"/>
    <cellStyle name="Normal 10 4" xfId="125"/>
    <cellStyle name="Normal 10 5" xfId="233"/>
    <cellStyle name="Normal 103" xfId="68"/>
    <cellStyle name="Normal 11" xfId="17"/>
    <cellStyle name="Normal 11 2" xfId="50"/>
    <cellStyle name="Normal 11 2 2" xfId="158"/>
    <cellStyle name="Normal 11 2 3" xfId="266"/>
    <cellStyle name="Normal 11 3" xfId="81"/>
    <cellStyle name="Normal 11 3 2" xfId="188"/>
    <cellStyle name="Normal 11 3 3" xfId="296"/>
    <cellStyle name="Normal 11 4" xfId="126"/>
    <cellStyle name="Normal 11 5" xfId="234"/>
    <cellStyle name="Normal 12" xfId="35"/>
    <cellStyle name="Normal 12 2" xfId="67"/>
    <cellStyle name="Normal 12 2 2" xfId="175"/>
    <cellStyle name="Normal 12 2 3" xfId="283"/>
    <cellStyle name="Normal 12 3" xfId="98"/>
    <cellStyle name="Normal 12 3 2" xfId="205"/>
    <cellStyle name="Normal 12 3 3" xfId="313"/>
    <cellStyle name="Normal 12 4" xfId="143"/>
    <cellStyle name="Normal 12 5" xfId="251"/>
    <cellStyle name="Normal 13" xfId="36"/>
    <cellStyle name="Normal 13 2" xfId="99"/>
    <cellStyle name="Normal 13 2 2" xfId="206"/>
    <cellStyle name="Normal 13 2 3" xfId="314"/>
    <cellStyle name="Normal 13 3" xfId="144"/>
    <cellStyle name="Normal 13 4" xfId="252"/>
    <cellStyle name="Normal 14" xfId="37"/>
    <cellStyle name="Normal 14 2" xfId="100"/>
    <cellStyle name="Normal 14 2 2" xfId="207"/>
    <cellStyle name="Normal 14 2 3" xfId="315"/>
    <cellStyle name="Normal 14 3" xfId="145"/>
    <cellStyle name="Normal 14 4" xfId="253"/>
    <cellStyle name="Normal 15" xfId="38"/>
    <cellStyle name="Normal 15 2" xfId="101"/>
    <cellStyle name="Normal 15 2 2" xfId="208"/>
    <cellStyle name="Normal 15 2 3" xfId="316"/>
    <cellStyle name="Normal 15 3" xfId="146"/>
    <cellStyle name="Normal 15 4" xfId="254"/>
    <cellStyle name="Normal 16" xfId="39"/>
    <cellStyle name="Normal 16 2" xfId="147"/>
    <cellStyle name="Normal 16 3" xfId="255"/>
    <cellStyle name="Normal 17" xfId="69"/>
    <cellStyle name="Normal 17 2" xfId="176"/>
    <cellStyle name="Normal 17 3" xfId="284"/>
    <cellStyle name="Normal 18" xfId="70"/>
    <cellStyle name="Normal 18 2" xfId="177"/>
    <cellStyle name="Normal 18 3" xfId="285"/>
    <cellStyle name="Normal 19" xfId="102"/>
    <cellStyle name="Normal 19 2" xfId="209"/>
    <cellStyle name="Normal 19 3" xfId="317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2 3" xfId="269"/>
    <cellStyle name="Normal 2 2 2 2 3" xfId="84"/>
    <cellStyle name="Normal 2 2 2 2 3 2" xfId="191"/>
    <cellStyle name="Normal 2 2 2 2 3 3" xfId="299"/>
    <cellStyle name="Normal 2 2 2 2 4" xfId="129"/>
    <cellStyle name="Normal 2 2 2 2 5" xfId="237"/>
    <cellStyle name="Normal 2 2 2 3" xfId="29"/>
    <cellStyle name="Normal 2 2 2 3 2" xfId="61"/>
    <cellStyle name="Normal 2 2 2 3 2 2" xfId="169"/>
    <cellStyle name="Normal 2 2 2 3 2 3" xfId="277"/>
    <cellStyle name="Normal 2 2 2 3 3" xfId="92"/>
    <cellStyle name="Normal 2 2 2 3 3 2" xfId="199"/>
    <cellStyle name="Normal 2 2 2 3 3 3" xfId="307"/>
    <cellStyle name="Normal 2 2 2 3 4" xfId="137"/>
    <cellStyle name="Normal 2 2 2 3 5" xfId="245"/>
    <cellStyle name="Normal 2 2 2 4" xfId="42"/>
    <cellStyle name="Normal 2 2 2 4 2" xfId="150"/>
    <cellStyle name="Normal 2 2 2 4 3" xfId="258"/>
    <cellStyle name="Normal 2 2 2 5" xfId="73"/>
    <cellStyle name="Normal 2 2 2 5 2" xfId="180"/>
    <cellStyle name="Normal 2 2 2 5 3" xfId="288"/>
    <cellStyle name="Normal 2 2 2 6" xfId="118"/>
    <cellStyle name="Normal 2 2 2 7" xfId="226"/>
    <cellStyle name="Normal 2 3" xfId="220"/>
    <cellStyle name="Normal 20" xfId="103"/>
    <cellStyle name="Normal 20 2" xfId="210"/>
    <cellStyle name="Normal 20 3" xfId="318"/>
    <cellStyle name="Normal 21" xfId="104"/>
    <cellStyle name="Normal 21 2" xfId="211"/>
    <cellStyle name="Normal 21 3" xfId="319"/>
    <cellStyle name="Normal 22" xfId="105"/>
    <cellStyle name="Normal 22 2" xfId="212"/>
    <cellStyle name="Normal 22 3" xfId="320"/>
    <cellStyle name="Normal 23" xfId="106"/>
    <cellStyle name="Normal 23 2" xfId="213"/>
    <cellStyle name="Normal 23 3" xfId="321"/>
    <cellStyle name="Normal 24" xfId="107"/>
    <cellStyle name="Normal 24 2" xfId="214"/>
    <cellStyle name="Normal 24 3" xfId="322"/>
    <cellStyle name="Normal 25" xfId="108"/>
    <cellStyle name="Normal 25 2" xfId="215"/>
    <cellStyle name="Normal 25 3" xfId="323"/>
    <cellStyle name="Normal 26" xfId="109"/>
    <cellStyle name="Normal 26 2" xfId="216"/>
    <cellStyle name="Normal 26 3" xfId="324"/>
    <cellStyle name="Normal 27" xfId="110"/>
    <cellStyle name="Normal 27 2" xfId="217"/>
    <cellStyle name="Normal 27 3" xfId="325"/>
    <cellStyle name="Normal 28" xfId="111"/>
    <cellStyle name="Normal 28 2" xfId="218"/>
    <cellStyle name="Normal 28 3" xfId="326"/>
    <cellStyle name="Normal 29" xfId="112"/>
    <cellStyle name="Normal 29 2" xfId="327"/>
    <cellStyle name="Normal 3" xfId="10"/>
    <cellStyle name="Normal 3 2" xfId="22"/>
    <cellStyle name="Normal 3 2 2" xfId="54"/>
    <cellStyle name="Normal 3 2 2 2" xfId="162"/>
    <cellStyle name="Normal 3 2 2 3" xfId="270"/>
    <cellStyle name="Normal 3 2 3" xfId="85"/>
    <cellStyle name="Normal 3 2 3 2" xfId="192"/>
    <cellStyle name="Normal 3 2 3 3" xfId="300"/>
    <cellStyle name="Normal 3 2 4" xfId="130"/>
    <cellStyle name="Normal 3 2 5" xfId="238"/>
    <cellStyle name="Normal 3 3" xfId="30"/>
    <cellStyle name="Normal 3 3 2" xfId="62"/>
    <cellStyle name="Normal 3 3 2 2" xfId="170"/>
    <cellStyle name="Normal 3 3 2 3" xfId="278"/>
    <cellStyle name="Normal 3 3 3" xfId="93"/>
    <cellStyle name="Normal 3 3 3 2" xfId="200"/>
    <cellStyle name="Normal 3 3 3 3" xfId="308"/>
    <cellStyle name="Normal 3 3 4" xfId="138"/>
    <cellStyle name="Normal 3 3 5" xfId="246"/>
    <cellStyle name="Normal 3 4" xfId="43"/>
    <cellStyle name="Normal 3 4 2" xfId="151"/>
    <cellStyle name="Normal 3 4 3" xfId="259"/>
    <cellStyle name="Normal 3 5" xfId="74"/>
    <cellStyle name="Normal 3 5 2" xfId="181"/>
    <cellStyle name="Normal 3 5 3" xfId="289"/>
    <cellStyle name="Normal 3 6" xfId="219"/>
    <cellStyle name="Normal 3 7" xfId="119"/>
    <cellStyle name="Normal 3 8" xfId="227"/>
    <cellStyle name="Normal 30" xfId="113"/>
    <cellStyle name="Normal 31" xfId="114"/>
    <cellStyle name="Normal 32" xfId="115"/>
    <cellStyle name="Normal 33" xfId="221"/>
    <cellStyle name="Normal 34" xfId="222"/>
    <cellStyle name="Normal 35" xfId="223"/>
    <cellStyle name="Normal 36" xfId="328"/>
    <cellStyle name="Normal 37" xfId="329"/>
    <cellStyle name="Normal 38" xfId="330"/>
    <cellStyle name="Normal 4" xfId="11"/>
    <cellStyle name="Normal 4 2" xfId="23"/>
    <cellStyle name="Normal 4 2 2" xfId="55"/>
    <cellStyle name="Normal 4 2 2 2" xfId="163"/>
    <cellStyle name="Normal 4 2 2 3" xfId="271"/>
    <cellStyle name="Normal 4 2 3" xfId="86"/>
    <cellStyle name="Normal 4 2 3 2" xfId="193"/>
    <cellStyle name="Normal 4 2 3 3" xfId="301"/>
    <cellStyle name="Normal 4 2 4" xfId="131"/>
    <cellStyle name="Normal 4 2 5" xfId="239"/>
    <cellStyle name="Normal 4 3" xfId="31"/>
    <cellStyle name="Normal 4 3 2" xfId="63"/>
    <cellStyle name="Normal 4 3 2 2" xfId="171"/>
    <cellStyle name="Normal 4 3 2 3" xfId="279"/>
    <cellStyle name="Normal 4 3 3" xfId="94"/>
    <cellStyle name="Normal 4 3 3 2" xfId="201"/>
    <cellStyle name="Normal 4 3 3 3" xfId="309"/>
    <cellStyle name="Normal 4 3 4" xfId="139"/>
    <cellStyle name="Normal 4 3 5" xfId="247"/>
    <cellStyle name="Normal 4 4" xfId="44"/>
    <cellStyle name="Normal 4 4 2" xfId="152"/>
    <cellStyle name="Normal 4 4 3" xfId="260"/>
    <cellStyle name="Normal 4 5" xfId="75"/>
    <cellStyle name="Normal 4 5 2" xfId="182"/>
    <cellStyle name="Normal 4 5 3" xfId="290"/>
    <cellStyle name="Normal 4 6" xfId="120"/>
    <cellStyle name="Normal 4 7" xfId="228"/>
    <cellStyle name="Normal 5" xfId="6"/>
    <cellStyle name="Normal 5 2" xfId="19"/>
    <cellStyle name="Normal 5 2 2" xfId="51"/>
    <cellStyle name="Normal 5 2 2 2" xfId="159"/>
    <cellStyle name="Normal 5 2 2 3" xfId="267"/>
    <cellStyle name="Normal 5 2 3" xfId="82"/>
    <cellStyle name="Normal 5 2 3 2" xfId="189"/>
    <cellStyle name="Normal 5 2 3 3" xfId="297"/>
    <cellStyle name="Normal 5 2 4" xfId="127"/>
    <cellStyle name="Normal 5 2 5" xfId="235"/>
    <cellStyle name="Normal 5 3" xfId="27"/>
    <cellStyle name="Normal 5 3 2" xfId="59"/>
    <cellStyle name="Normal 5 3 2 2" xfId="167"/>
    <cellStyle name="Normal 5 3 2 3" xfId="275"/>
    <cellStyle name="Normal 5 3 3" xfId="90"/>
    <cellStyle name="Normal 5 3 3 2" xfId="197"/>
    <cellStyle name="Normal 5 3 3 3" xfId="305"/>
    <cellStyle name="Normal 5 3 4" xfId="135"/>
    <cellStyle name="Normal 5 3 5" xfId="243"/>
    <cellStyle name="Normal 5 4" xfId="40"/>
    <cellStyle name="Normal 5 4 2" xfId="148"/>
    <cellStyle name="Normal 5 4 3" xfId="256"/>
    <cellStyle name="Normal 5 5" xfId="71"/>
    <cellStyle name="Normal 5 5 2" xfId="178"/>
    <cellStyle name="Normal 5 5 3" xfId="286"/>
    <cellStyle name="Normal 5 6" xfId="116"/>
    <cellStyle name="Normal 5 7" xfId="224"/>
    <cellStyle name="Normal 6" xfId="12"/>
    <cellStyle name="Normal 6 2" xfId="24"/>
    <cellStyle name="Normal 6 2 2" xfId="56"/>
    <cellStyle name="Normal 6 2 2 2" xfId="164"/>
    <cellStyle name="Normal 6 2 2 3" xfId="272"/>
    <cellStyle name="Normal 6 2 3" xfId="87"/>
    <cellStyle name="Normal 6 2 3 2" xfId="194"/>
    <cellStyle name="Normal 6 2 3 3" xfId="302"/>
    <cellStyle name="Normal 6 2 4" xfId="132"/>
    <cellStyle name="Normal 6 2 5" xfId="240"/>
    <cellStyle name="Normal 6 3" xfId="32"/>
    <cellStyle name="Normal 6 3 2" xfId="64"/>
    <cellStyle name="Normal 6 3 2 2" xfId="172"/>
    <cellStyle name="Normal 6 3 2 3" xfId="280"/>
    <cellStyle name="Normal 6 3 3" xfId="95"/>
    <cellStyle name="Normal 6 3 3 2" xfId="202"/>
    <cellStyle name="Normal 6 3 3 3" xfId="310"/>
    <cellStyle name="Normal 6 3 4" xfId="140"/>
    <cellStyle name="Normal 6 3 5" xfId="248"/>
    <cellStyle name="Normal 6 4" xfId="45"/>
    <cellStyle name="Normal 6 4 2" xfId="153"/>
    <cellStyle name="Normal 6 4 3" xfId="261"/>
    <cellStyle name="Normal 6 5" xfId="76"/>
    <cellStyle name="Normal 6 5 2" xfId="183"/>
    <cellStyle name="Normal 6 5 3" xfId="291"/>
    <cellStyle name="Normal 6 6" xfId="121"/>
    <cellStyle name="Normal 6 7" xfId="229"/>
    <cellStyle name="Normal 7" xfId="14"/>
    <cellStyle name="Normal 7 2" xfId="26"/>
    <cellStyle name="Normal 7 2 2" xfId="58"/>
    <cellStyle name="Normal 7 2 2 2" xfId="166"/>
    <cellStyle name="Normal 7 2 2 3" xfId="274"/>
    <cellStyle name="Normal 7 2 3" xfId="89"/>
    <cellStyle name="Normal 7 2 3 2" xfId="196"/>
    <cellStyle name="Normal 7 2 3 3" xfId="304"/>
    <cellStyle name="Normal 7 2 4" xfId="134"/>
    <cellStyle name="Normal 7 2 5" xfId="242"/>
    <cellStyle name="Normal 7 3" xfId="34"/>
    <cellStyle name="Normal 7 3 2" xfId="66"/>
    <cellStyle name="Normal 7 3 2 2" xfId="174"/>
    <cellStyle name="Normal 7 3 2 3" xfId="282"/>
    <cellStyle name="Normal 7 3 3" xfId="97"/>
    <cellStyle name="Normal 7 3 3 2" xfId="204"/>
    <cellStyle name="Normal 7 3 3 3" xfId="312"/>
    <cellStyle name="Normal 7 3 4" xfId="142"/>
    <cellStyle name="Normal 7 3 5" xfId="250"/>
    <cellStyle name="Normal 7 4" xfId="47"/>
    <cellStyle name="Normal 7 4 2" xfId="155"/>
    <cellStyle name="Normal 7 4 3" xfId="263"/>
    <cellStyle name="Normal 7 5" xfId="78"/>
    <cellStyle name="Normal 7 5 2" xfId="185"/>
    <cellStyle name="Normal 7 5 3" xfId="293"/>
    <cellStyle name="Normal 7 6" xfId="123"/>
    <cellStyle name="Normal 7 7" xfId="231"/>
    <cellStyle name="Normal 79" xfId="7"/>
    <cellStyle name="Normal 79 2" xfId="20"/>
    <cellStyle name="Normal 79 2 2" xfId="52"/>
    <cellStyle name="Normal 79 2 2 2" xfId="160"/>
    <cellStyle name="Normal 79 2 2 3" xfId="268"/>
    <cellStyle name="Normal 79 2 3" xfId="83"/>
    <cellStyle name="Normal 79 2 3 2" xfId="190"/>
    <cellStyle name="Normal 79 2 3 3" xfId="298"/>
    <cellStyle name="Normal 79 2 4" xfId="128"/>
    <cellStyle name="Normal 79 2 5" xfId="236"/>
    <cellStyle name="Normal 79 3" xfId="28"/>
    <cellStyle name="Normal 79 3 2" xfId="60"/>
    <cellStyle name="Normal 79 3 2 2" xfId="168"/>
    <cellStyle name="Normal 79 3 2 3" xfId="276"/>
    <cellStyle name="Normal 79 3 3" xfId="91"/>
    <cellStyle name="Normal 79 3 3 2" xfId="198"/>
    <cellStyle name="Normal 79 3 3 3" xfId="306"/>
    <cellStyle name="Normal 79 3 4" xfId="136"/>
    <cellStyle name="Normal 79 3 5" xfId="244"/>
    <cellStyle name="Normal 79 4" xfId="41"/>
    <cellStyle name="Normal 79 4 2" xfId="149"/>
    <cellStyle name="Normal 79 4 3" xfId="257"/>
    <cellStyle name="Normal 79 5" xfId="72"/>
    <cellStyle name="Normal 79 5 2" xfId="179"/>
    <cellStyle name="Normal 79 5 3" xfId="287"/>
    <cellStyle name="Normal 79 6" xfId="117"/>
    <cellStyle name="Normal 79 7" xfId="225"/>
    <cellStyle name="Normal 8" xfId="13"/>
    <cellStyle name="Normal 8 2" xfId="25"/>
    <cellStyle name="Normal 8 2 2" xfId="57"/>
    <cellStyle name="Normal 8 2 2 2" xfId="165"/>
    <cellStyle name="Normal 8 2 2 3" xfId="273"/>
    <cellStyle name="Normal 8 2 3" xfId="88"/>
    <cellStyle name="Normal 8 2 3 2" xfId="195"/>
    <cellStyle name="Normal 8 2 3 3" xfId="303"/>
    <cellStyle name="Normal 8 2 4" xfId="133"/>
    <cellStyle name="Normal 8 2 5" xfId="241"/>
    <cellStyle name="Normal 8 3" xfId="33"/>
    <cellStyle name="Normal 8 3 2" xfId="65"/>
    <cellStyle name="Normal 8 3 2 2" xfId="173"/>
    <cellStyle name="Normal 8 3 2 3" xfId="281"/>
    <cellStyle name="Normal 8 3 3" xfId="96"/>
    <cellStyle name="Normal 8 3 3 2" xfId="203"/>
    <cellStyle name="Normal 8 3 3 3" xfId="311"/>
    <cellStyle name="Normal 8 3 4" xfId="141"/>
    <cellStyle name="Normal 8 3 5" xfId="249"/>
    <cellStyle name="Normal 8 4" xfId="46"/>
    <cellStyle name="Normal 8 4 2" xfId="154"/>
    <cellStyle name="Normal 8 4 3" xfId="262"/>
    <cellStyle name="Normal 8 5" xfId="77"/>
    <cellStyle name="Normal 8 5 2" xfId="184"/>
    <cellStyle name="Normal 8 5 3" xfId="292"/>
    <cellStyle name="Normal 8 6" xfId="122"/>
    <cellStyle name="Normal 8 7" xfId="230"/>
    <cellStyle name="Normal 9" xfId="15"/>
    <cellStyle name="Normal 9 2" xfId="48"/>
    <cellStyle name="Normal 9 2 2" xfId="156"/>
    <cellStyle name="Normal 9 2 3" xfId="264"/>
    <cellStyle name="Normal 9 3" xfId="79"/>
    <cellStyle name="Normal 9 3 2" xfId="186"/>
    <cellStyle name="Normal 9 3 3" xfId="294"/>
    <cellStyle name="Normal 9 4" xfId="124"/>
    <cellStyle name="Normal 9 5" xfId="232"/>
    <cellStyle name="Normal_Graph_1_3 2" xfId="3"/>
    <cellStyle name="Percent 2" xfId="5"/>
  </cellStyles>
  <dxfs count="2">
    <dxf>
      <font>
        <color auto="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9900"/>
      <color rgb="FFFF3399"/>
      <color rgb="FFFF9900"/>
      <color rgb="FFCC00FF"/>
      <color rgb="FF7BC060"/>
      <color rgb="FF990033"/>
      <color rgb="FF6600FF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броя на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участниците в управляваните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от тях 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25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№1.1-Ф'!$H$4:$H$13</c:f>
              <c:numCache>
                <c:formatCode>0.00</c:formatCode>
                <c:ptCount val="10"/>
                <c:pt idx="0">
                  <c:v>24.102268078105308</c:v>
                </c:pt>
                <c:pt idx="1">
                  <c:v>8.3922485546942198</c:v>
                </c:pt>
                <c:pt idx="2">
                  <c:v>19.791452263850786</c:v>
                </c:pt>
                <c:pt idx="3">
                  <c:v>20.733124008159212</c:v>
                </c:pt>
                <c:pt idx="4">
                  <c:v>9.9772113494282433</c:v>
                </c:pt>
                <c:pt idx="5">
                  <c:v>7.8625994999130242</c:v>
                </c:pt>
                <c:pt idx="6">
                  <c:v>3.7328295535270901</c:v>
                </c:pt>
                <c:pt idx="7">
                  <c:v>2.7427039875765411</c:v>
                </c:pt>
                <c:pt idx="8">
                  <c:v>1.6344078497912091</c:v>
                </c:pt>
                <c:pt idx="9">
                  <c:v>1.0311548549543692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участниците в управляваните от ПОД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</a:t>
            </a:r>
            <a:r>
              <a:rPr lang="bg-BG"/>
              <a:t>9.202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7-6478-4B36-9CBE-C4E69619E376}"/>
              </c:ext>
            </c:extLst>
          </c:dPt>
          <c:dPt>
            <c:idx val="5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6478-4B36-9CBE-C4E69619E376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№1.1-Ф'!$B$15:$G$15</c:f>
              <c:numCache>
                <c:formatCode>0.00</c:formatCode>
                <c:ptCount val="6"/>
                <c:pt idx="0">
                  <c:v>80.250043487936594</c:v>
                </c:pt>
                <c:pt idx="1">
                  <c:v>6.5183509374444251</c:v>
                </c:pt>
                <c:pt idx="2">
                  <c:v>12.264414428860054</c:v>
                </c:pt>
                <c:pt idx="3">
                  <c:v>0.19148297265070394</c:v>
                </c:pt>
                <c:pt idx="4">
                  <c:v>0.15097845427838694</c:v>
                </c:pt>
                <c:pt idx="5">
                  <c:v>0.62472971882983919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размер на нетните активи на управляваните от тях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9.20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25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№2.1-Ф '!$H$4:$H$13</c:f>
              <c:numCache>
                <c:formatCode>#,##0.00</c:formatCode>
                <c:ptCount val="10"/>
                <c:pt idx="0">
                  <c:v>24.258756346918762</c:v>
                </c:pt>
                <c:pt idx="1">
                  <c:v>8.0165884703098271</c:v>
                </c:pt>
                <c:pt idx="2">
                  <c:v>20.184776772411904</c:v>
                </c:pt>
                <c:pt idx="3">
                  <c:v>20.399498733446794</c:v>
                </c:pt>
                <c:pt idx="4">
                  <c:v>12.967338285525063</c:v>
                </c:pt>
                <c:pt idx="5">
                  <c:v>8.6067541778539862</c:v>
                </c:pt>
                <c:pt idx="6">
                  <c:v>2.2888235487652624</c:v>
                </c:pt>
                <c:pt idx="7">
                  <c:v>1.638690206693864</c:v>
                </c:pt>
                <c:pt idx="8">
                  <c:v>0.97095419269271321</c:v>
                </c:pt>
                <c:pt idx="9">
                  <c:v>0.66781926538182479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нетните активи в управляваните от ПОД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</a:t>
            </a:r>
            <a:r>
              <a:rPr lang="bg-BG"/>
              <a:t>9.202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Pt>
            <c:idx val="4"/>
            <c:bubble3D val="0"/>
            <c:explosion val="21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6C28-4E30-8998-D134E398F7E8}"/>
              </c:ext>
            </c:extLst>
          </c:dPt>
          <c:dPt>
            <c:idx val="5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338B-4F38-9460-325A3E68E7B8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№2.1-Ф '!$B$15:$G$15</c:f>
              <c:numCache>
                <c:formatCode>#,##0.00</c:formatCode>
                <c:ptCount val="6"/>
                <c:pt idx="0">
                  <c:v>86.91</c:v>
                </c:pt>
                <c:pt idx="1">
                  <c:v>6.43</c:v>
                </c:pt>
                <c:pt idx="2">
                  <c:v>5.45</c:v>
                </c:pt>
                <c:pt idx="3">
                  <c:v>7.0000000000000007E-2</c:v>
                </c:pt>
                <c:pt idx="4">
                  <c:v>0.52</c:v>
                </c:pt>
                <c:pt idx="5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Y11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8" customWidth="1"/>
    <col min="2" max="2" width="9" style="37" customWidth="1"/>
    <col min="3" max="3" width="9.140625" style="28" customWidth="1"/>
    <col min="4" max="4" width="8.7109375" style="37" customWidth="1"/>
    <col min="5" max="5" width="8.7109375" style="28" customWidth="1"/>
    <col min="6" max="6" width="8.5703125" style="37" customWidth="1"/>
    <col min="7" max="7" width="8.7109375" style="28" customWidth="1"/>
    <col min="8" max="8" width="8.5703125" style="37" customWidth="1"/>
    <col min="9" max="9" width="8.7109375" style="28" customWidth="1"/>
    <col min="10" max="10" width="9" style="37" customWidth="1"/>
    <col min="11" max="11" width="9.140625" style="28" customWidth="1"/>
    <col min="12" max="12" width="9.5703125" style="37" customWidth="1"/>
    <col min="13" max="13" width="8.5703125" style="28" customWidth="1"/>
    <col min="14" max="14" width="9" style="37" customWidth="1"/>
    <col min="15" max="15" width="8.7109375" style="28" customWidth="1"/>
    <col min="16" max="16" width="9.140625" style="28" customWidth="1"/>
    <col min="17" max="17" width="8.7109375" style="28" customWidth="1"/>
    <col min="18" max="18" width="9.28515625" style="28" customWidth="1"/>
    <col min="19" max="19" width="8.7109375" style="28" customWidth="1"/>
    <col min="20" max="20" width="8.5703125" style="28" customWidth="1"/>
    <col min="21" max="21" width="8.7109375" style="28" customWidth="1"/>
    <col min="22" max="22" width="9.85546875" style="27" customWidth="1"/>
    <col min="23" max="23" width="9.28515625" style="28" customWidth="1"/>
    <col min="24" max="16384" width="10.28515625" style="28"/>
  </cols>
  <sheetData>
    <row r="1" spans="1:51" ht="23.25" customHeight="1" x14ac:dyDescent="0.3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</row>
    <row r="2" spans="1:51" ht="22.5" customHeight="1" x14ac:dyDescent="0.25"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38" t="s">
        <v>1</v>
      </c>
      <c r="W2" s="138"/>
    </row>
    <row r="3" spans="1:51" s="31" customFormat="1" ht="70.5" customHeight="1" x14ac:dyDescent="0.25">
      <c r="A3" s="29" t="s">
        <v>2</v>
      </c>
      <c r="B3" s="139" t="s">
        <v>47</v>
      </c>
      <c r="C3" s="144"/>
      <c r="D3" s="139" t="s">
        <v>4</v>
      </c>
      <c r="E3" s="139"/>
      <c r="F3" s="139" t="s">
        <v>59</v>
      </c>
      <c r="G3" s="139"/>
      <c r="H3" s="139" t="s">
        <v>5</v>
      </c>
      <c r="I3" s="139"/>
      <c r="J3" s="139" t="s">
        <v>57</v>
      </c>
      <c r="K3" s="139"/>
      <c r="L3" s="139" t="s">
        <v>86</v>
      </c>
      <c r="M3" s="139"/>
      <c r="N3" s="139" t="s">
        <v>82</v>
      </c>
      <c r="O3" s="139"/>
      <c r="P3" s="142" t="s">
        <v>48</v>
      </c>
      <c r="Q3" s="143"/>
      <c r="R3" s="140" t="s">
        <v>45</v>
      </c>
      <c r="S3" s="141"/>
      <c r="T3" s="139" t="s">
        <v>56</v>
      </c>
      <c r="U3" s="139"/>
      <c r="V3" s="139" t="s">
        <v>7</v>
      </c>
      <c r="W3" s="139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</row>
    <row r="4" spans="1:51" s="32" customFormat="1" ht="26.25" customHeight="1" x14ac:dyDescent="0.2">
      <c r="A4" s="146" t="s">
        <v>55</v>
      </c>
      <c r="B4" s="136" t="s">
        <v>99</v>
      </c>
      <c r="C4" s="136" t="s">
        <v>100</v>
      </c>
      <c r="D4" s="136" t="str">
        <f>B4</f>
        <v>Девет-месечие 2024</v>
      </c>
      <c r="E4" s="136" t="str">
        <f>C4</f>
        <v>Девет-месечие 2025</v>
      </c>
      <c r="F4" s="136" t="str">
        <f t="shared" ref="F4:U4" si="0">D4</f>
        <v>Девет-месечие 2024</v>
      </c>
      <c r="G4" s="136" t="str">
        <f t="shared" si="0"/>
        <v>Девет-месечие 2025</v>
      </c>
      <c r="H4" s="136" t="str">
        <f t="shared" si="0"/>
        <v>Девет-месечие 2024</v>
      </c>
      <c r="I4" s="136" t="str">
        <f t="shared" si="0"/>
        <v>Девет-месечие 2025</v>
      </c>
      <c r="J4" s="136" t="str">
        <f t="shared" si="0"/>
        <v>Девет-месечие 2024</v>
      </c>
      <c r="K4" s="136" t="str">
        <f t="shared" si="0"/>
        <v>Девет-месечие 2025</v>
      </c>
      <c r="L4" s="136" t="str">
        <f t="shared" si="0"/>
        <v>Девет-месечие 2024</v>
      </c>
      <c r="M4" s="136" t="str">
        <f t="shared" si="0"/>
        <v>Девет-месечие 2025</v>
      </c>
      <c r="N4" s="136" t="str">
        <f t="shared" si="0"/>
        <v>Девет-месечие 2024</v>
      </c>
      <c r="O4" s="136" t="str">
        <f t="shared" si="0"/>
        <v>Девет-месечие 2025</v>
      </c>
      <c r="P4" s="136" t="str">
        <f t="shared" si="0"/>
        <v>Девет-месечие 2024</v>
      </c>
      <c r="Q4" s="136" t="str">
        <f t="shared" si="0"/>
        <v>Девет-месечие 2025</v>
      </c>
      <c r="R4" s="136" t="str">
        <f t="shared" si="0"/>
        <v>Девет-месечие 2024</v>
      </c>
      <c r="S4" s="136" t="str">
        <f t="shared" si="0"/>
        <v>Девет-месечие 2025</v>
      </c>
      <c r="T4" s="136" t="str">
        <f t="shared" si="0"/>
        <v>Девет-месечие 2024</v>
      </c>
      <c r="U4" s="136" t="str">
        <f t="shared" si="0"/>
        <v>Девет-месечие 2025</v>
      </c>
      <c r="V4" s="136" t="str">
        <f t="shared" ref="V4" si="1">T4</f>
        <v>Девет-месечие 2024</v>
      </c>
      <c r="W4" s="136" t="str">
        <f t="shared" ref="W4" si="2">U4</f>
        <v>Девет-месечие 2025</v>
      </c>
    </row>
    <row r="5" spans="1:51" s="31" customFormat="1" ht="24.6" customHeight="1" x14ac:dyDescent="0.25">
      <c r="A5" s="14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</row>
    <row r="6" spans="1:51" s="33" customFormat="1" ht="32.25" customHeight="1" x14ac:dyDescent="0.3">
      <c r="A6" s="90" t="s">
        <v>8</v>
      </c>
      <c r="B6" s="118">
        <v>61232</v>
      </c>
      <c r="C6" s="118">
        <v>66151</v>
      </c>
      <c r="D6" s="118">
        <v>32464</v>
      </c>
      <c r="E6" s="118">
        <v>32252</v>
      </c>
      <c r="F6" s="118">
        <v>47332</v>
      </c>
      <c r="G6" s="118">
        <v>53500</v>
      </c>
      <c r="H6" s="118">
        <v>46096</v>
      </c>
      <c r="I6" s="118">
        <v>53098</v>
      </c>
      <c r="J6" s="118">
        <v>27555</v>
      </c>
      <c r="K6" s="118">
        <v>33558</v>
      </c>
      <c r="L6" s="118">
        <v>28714</v>
      </c>
      <c r="M6" s="118">
        <v>35122</v>
      </c>
      <c r="N6" s="118">
        <v>6425</v>
      </c>
      <c r="O6" s="118">
        <v>6760</v>
      </c>
      <c r="P6" s="118">
        <v>4766</v>
      </c>
      <c r="Q6" s="118">
        <v>5085</v>
      </c>
      <c r="R6" s="118">
        <v>2770</v>
      </c>
      <c r="S6" s="118">
        <v>3032</v>
      </c>
      <c r="T6" s="119">
        <v>1725</v>
      </c>
      <c r="U6" s="119">
        <v>2598</v>
      </c>
      <c r="V6" s="100">
        <f>B6+D6+F6+H6+J6+L6+N6+P6+R6+T6</f>
        <v>259079</v>
      </c>
      <c r="W6" s="100">
        <f>C6+E6+G6+I6+K6+M6+O6+Q6+S6+U6</f>
        <v>291156</v>
      </c>
    </row>
    <row r="7" spans="1:51" s="33" customFormat="1" ht="32.25" customHeight="1" x14ac:dyDescent="0.3">
      <c r="A7" s="34" t="s">
        <v>9</v>
      </c>
      <c r="B7" s="118">
        <v>53009</v>
      </c>
      <c r="C7" s="118">
        <v>60005</v>
      </c>
      <c r="D7" s="118">
        <v>18176</v>
      </c>
      <c r="E7" s="118">
        <v>19608</v>
      </c>
      <c r="F7" s="118">
        <v>44053</v>
      </c>
      <c r="G7" s="118">
        <v>50204</v>
      </c>
      <c r="H7" s="118">
        <v>43754</v>
      </c>
      <c r="I7" s="118">
        <v>50065</v>
      </c>
      <c r="J7" s="118">
        <v>25791</v>
      </c>
      <c r="K7" s="118">
        <v>31391</v>
      </c>
      <c r="L7" s="118">
        <v>18583</v>
      </c>
      <c r="M7" s="118">
        <v>21045</v>
      </c>
      <c r="N7" s="118">
        <v>5826</v>
      </c>
      <c r="O7" s="118">
        <v>6258</v>
      </c>
      <c r="P7" s="118">
        <v>3960</v>
      </c>
      <c r="Q7" s="118">
        <v>4562</v>
      </c>
      <c r="R7" s="118">
        <v>2516</v>
      </c>
      <c r="S7" s="118">
        <v>2824</v>
      </c>
      <c r="T7" s="119">
        <v>1037</v>
      </c>
      <c r="U7" s="119">
        <v>1909</v>
      </c>
      <c r="V7" s="100">
        <f>B7+D7+F7+H7+J7+L7+N7+P7+R7+T7</f>
        <v>216705</v>
      </c>
      <c r="W7" s="100">
        <f t="shared" ref="W7:W11" si="3">C7+E7+G7+I7+K7+M7+O7+Q7+S7+U7</f>
        <v>247871</v>
      </c>
    </row>
    <row r="8" spans="1:51" s="33" customFormat="1" ht="32.25" customHeight="1" x14ac:dyDescent="0.3">
      <c r="A8" s="34" t="s">
        <v>10</v>
      </c>
      <c r="B8" s="118">
        <v>2907</v>
      </c>
      <c r="C8" s="118">
        <v>2138</v>
      </c>
      <c r="D8" s="118">
        <v>7564</v>
      </c>
      <c r="E8" s="118">
        <v>7244</v>
      </c>
      <c r="F8" s="118">
        <v>1246</v>
      </c>
      <c r="G8" s="118">
        <v>1263</v>
      </c>
      <c r="H8" s="118">
        <v>813</v>
      </c>
      <c r="I8" s="118">
        <v>946</v>
      </c>
      <c r="J8" s="118">
        <v>648</v>
      </c>
      <c r="K8" s="118">
        <v>618</v>
      </c>
      <c r="L8" s="118">
        <v>5288</v>
      </c>
      <c r="M8" s="118">
        <v>3359</v>
      </c>
      <c r="N8" s="118">
        <v>479</v>
      </c>
      <c r="O8" s="118">
        <v>416</v>
      </c>
      <c r="P8" s="118">
        <v>538</v>
      </c>
      <c r="Q8" s="118">
        <v>357</v>
      </c>
      <c r="R8" s="118">
        <v>248</v>
      </c>
      <c r="S8" s="118">
        <v>188</v>
      </c>
      <c r="T8" s="119">
        <v>688</v>
      </c>
      <c r="U8" s="119">
        <v>666</v>
      </c>
      <c r="V8" s="100">
        <f>B8+D8+F8+H8+J8+L8+N8+P8+R8+T8</f>
        <v>20419</v>
      </c>
      <c r="W8" s="100">
        <f t="shared" si="3"/>
        <v>17195</v>
      </c>
    </row>
    <row r="9" spans="1:51" s="33" customFormat="1" ht="32.25" customHeight="1" x14ac:dyDescent="0.3">
      <c r="A9" s="90" t="s">
        <v>36</v>
      </c>
      <c r="B9" s="118">
        <v>36212</v>
      </c>
      <c r="C9" s="118">
        <v>35444</v>
      </c>
      <c r="D9" s="118">
        <v>25229</v>
      </c>
      <c r="E9" s="118">
        <v>22268</v>
      </c>
      <c r="F9" s="118">
        <v>22475</v>
      </c>
      <c r="G9" s="118">
        <v>24224</v>
      </c>
      <c r="H9" s="118">
        <v>23035</v>
      </c>
      <c r="I9" s="118">
        <v>24448</v>
      </c>
      <c r="J9" s="118">
        <v>16086</v>
      </c>
      <c r="K9" s="118">
        <v>18345</v>
      </c>
      <c r="L9" s="118">
        <v>19951</v>
      </c>
      <c r="M9" s="118">
        <v>17077</v>
      </c>
      <c r="N9" s="118">
        <v>5464</v>
      </c>
      <c r="O9" s="118">
        <v>6341</v>
      </c>
      <c r="P9" s="118">
        <v>4651</v>
      </c>
      <c r="Q9" s="118">
        <v>4202</v>
      </c>
      <c r="R9" s="118">
        <v>2207</v>
      </c>
      <c r="S9" s="118">
        <v>2429</v>
      </c>
      <c r="T9" s="119">
        <v>2518</v>
      </c>
      <c r="U9" s="119">
        <v>3107</v>
      </c>
      <c r="V9" s="100">
        <f>B9+D9+F9+H9+J9+L9+N9+P9+R9+T9</f>
        <v>157828</v>
      </c>
      <c r="W9" s="100">
        <f t="shared" si="3"/>
        <v>157885</v>
      </c>
    </row>
    <row r="10" spans="1:51" s="33" customFormat="1" ht="32.25" customHeight="1" x14ac:dyDescent="0.3">
      <c r="A10" s="35" t="s">
        <v>37</v>
      </c>
      <c r="B10" s="118">
        <v>1030</v>
      </c>
      <c r="C10" s="118">
        <v>475</v>
      </c>
      <c r="D10" s="118">
        <v>7207</v>
      </c>
      <c r="E10" s="118">
        <v>5985</v>
      </c>
      <c r="F10" s="118">
        <v>163</v>
      </c>
      <c r="G10" s="118">
        <v>269</v>
      </c>
      <c r="H10" s="118">
        <v>39</v>
      </c>
      <c r="I10" s="118">
        <v>25</v>
      </c>
      <c r="J10" s="118">
        <v>86</v>
      </c>
      <c r="K10" s="118">
        <v>79</v>
      </c>
      <c r="L10" s="118">
        <v>5041</v>
      </c>
      <c r="M10" s="118">
        <v>2773</v>
      </c>
      <c r="N10" s="118">
        <v>143</v>
      </c>
      <c r="O10" s="118">
        <v>155</v>
      </c>
      <c r="P10" s="118">
        <v>168</v>
      </c>
      <c r="Q10" s="118">
        <v>71</v>
      </c>
      <c r="R10" s="118">
        <v>33</v>
      </c>
      <c r="S10" s="118">
        <v>16</v>
      </c>
      <c r="T10" s="119">
        <v>485</v>
      </c>
      <c r="U10" s="119">
        <v>531</v>
      </c>
      <c r="V10" s="100">
        <f>B10+D10+F10+H10+J10+L10+N10+P10+R10+T10</f>
        <v>14395</v>
      </c>
      <c r="W10" s="100">
        <f t="shared" si="3"/>
        <v>10379</v>
      </c>
    </row>
    <row r="11" spans="1:51" s="36" customFormat="1" ht="32.25" customHeight="1" x14ac:dyDescent="0.25">
      <c r="A11" s="34" t="s">
        <v>38</v>
      </c>
      <c r="B11" s="118">
        <v>25020</v>
      </c>
      <c r="C11" s="118">
        <v>30707</v>
      </c>
      <c r="D11" s="118">
        <v>7235</v>
      </c>
      <c r="E11" s="118">
        <v>9984</v>
      </c>
      <c r="F11" s="118">
        <v>24857</v>
      </c>
      <c r="G11" s="118">
        <v>29276</v>
      </c>
      <c r="H11" s="118">
        <v>23061</v>
      </c>
      <c r="I11" s="118">
        <v>28650</v>
      </c>
      <c r="J11" s="118">
        <v>11469</v>
      </c>
      <c r="K11" s="118">
        <v>15213</v>
      </c>
      <c r="L11" s="118">
        <v>8763</v>
      </c>
      <c r="M11" s="118">
        <v>18045</v>
      </c>
      <c r="N11" s="118">
        <v>961</v>
      </c>
      <c r="O11" s="118">
        <v>419</v>
      </c>
      <c r="P11" s="118">
        <v>115</v>
      </c>
      <c r="Q11" s="118">
        <v>883</v>
      </c>
      <c r="R11" s="118">
        <v>563</v>
      </c>
      <c r="S11" s="118">
        <v>603</v>
      </c>
      <c r="T11" s="119">
        <v>-793</v>
      </c>
      <c r="U11" s="119">
        <v>-509</v>
      </c>
      <c r="V11" s="100">
        <f>B11+D11+F11+H11+J11+L11+N11+P11+R11+T11</f>
        <v>101251</v>
      </c>
      <c r="W11" s="100">
        <f t="shared" si="3"/>
        <v>133271</v>
      </c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3:C3"/>
    <mergeCell ref="D3:E3"/>
    <mergeCell ref="F3:G3"/>
    <mergeCell ref="B4:B5"/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18" ht="40.5" customHeight="1" x14ac:dyDescent="0.2">
      <c r="A1" s="187" t="s">
        <v>105</v>
      </c>
      <c r="B1" s="188"/>
      <c r="C1" s="188"/>
      <c r="D1" s="188"/>
      <c r="E1" s="188"/>
      <c r="F1" s="189"/>
    </row>
    <row r="2" spans="1:18" ht="12.75" customHeight="1" x14ac:dyDescent="0.2">
      <c r="A2" s="62"/>
      <c r="B2" s="63"/>
      <c r="C2" s="63"/>
      <c r="D2" s="63"/>
      <c r="E2" s="63"/>
      <c r="F2" s="64"/>
    </row>
    <row r="3" spans="1:18" ht="50.25" customHeight="1" x14ac:dyDescent="0.2">
      <c r="A3" s="73" t="s">
        <v>49</v>
      </c>
      <c r="B3" s="74" t="s">
        <v>21</v>
      </c>
      <c r="C3" s="74" t="s">
        <v>22</v>
      </c>
      <c r="D3" s="74" t="s">
        <v>15</v>
      </c>
      <c r="E3" s="74" t="s">
        <v>34</v>
      </c>
      <c r="F3" s="76" t="s">
        <v>19</v>
      </c>
      <c r="L3" s="117"/>
    </row>
    <row r="4" spans="1:18" ht="35.1" customHeight="1" x14ac:dyDescent="0.25">
      <c r="A4" s="24" t="s">
        <v>16</v>
      </c>
      <c r="B4" s="125">
        <v>9654</v>
      </c>
      <c r="C4" s="125">
        <v>1161</v>
      </c>
      <c r="D4" s="125">
        <v>1156</v>
      </c>
      <c r="E4" s="103">
        <v>0</v>
      </c>
      <c r="F4" s="107">
        <f>+SUM(B4:E4)</f>
        <v>11971</v>
      </c>
      <c r="H4" s="5"/>
      <c r="I4" s="126"/>
      <c r="J4" s="126"/>
      <c r="K4" s="126"/>
      <c r="L4" s="126"/>
      <c r="M4" s="126"/>
      <c r="N4" s="126"/>
      <c r="O4" s="126"/>
      <c r="P4" s="126"/>
      <c r="Q4" s="126"/>
      <c r="R4" s="126"/>
    </row>
    <row r="5" spans="1:18" ht="35.1" customHeight="1" x14ac:dyDescent="0.25">
      <c r="A5" s="24" t="s">
        <v>17</v>
      </c>
      <c r="B5" s="125">
        <v>6215</v>
      </c>
      <c r="C5" s="125">
        <v>793</v>
      </c>
      <c r="D5" s="125">
        <v>1062</v>
      </c>
      <c r="E5" s="103">
        <v>0</v>
      </c>
      <c r="F5" s="107">
        <f t="shared" ref="F5:F14" si="0">+SUM(B5:E5)</f>
        <v>8070</v>
      </c>
      <c r="H5" s="5"/>
      <c r="L5" s="117"/>
    </row>
    <row r="6" spans="1:18" ht="35.1" customHeight="1" x14ac:dyDescent="0.25">
      <c r="A6" s="24" t="s">
        <v>59</v>
      </c>
      <c r="B6" s="125">
        <v>9649</v>
      </c>
      <c r="C6" s="125">
        <v>548</v>
      </c>
      <c r="D6" s="125">
        <v>168</v>
      </c>
      <c r="E6" s="127">
        <v>107</v>
      </c>
      <c r="F6" s="107">
        <f>+SUM(B6:E6)</f>
        <v>10472</v>
      </c>
      <c r="H6" s="5"/>
      <c r="L6" s="117"/>
    </row>
    <row r="7" spans="1:18" ht="35.1" customHeight="1" x14ac:dyDescent="0.25">
      <c r="A7" s="24" t="s">
        <v>5</v>
      </c>
      <c r="B7" s="125">
        <v>11703</v>
      </c>
      <c r="C7" s="125">
        <v>726</v>
      </c>
      <c r="D7" s="125">
        <v>2537</v>
      </c>
      <c r="E7" s="103">
        <v>0</v>
      </c>
      <c r="F7" s="107">
        <f t="shared" si="0"/>
        <v>14966</v>
      </c>
      <c r="H7" s="5"/>
      <c r="L7" s="117"/>
    </row>
    <row r="8" spans="1:18" ht="35.1" customHeight="1" x14ac:dyDescent="0.25">
      <c r="A8" s="24" t="s">
        <v>62</v>
      </c>
      <c r="B8" s="125">
        <v>8711</v>
      </c>
      <c r="C8" s="125">
        <v>696</v>
      </c>
      <c r="D8" s="125">
        <v>1113</v>
      </c>
      <c r="E8" s="103">
        <v>0</v>
      </c>
      <c r="F8" s="107">
        <f t="shared" si="0"/>
        <v>10520</v>
      </c>
      <c r="H8" s="5"/>
      <c r="L8" s="117"/>
    </row>
    <row r="9" spans="1:18" ht="35.1" customHeight="1" x14ac:dyDescent="0.25">
      <c r="A9" s="24" t="s">
        <v>86</v>
      </c>
      <c r="B9" s="125">
        <v>5766</v>
      </c>
      <c r="C9" s="125">
        <v>1040</v>
      </c>
      <c r="D9" s="125">
        <v>555</v>
      </c>
      <c r="E9" s="103">
        <v>0</v>
      </c>
      <c r="F9" s="107">
        <f t="shared" si="0"/>
        <v>7361</v>
      </c>
      <c r="H9" s="5"/>
      <c r="L9" s="117"/>
    </row>
    <row r="10" spans="1:18" ht="35.1" customHeight="1" x14ac:dyDescent="0.25">
      <c r="A10" s="75" t="s">
        <v>83</v>
      </c>
      <c r="B10" s="125">
        <v>5603</v>
      </c>
      <c r="C10" s="125">
        <v>832</v>
      </c>
      <c r="D10" s="125">
        <v>269</v>
      </c>
      <c r="E10" s="103">
        <v>0</v>
      </c>
      <c r="F10" s="107">
        <f t="shared" si="0"/>
        <v>6704</v>
      </c>
      <c r="H10" s="5"/>
      <c r="L10" s="117"/>
    </row>
    <row r="11" spans="1:18" ht="35.1" customHeight="1" x14ac:dyDescent="0.25">
      <c r="A11" s="24" t="s">
        <v>6</v>
      </c>
      <c r="B11" s="125">
        <v>6710</v>
      </c>
      <c r="C11" s="125">
        <v>1480</v>
      </c>
      <c r="D11" s="125">
        <v>298</v>
      </c>
      <c r="E11" s="103">
        <v>0</v>
      </c>
      <c r="F11" s="107">
        <f t="shared" si="0"/>
        <v>8488</v>
      </c>
      <c r="H11" s="5"/>
      <c r="L11" s="117"/>
    </row>
    <row r="12" spans="1:18" ht="35.1" customHeight="1" x14ac:dyDescent="0.25">
      <c r="A12" s="24" t="s">
        <v>33</v>
      </c>
      <c r="B12" s="125">
        <v>4099</v>
      </c>
      <c r="C12" s="125">
        <v>451</v>
      </c>
      <c r="D12" s="125">
        <v>4</v>
      </c>
      <c r="E12" s="103">
        <v>0</v>
      </c>
      <c r="F12" s="107">
        <f t="shared" si="0"/>
        <v>4554</v>
      </c>
      <c r="H12" s="5"/>
      <c r="L12" s="117"/>
    </row>
    <row r="13" spans="1:18" ht="35.1" customHeight="1" x14ac:dyDescent="0.25">
      <c r="A13" s="24" t="s">
        <v>56</v>
      </c>
      <c r="B13" s="125">
        <v>5823</v>
      </c>
      <c r="C13" s="125">
        <v>707</v>
      </c>
      <c r="D13" s="125">
        <v>557</v>
      </c>
      <c r="E13" s="103">
        <v>0</v>
      </c>
      <c r="F13" s="107">
        <f t="shared" si="0"/>
        <v>7087</v>
      </c>
      <c r="H13" s="5"/>
    </row>
    <row r="14" spans="1:18" ht="35.1" customHeight="1" x14ac:dyDescent="0.25">
      <c r="A14" s="24" t="s">
        <v>19</v>
      </c>
      <c r="B14" s="107">
        <f>SUM(B4:B13)</f>
        <v>73933</v>
      </c>
      <c r="C14" s="107">
        <f t="shared" ref="C14:E14" si="1">SUM(C4:C13)</f>
        <v>8434</v>
      </c>
      <c r="D14" s="107">
        <f t="shared" si="1"/>
        <v>7719</v>
      </c>
      <c r="E14" s="107">
        <f t="shared" si="1"/>
        <v>107</v>
      </c>
      <c r="F14" s="107">
        <f t="shared" si="0"/>
        <v>90193</v>
      </c>
    </row>
  </sheetData>
  <mergeCells count="1">
    <mergeCell ref="A1:F1"/>
  </mergeCells>
  <phoneticPr fontId="45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 x14ac:dyDescent="0.2"/>
  <cols>
    <col min="1" max="1" width="51.5703125" customWidth="1"/>
    <col min="2" max="4" width="11.42578125" customWidth="1"/>
    <col min="5" max="11" width="11.28515625" bestFit="1" customWidth="1"/>
  </cols>
  <sheetData>
    <row r="1" spans="1:11" ht="38.25" customHeight="1" x14ac:dyDescent="0.2">
      <c r="A1" s="195" t="s">
        <v>106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16.5" customHeight="1" x14ac:dyDescent="0.25">
      <c r="B2" s="67"/>
      <c r="C2" s="68"/>
      <c r="D2" s="68"/>
      <c r="H2" s="113"/>
      <c r="K2" s="131" t="s">
        <v>11</v>
      </c>
    </row>
    <row r="3" spans="1:11" ht="30" customHeight="1" x14ac:dyDescent="0.2">
      <c r="A3" s="190" t="s">
        <v>53</v>
      </c>
      <c r="B3" s="2">
        <v>2024</v>
      </c>
      <c r="C3" s="192">
        <v>2025</v>
      </c>
      <c r="D3" s="193"/>
      <c r="E3" s="193"/>
      <c r="F3" s="193"/>
      <c r="G3" s="193"/>
      <c r="H3" s="193"/>
      <c r="I3" s="193"/>
      <c r="J3" s="193"/>
      <c r="K3" s="194"/>
    </row>
    <row r="4" spans="1:11" ht="30" customHeight="1" x14ac:dyDescent="0.2">
      <c r="A4" s="191"/>
      <c r="B4" s="71">
        <v>12</v>
      </c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  <c r="I4" s="97">
        <v>7</v>
      </c>
      <c r="J4" s="97">
        <v>8</v>
      </c>
      <c r="K4" s="97">
        <v>9</v>
      </c>
    </row>
    <row r="5" spans="1:11" ht="30" customHeight="1" x14ac:dyDescent="0.25">
      <c r="A5" s="3" t="s">
        <v>16</v>
      </c>
      <c r="B5" s="128">
        <v>6386998</v>
      </c>
      <c r="C5" s="128">
        <v>6520667</v>
      </c>
      <c r="D5" s="128">
        <v>6604231</v>
      </c>
      <c r="E5" s="128">
        <v>6535093</v>
      </c>
      <c r="F5" s="128">
        <v>6626322</v>
      </c>
      <c r="G5" s="128">
        <v>6779631</v>
      </c>
      <c r="H5" s="128">
        <v>6886661</v>
      </c>
      <c r="I5" s="128">
        <v>6959848</v>
      </c>
      <c r="J5" s="128">
        <v>7069503</v>
      </c>
      <c r="K5" s="128">
        <v>7178481</v>
      </c>
    </row>
    <row r="6" spans="1:11" ht="30" customHeight="1" x14ac:dyDescent="0.25">
      <c r="A6" s="3" t="s">
        <v>17</v>
      </c>
      <c r="B6" s="128">
        <v>2271499</v>
      </c>
      <c r="C6" s="128">
        <v>2283135</v>
      </c>
      <c r="D6" s="128">
        <v>2282065</v>
      </c>
      <c r="E6" s="128">
        <v>2268232</v>
      </c>
      <c r="F6" s="128">
        <v>2261127</v>
      </c>
      <c r="G6" s="128">
        <v>2297332</v>
      </c>
      <c r="H6" s="128">
        <v>2319729</v>
      </c>
      <c r="I6" s="128">
        <v>2341681</v>
      </c>
      <c r="J6" s="128">
        <v>2336691</v>
      </c>
      <c r="K6" s="128">
        <v>2374195</v>
      </c>
    </row>
    <row r="7" spans="1:11" ht="30" customHeight="1" x14ac:dyDescent="0.25">
      <c r="A7" s="25" t="s">
        <v>59</v>
      </c>
      <c r="B7" s="128">
        <v>5338560</v>
      </c>
      <c r="C7" s="128">
        <v>5436209</v>
      </c>
      <c r="D7" s="128">
        <v>5518625</v>
      </c>
      <c r="E7" s="128">
        <v>5469247</v>
      </c>
      <c r="F7" s="128">
        <v>5538992</v>
      </c>
      <c r="G7" s="128">
        <v>5658096</v>
      </c>
      <c r="H7" s="128">
        <v>5753177</v>
      </c>
      <c r="I7" s="128">
        <v>5820343</v>
      </c>
      <c r="J7" s="128">
        <v>5886108</v>
      </c>
      <c r="K7" s="128">
        <v>5993382</v>
      </c>
    </row>
    <row r="8" spans="1:11" ht="30" customHeight="1" x14ac:dyDescent="0.25">
      <c r="A8" s="3" t="s">
        <v>5</v>
      </c>
      <c r="B8" s="128">
        <v>5400512</v>
      </c>
      <c r="C8" s="128">
        <v>5498982</v>
      </c>
      <c r="D8" s="128">
        <v>5595389</v>
      </c>
      <c r="E8" s="128">
        <v>5502431</v>
      </c>
      <c r="F8" s="128">
        <v>5562203</v>
      </c>
      <c r="G8" s="128">
        <v>5718186</v>
      </c>
      <c r="H8" s="128">
        <v>5816173</v>
      </c>
      <c r="I8" s="128">
        <v>5896602</v>
      </c>
      <c r="J8" s="128">
        <v>5945314</v>
      </c>
      <c r="K8" s="128">
        <v>6059275</v>
      </c>
    </row>
    <row r="9" spans="1:11" ht="30" customHeight="1" x14ac:dyDescent="0.25">
      <c r="A9" s="25" t="s">
        <v>62</v>
      </c>
      <c r="B9" s="128">
        <v>3256757</v>
      </c>
      <c r="C9" s="128">
        <v>3315481</v>
      </c>
      <c r="D9" s="128">
        <v>3427957</v>
      </c>
      <c r="E9" s="128">
        <v>3366707</v>
      </c>
      <c r="F9" s="128">
        <v>3415551</v>
      </c>
      <c r="G9" s="128">
        <v>3583507</v>
      </c>
      <c r="H9" s="128">
        <v>3651295</v>
      </c>
      <c r="I9" s="128">
        <v>3697482</v>
      </c>
      <c r="J9" s="128">
        <v>3794859</v>
      </c>
      <c r="K9" s="128">
        <v>3861326</v>
      </c>
    </row>
    <row r="10" spans="1:11" ht="30" customHeight="1" x14ac:dyDescent="0.25">
      <c r="A10" s="25" t="s">
        <v>87</v>
      </c>
      <c r="B10" s="128">
        <v>2367273</v>
      </c>
      <c r="C10" s="128">
        <v>2399464</v>
      </c>
      <c r="D10" s="128">
        <v>2421803</v>
      </c>
      <c r="E10" s="128">
        <v>2392871</v>
      </c>
      <c r="F10" s="128">
        <v>2402069</v>
      </c>
      <c r="G10" s="128">
        <v>2448113</v>
      </c>
      <c r="H10" s="128">
        <v>2484907</v>
      </c>
      <c r="I10" s="128">
        <v>2504943</v>
      </c>
      <c r="J10" s="128">
        <v>2525505</v>
      </c>
      <c r="K10" s="128">
        <v>2553756</v>
      </c>
    </row>
    <row r="11" spans="1:11" ht="30" customHeight="1" x14ac:dyDescent="0.25">
      <c r="A11" s="57" t="s">
        <v>82</v>
      </c>
      <c r="B11" s="128">
        <v>642191</v>
      </c>
      <c r="C11" s="128">
        <v>643834</v>
      </c>
      <c r="D11" s="128">
        <v>641785</v>
      </c>
      <c r="E11" s="128">
        <v>651035</v>
      </c>
      <c r="F11" s="128">
        <v>652985</v>
      </c>
      <c r="G11" s="128">
        <v>647224</v>
      </c>
      <c r="H11" s="128">
        <v>658127</v>
      </c>
      <c r="I11" s="128">
        <v>668896</v>
      </c>
      <c r="J11" s="128">
        <v>670338</v>
      </c>
      <c r="K11" s="128">
        <v>685530</v>
      </c>
    </row>
    <row r="12" spans="1:11" ht="30" customHeight="1" x14ac:dyDescent="0.25">
      <c r="A12" s="3" t="s">
        <v>6</v>
      </c>
      <c r="B12" s="128">
        <v>446358</v>
      </c>
      <c r="C12" s="128">
        <v>447907</v>
      </c>
      <c r="D12" s="128">
        <v>452868</v>
      </c>
      <c r="E12" s="128">
        <v>455048</v>
      </c>
      <c r="F12" s="128">
        <v>455227</v>
      </c>
      <c r="G12" s="128">
        <v>455569</v>
      </c>
      <c r="H12" s="128">
        <v>465396</v>
      </c>
      <c r="I12" s="128">
        <v>470740</v>
      </c>
      <c r="J12" s="128">
        <v>469501</v>
      </c>
      <c r="K12" s="128">
        <v>489923</v>
      </c>
    </row>
    <row r="13" spans="1:11" ht="30" customHeight="1" x14ac:dyDescent="0.25">
      <c r="A13" s="20" t="s">
        <v>33</v>
      </c>
      <c r="B13" s="128">
        <v>267153</v>
      </c>
      <c r="C13" s="128">
        <v>273274</v>
      </c>
      <c r="D13" s="128">
        <v>274253</v>
      </c>
      <c r="E13" s="128">
        <v>272228</v>
      </c>
      <c r="F13" s="128">
        <v>272878</v>
      </c>
      <c r="G13" s="128">
        <v>289477</v>
      </c>
      <c r="H13" s="128">
        <v>282638</v>
      </c>
      <c r="I13" s="128">
        <v>288176</v>
      </c>
      <c r="J13" s="128">
        <v>285358</v>
      </c>
      <c r="K13" s="128">
        <v>290169</v>
      </c>
    </row>
    <row r="14" spans="1:11" ht="30" customHeight="1" x14ac:dyDescent="0.25">
      <c r="A14" s="24" t="s">
        <v>56</v>
      </c>
      <c r="B14" s="128">
        <v>120443</v>
      </c>
      <c r="C14" s="128">
        <v>123853</v>
      </c>
      <c r="D14" s="128">
        <v>140158</v>
      </c>
      <c r="E14" s="128">
        <v>137875</v>
      </c>
      <c r="F14" s="128">
        <v>140367</v>
      </c>
      <c r="G14" s="128">
        <v>162342</v>
      </c>
      <c r="H14" s="128">
        <v>167147</v>
      </c>
      <c r="I14" s="128">
        <v>171067</v>
      </c>
      <c r="J14" s="128">
        <v>193489</v>
      </c>
      <c r="K14" s="128">
        <v>199888</v>
      </c>
    </row>
    <row r="15" spans="1:11" ht="30" customHeight="1" x14ac:dyDescent="0.25">
      <c r="A15" s="4" t="s">
        <v>19</v>
      </c>
      <c r="B15" s="108">
        <f t="shared" ref="B15" si="0">+SUM(B5:B14)</f>
        <v>26497744</v>
      </c>
      <c r="C15" s="108">
        <f t="shared" ref="C15" si="1">+SUM(C5:C14)</f>
        <v>26942806</v>
      </c>
      <c r="D15" s="108">
        <f t="shared" ref="D15" si="2">+SUM(D5:D14)</f>
        <v>27359134</v>
      </c>
      <c r="E15" s="108">
        <f t="shared" ref="E15" si="3">+SUM(E5:E14)</f>
        <v>27050767</v>
      </c>
      <c r="F15" s="108">
        <f t="shared" ref="F15" si="4">+SUM(F5:F14)</f>
        <v>27327721</v>
      </c>
      <c r="G15" s="108">
        <f t="shared" ref="G15" si="5">+SUM(G5:G14)</f>
        <v>28039477</v>
      </c>
      <c r="H15" s="108">
        <f>+SUM(H5:H14)</f>
        <v>28485250</v>
      </c>
      <c r="I15" s="108">
        <f t="shared" ref="I15:J15" si="6">+SUM(I5:I14)</f>
        <v>28819778</v>
      </c>
      <c r="J15" s="108">
        <f t="shared" si="6"/>
        <v>29176666</v>
      </c>
      <c r="K15" s="108">
        <f>+SUM(K5:K14)</f>
        <v>29685925</v>
      </c>
    </row>
  </sheetData>
  <mergeCells count="3">
    <mergeCell ref="A3:A4"/>
    <mergeCell ref="C3:K3"/>
    <mergeCell ref="A1:K1"/>
  </mergeCells>
  <phoneticPr fontId="4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11" ht="44.25" customHeight="1" x14ac:dyDescent="0.2">
      <c r="A1" s="171" t="s">
        <v>75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9.5" customHeight="1" x14ac:dyDescent="0.25">
      <c r="B2" s="69"/>
      <c r="C2" s="70"/>
      <c r="D2" s="70"/>
      <c r="H2" s="114"/>
      <c r="K2" s="132" t="s">
        <v>20</v>
      </c>
    </row>
    <row r="3" spans="1:11" ht="30" customHeight="1" x14ac:dyDescent="0.2">
      <c r="A3" s="190" t="s">
        <v>54</v>
      </c>
      <c r="B3" s="2">
        <v>2024</v>
      </c>
      <c r="C3" s="192">
        <v>2025</v>
      </c>
      <c r="D3" s="193"/>
      <c r="E3" s="193"/>
      <c r="F3" s="193"/>
      <c r="G3" s="193"/>
      <c r="H3" s="193"/>
      <c r="I3" s="193"/>
      <c r="J3" s="193"/>
      <c r="K3" s="194"/>
    </row>
    <row r="4" spans="1:11" ht="30" customHeight="1" x14ac:dyDescent="0.2">
      <c r="A4" s="191"/>
      <c r="B4" s="1">
        <v>12</v>
      </c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  <c r="I4" s="97">
        <v>7</v>
      </c>
      <c r="J4" s="97">
        <v>8</v>
      </c>
      <c r="K4" s="97">
        <v>9</v>
      </c>
    </row>
    <row r="5" spans="1:11" ht="30" customHeight="1" x14ac:dyDescent="0.25">
      <c r="A5" s="3" t="s">
        <v>16</v>
      </c>
      <c r="B5" s="112">
        <f>+'Таблица№ 2-ПФ'!B5/'Таблица№ 2-ПФ'!B$15*100</f>
        <v>24.103931262978463</v>
      </c>
      <c r="C5" s="112">
        <f>+'Таблица№ 2-ПФ'!C5/'Таблица№ 2-ПФ'!C$15*100</f>
        <v>24.201885282475775</v>
      </c>
      <c r="D5" s="112">
        <f>+'Таблица№ 2-ПФ'!D5/'Таблица№ 2-ПФ'!D$15*100</f>
        <v>24.139035248703415</v>
      </c>
      <c r="E5" s="112">
        <f>+'Таблица№ 2-ПФ'!E5/'Таблица№ 2-ПФ'!E$15*100</f>
        <v>24.158623672297352</v>
      </c>
      <c r="F5" s="112">
        <f>+'Таблица№ 2-ПФ'!F5/'Таблица№ 2-ПФ'!F$15*100</f>
        <v>24.247620209530098</v>
      </c>
      <c r="G5" s="112">
        <f>+'Таблица№ 2-ПФ'!G5/'Таблица№ 2-ПФ'!G$15*100</f>
        <v>24.178878229433451</v>
      </c>
      <c r="H5" s="112">
        <f>+'Таблица№ 2-ПФ'!H5/'Таблица№ 2-ПФ'!H$15*100</f>
        <v>24.176235069026951</v>
      </c>
      <c r="I5" s="112">
        <f>+'Таблица№ 2-ПФ'!I5/'Таблица№ 2-ПФ'!I$15*100</f>
        <v>24.149554517734316</v>
      </c>
      <c r="J5" s="112">
        <f>+'Таблица№ 2-ПФ'!J5/'Таблица№ 2-ПФ'!J$15*100</f>
        <v>24.229989128984101</v>
      </c>
      <c r="K5" s="112">
        <f>+'Таблица№ 2-ПФ'!K5/'Таблица№ 2-ПФ'!K$15*100</f>
        <v>24.181429414781586</v>
      </c>
    </row>
    <row r="6" spans="1:11" ht="30" customHeight="1" x14ac:dyDescent="0.25">
      <c r="A6" s="3" t="s">
        <v>17</v>
      </c>
      <c r="B6" s="112">
        <f>+'Таблица№ 2-ПФ'!B6/'Таблица№ 2-ПФ'!B$15*100</f>
        <v>8.5724241278804723</v>
      </c>
      <c r="C6" s="112">
        <f>+'Таблица№ 2-ПФ'!C6/'Таблица№ 2-ПФ'!C$15*100</f>
        <v>8.4740060111036684</v>
      </c>
      <c r="D6" s="112">
        <f>+'Таблица№ 2-ПФ'!D6/'Таблица№ 2-ПФ'!D$15*100</f>
        <v>8.3411448622606255</v>
      </c>
      <c r="E6" s="112">
        <f>+'Таблица№ 2-ПФ'!E6/'Таблица№ 2-ПФ'!E$15*100</f>
        <v>8.3850931102988682</v>
      </c>
      <c r="F6" s="112">
        <f>+'Таблица№ 2-ПФ'!F6/'Таблица№ 2-ПФ'!F$15*100</f>
        <v>8.2741147715903569</v>
      </c>
      <c r="G6" s="112">
        <f>+'Таблица№ 2-ПФ'!G6/'Таблица№ 2-ПФ'!G$15*100</f>
        <v>8.1932056008034682</v>
      </c>
      <c r="H6" s="112">
        <f>+'Таблица№ 2-ПФ'!H6/'Таблица№ 2-ПФ'!H$15*100</f>
        <v>8.1436146777718292</v>
      </c>
      <c r="I6" s="112">
        <f>+'Таблица№ 2-ПФ'!I6/'Таблица№ 2-ПФ'!I$15*100</f>
        <v>8.1252568982314859</v>
      </c>
      <c r="J6" s="112">
        <f>+'Таблица№ 2-ПФ'!J6/'Таблица№ 2-ПФ'!J$15*100</f>
        <v>8.0087663203191202</v>
      </c>
      <c r="K6" s="112">
        <f>+'Таблица№ 2-ПФ'!K6/'Таблица№ 2-ПФ'!K$15*100</f>
        <v>7.9977127207590799</v>
      </c>
    </row>
    <row r="7" spans="1:11" ht="30" customHeight="1" x14ac:dyDescent="0.25">
      <c r="A7" s="25" t="s">
        <v>59</v>
      </c>
      <c r="B7" s="112">
        <f>+'Таблица№ 2-ПФ'!B7/'Таблица№ 2-ПФ'!B$15*100</f>
        <v>20.147224609008223</v>
      </c>
      <c r="C7" s="112">
        <f>+'Таблица№ 2-ПФ'!C7/'Таблица№ 2-ПФ'!C$15*100</f>
        <v>20.17684794969017</v>
      </c>
      <c r="D7" s="112">
        <f>+'Таблица№ 2-ПФ'!D7/'Таблица№ 2-ПФ'!D$15*100</f>
        <v>20.171051466760606</v>
      </c>
      <c r="E7" s="112">
        <f>+'Таблица№ 2-ПФ'!E7/'Таблица№ 2-ПФ'!E$15*100</f>
        <v>20.218454434212532</v>
      </c>
      <c r="F7" s="112">
        <f>+'Таблица№ 2-ПФ'!F7/'Таблица№ 2-ПФ'!F$15*100</f>
        <v>20.268766649074031</v>
      </c>
      <c r="G7" s="112">
        <f>+'Таблица№ 2-ПФ'!G7/'Таблица№ 2-ПФ'!G$15*100</f>
        <v>20.179035436359957</v>
      </c>
      <c r="H7" s="112">
        <f>+'Таблица№ 2-ПФ'!H7/'Таблица№ 2-ПФ'!H$15*100</f>
        <v>20.197038818335805</v>
      </c>
      <c r="I7" s="112">
        <f>+'Таблица№ 2-ПФ'!I7/'Таблица№ 2-ПФ'!I$15*100</f>
        <v>20.195655219828552</v>
      </c>
      <c r="J7" s="112">
        <f>+'Таблица№ 2-ПФ'!J7/'Таблица№ 2-ПФ'!J$15*100</f>
        <v>20.174025366709138</v>
      </c>
      <c r="K7" s="112">
        <f>+'Таблица№ 2-ПФ'!K7/'Таблица№ 2-ПФ'!K$15*100</f>
        <v>20.189305201033822</v>
      </c>
    </row>
    <row r="8" spans="1:11" ht="30" customHeight="1" x14ac:dyDescent="0.25">
      <c r="A8" s="3" t="s">
        <v>5</v>
      </c>
      <c r="B8" s="112">
        <f>+'Таблица№ 2-ПФ'!B8/'Таблица№ 2-ПФ'!B$15*100</f>
        <v>20.381025645051139</v>
      </c>
      <c r="C8" s="112">
        <f>+'Таблица№ 2-ПФ'!C8/'Таблица№ 2-ПФ'!C$15*100</f>
        <v>20.409834075931066</v>
      </c>
      <c r="D8" s="112">
        <f>+'Таблица№ 2-ПФ'!D8/'Таблица№ 2-ПФ'!D$15*100</f>
        <v>20.451630523100622</v>
      </c>
      <c r="E8" s="112">
        <f>+'Таблица№ 2-ПФ'!E8/'Таблица№ 2-ПФ'!E$15*100</f>
        <v>20.341127480784557</v>
      </c>
      <c r="F8" s="112">
        <f>+'Таблица№ 2-ПФ'!F8/'Таблица№ 2-ПФ'!F$15*100</f>
        <v>20.353702381548757</v>
      </c>
      <c r="G8" s="112">
        <f>+'Таблица№ 2-ПФ'!G8/'Таблица№ 2-ПФ'!G$15*100</f>
        <v>20.393340432134309</v>
      </c>
      <c r="H8" s="112">
        <f>+'Таблица№ 2-ПФ'!H8/'Таблица№ 2-ПФ'!H$15*100</f>
        <v>20.418191871231603</v>
      </c>
      <c r="I8" s="112">
        <f>+'Таблица№ 2-ПФ'!I8/'Таблица№ 2-ПФ'!I$15*100</f>
        <v>20.460261699448203</v>
      </c>
      <c r="J8" s="112">
        <f>+'Таблица№ 2-ПФ'!J8/'Таблица№ 2-ПФ'!J$15*100</f>
        <v>20.376947797942368</v>
      </c>
      <c r="K8" s="112">
        <f>+'Таблица№ 2-ПФ'!K8/'Таблица№ 2-ПФ'!K$15*100</f>
        <v>20.411272345396007</v>
      </c>
    </row>
    <row r="9" spans="1:11" ht="30" customHeight="1" x14ac:dyDescent="0.25">
      <c r="A9" s="25" t="s">
        <v>62</v>
      </c>
      <c r="B9" s="112">
        <f>+'Таблица№ 2-ПФ'!B9/'Таблица№ 2-ПФ'!B$15*100</f>
        <v>12.29069538901123</v>
      </c>
      <c r="C9" s="112">
        <f>+'Таблица№ 2-ПФ'!C9/'Таблица№ 2-ПФ'!C$15*100</f>
        <v>12.305626221708311</v>
      </c>
      <c r="D9" s="112">
        <f>+'Таблица№ 2-ПФ'!D9/'Таблица№ 2-ПФ'!D$15*100</f>
        <v>12.52947918600055</v>
      </c>
      <c r="E9" s="112">
        <f>+'Таблица№ 2-ПФ'!E9/'Таблица№ 2-ПФ'!E$15*100</f>
        <v>12.445883697124003</v>
      </c>
      <c r="F9" s="112">
        <f>+'Таблица№ 2-ПФ'!F9/'Таблица№ 2-ПФ'!F$15*100</f>
        <v>12.498484597380074</v>
      </c>
      <c r="G9" s="112">
        <f>+'Таблица№ 2-ПФ'!G9/'Таблица№ 2-ПФ'!G$15*100</f>
        <v>12.780220544056512</v>
      </c>
      <c r="H9" s="112">
        <f>+'Таблица№ 2-ПФ'!H9/'Таблица№ 2-ПФ'!H$15*100</f>
        <v>12.818195381820416</v>
      </c>
      <c r="I9" s="112">
        <f>+'Таблица№ 2-ПФ'!I9/'Таблица№ 2-ПФ'!I$15*100</f>
        <v>12.829668569966085</v>
      </c>
      <c r="J9" s="112">
        <f>+'Таблица№ 2-ПФ'!J9/'Таблица№ 2-ПФ'!J$15*100</f>
        <v>13.006486073494482</v>
      </c>
      <c r="K9" s="112">
        <f>+'Таблица№ 2-ПФ'!K9/'Таблица№ 2-ПФ'!K$15*100</f>
        <v>13.007261858944938</v>
      </c>
    </row>
    <row r="10" spans="1:11" ht="30" customHeight="1" x14ac:dyDescent="0.25">
      <c r="A10" s="25" t="s">
        <v>87</v>
      </c>
      <c r="B10" s="112">
        <f>+'Таблица№ 2-ПФ'!B10/'Таблица№ 2-ПФ'!B$15*100</f>
        <v>8.9338662189505644</v>
      </c>
      <c r="C10" s="112">
        <f>+'Таблица№ 2-ПФ'!C10/'Таблица№ 2-ПФ'!C$15*100</f>
        <v>8.9057687606851346</v>
      </c>
      <c r="D10" s="112">
        <f>+'Таблица№ 2-ПФ'!D10/'Таблица№ 2-ПФ'!D$15*100</f>
        <v>8.8518993327785882</v>
      </c>
      <c r="E10" s="112">
        <f>+'Таблица№ 2-ПФ'!E10/'Таблица№ 2-ПФ'!E$15*100</f>
        <v>8.8458526887610986</v>
      </c>
      <c r="F10" s="112">
        <f>+'Таблица№ 2-ПФ'!F10/'Таблица№ 2-ПФ'!F$15*100</f>
        <v>8.7898621330333402</v>
      </c>
      <c r="G10" s="112">
        <f>+'Таблица№ 2-ПФ'!G10/'Таблица№ 2-ПФ'!G$15*100</f>
        <v>8.730951008822311</v>
      </c>
      <c r="H10" s="112">
        <f>+'Таблица№ 2-ПФ'!H10/'Таблица№ 2-ПФ'!H$15*100</f>
        <v>8.7234867168095764</v>
      </c>
      <c r="I10" s="112">
        <f>+'Таблица№ 2-ПФ'!I10/'Таблица№ 2-ПФ'!I$15*100</f>
        <v>8.6917498115356739</v>
      </c>
      <c r="J10" s="112">
        <f>+'Таблица№ 2-ПФ'!J10/'Таблица№ 2-ПФ'!J$15*100</f>
        <v>8.6559067441084601</v>
      </c>
      <c r="K10" s="112">
        <f>+'Таблица№ 2-ПФ'!K10/'Таблица№ 2-ПФ'!K$15*100</f>
        <v>8.6025818632904318</v>
      </c>
    </row>
    <row r="11" spans="1:11" ht="30" customHeight="1" x14ac:dyDescent="0.25">
      <c r="A11" s="57" t="s">
        <v>82</v>
      </c>
      <c r="B11" s="112">
        <f>+'Таблица№ 2-ПФ'!B11/'Таблица№ 2-ПФ'!B$15*100</f>
        <v>2.4235685875748514</v>
      </c>
      <c r="C11" s="112">
        <f>+'Таблица№ 2-ПФ'!C11/'Таблица№ 2-ПФ'!C$15*100</f>
        <v>2.3896323196626215</v>
      </c>
      <c r="D11" s="112">
        <f>+'Таблица№ 2-ПФ'!D11/'Таблица№ 2-ПФ'!D$15*100</f>
        <v>2.345779658084207</v>
      </c>
      <c r="E11" s="112">
        <f>+'Таблица№ 2-ПФ'!E11/'Таблица№ 2-ПФ'!E$15*100</f>
        <v>2.4067154916531575</v>
      </c>
      <c r="F11" s="112">
        <f>+'Таблица№ 2-ПФ'!F11/'Таблица№ 2-ПФ'!F$15*100</f>
        <v>2.3894601382969332</v>
      </c>
      <c r="G11" s="112">
        <f>+'Таблица№ 2-ПФ'!G11/'Таблица№ 2-ПФ'!G$15*100</f>
        <v>2.3082598865877562</v>
      </c>
      <c r="H11" s="112">
        <f>+'Таблица№ 2-ПФ'!H11/'Таблица№ 2-ПФ'!H$15*100</f>
        <v>2.31041328406807</v>
      </c>
      <c r="I11" s="112">
        <f>+'Таблица№ 2-ПФ'!I11/'Таблица№ 2-ПФ'!I$15*100</f>
        <v>2.3209616673660705</v>
      </c>
      <c r="J11" s="112">
        <f>+'Таблица№ 2-ПФ'!J11/'Таблица№ 2-ПФ'!J$15*100</f>
        <v>2.297514047698253</v>
      </c>
      <c r="K11" s="112">
        <f>+'Таблица№ 2-ПФ'!K11/'Таблица№ 2-ПФ'!K$15*100</f>
        <v>2.3092761973898406</v>
      </c>
    </row>
    <row r="12" spans="1:11" ht="30" customHeight="1" x14ac:dyDescent="0.25">
      <c r="A12" s="3" t="s">
        <v>6</v>
      </c>
      <c r="B12" s="112">
        <f>+'Таблица№ 2-ПФ'!B12/'Таблица№ 2-ПФ'!B$15*100</f>
        <v>1.6845132174271138</v>
      </c>
      <c r="C12" s="112">
        <f>+'Таблица№ 2-ПФ'!C12/'Таблица№ 2-ПФ'!C$15*100</f>
        <v>1.6624363475727064</v>
      </c>
      <c r="D12" s="112">
        <f>+'Таблица№ 2-ПФ'!D12/'Таблица№ 2-ПФ'!D$15*100</f>
        <v>1.6552716909826168</v>
      </c>
      <c r="E12" s="112">
        <f>+'Таблица№ 2-ПФ'!E12/'Таблица№ 2-ПФ'!E$15*100</f>
        <v>1.6821999908542336</v>
      </c>
      <c r="F12" s="112">
        <f>+'Таблица№ 2-ПФ'!F12/'Таблица№ 2-ПФ'!F$15*100</f>
        <v>1.6658066730116279</v>
      </c>
      <c r="G12" s="112">
        <f>+'Таблица№ 2-ПФ'!G12/'Таблица№ 2-ПФ'!G$15*100</f>
        <v>1.6247414315181414</v>
      </c>
      <c r="H12" s="112">
        <f>+'Таблица№ 2-ПФ'!H12/'Таблица№ 2-ПФ'!H$15*100</f>
        <v>1.6338139914517162</v>
      </c>
      <c r="I12" s="112">
        <f>+'Таблица№ 2-ПФ'!I12/'Таблица№ 2-ПФ'!I$15*100</f>
        <v>1.6333921794956228</v>
      </c>
      <c r="J12" s="112">
        <f>+'Таблица№ 2-ПФ'!J12/'Таблица№ 2-ПФ'!J$15*100</f>
        <v>1.6091660369968248</v>
      </c>
      <c r="K12" s="112">
        <f>+'Таблица№ 2-ПФ'!K12/'Таблица№ 2-ПФ'!K$15*100</f>
        <v>1.6503545030178444</v>
      </c>
    </row>
    <row r="13" spans="1:11" ht="30" customHeight="1" x14ac:dyDescent="0.25">
      <c r="A13" s="20" t="s">
        <v>33</v>
      </c>
      <c r="B13" s="112">
        <f>+'Таблица№ 2-ПФ'!B13/'Таблица№ 2-ПФ'!B$15*100</f>
        <v>1.0082103593422895</v>
      </c>
      <c r="C13" s="112">
        <f>+'Таблица№ 2-ПФ'!C13/'Таблица№ 2-ПФ'!C$15*100</f>
        <v>1.014274459757458</v>
      </c>
      <c r="D13" s="112">
        <f>+'Таблица№ 2-ПФ'!D13/'Таблица№ 2-ПФ'!D$15*100</f>
        <v>1.0024184245013019</v>
      </c>
      <c r="E13" s="112">
        <f>+'Таблица№ 2-ПФ'!E13/'Таблица№ 2-ПФ'!E$15*100</f>
        <v>1.0063596348303174</v>
      </c>
      <c r="F13" s="112">
        <f>+'Таблица№ 2-ПФ'!F13/'Таблица№ 2-ПФ'!F$15*100</f>
        <v>0.99853917565976313</v>
      </c>
      <c r="G13" s="112">
        <f>+'Таблица№ 2-ПФ'!G13/'Таблица№ 2-ПФ'!G$15*100</f>
        <v>1.0323908680607703</v>
      </c>
      <c r="H13" s="112">
        <f>+'Таблица№ 2-ПФ'!H13/'Таблица№ 2-ПФ'!H$15*100</f>
        <v>0.99222580107248493</v>
      </c>
      <c r="I13" s="112">
        <f>+'Таблица№ 2-ПФ'!I13/'Таблица№ 2-ПФ'!I$15*100</f>
        <v>0.99992442689877759</v>
      </c>
      <c r="J13" s="112">
        <f>+'Таблица№ 2-ПФ'!J13/'Таблица№ 2-ПФ'!J$15*100</f>
        <v>0.97803498178990023</v>
      </c>
      <c r="K13" s="112">
        <f>+'Таблица№ 2-ПФ'!K13/'Таблица№ 2-ПФ'!K$15*100</f>
        <v>0.9774632254174328</v>
      </c>
    </row>
    <row r="14" spans="1:11" ht="30" customHeight="1" x14ac:dyDescent="0.25">
      <c r="A14" s="24" t="s">
        <v>56</v>
      </c>
      <c r="B14" s="112">
        <f>+'Таблица№ 2-ПФ'!B14/'Таблица№ 2-ПФ'!B$15*100</f>
        <v>0.45454058277565063</v>
      </c>
      <c r="C14" s="112">
        <f>+'Таблица№ 2-ПФ'!C14/'Таблица№ 2-ПФ'!C$15*100</f>
        <v>0.45968857141308894</v>
      </c>
      <c r="D14" s="112">
        <f>+'Таблица№ 2-ПФ'!D14/'Таблица№ 2-ПФ'!D$15*100</f>
        <v>0.5122896068274676</v>
      </c>
      <c r="E14" s="112">
        <f>+'Таблица№ 2-ПФ'!E14/'Таблица№ 2-ПФ'!E$15*100</f>
        <v>0.50968979918388269</v>
      </c>
      <c r="F14" s="112">
        <f>+'Таблица№ 2-ПФ'!F14/'Таблица№ 2-ПФ'!F$15*100</f>
        <v>0.51364327087502104</v>
      </c>
      <c r="G14" s="112">
        <f>+'Таблица№ 2-ПФ'!G14/'Таблица№ 2-ПФ'!G$15*100</f>
        <v>0.57897656222332539</v>
      </c>
      <c r="H14" s="112">
        <f>+'Таблица№ 2-ПФ'!H14/'Таблица№ 2-ПФ'!H$15*100</f>
        <v>0.58678438841154634</v>
      </c>
      <c r="I14" s="112">
        <f>+'Таблица№ 2-ПФ'!I14/'Таблица№ 2-ПФ'!I$15*100</f>
        <v>0.59357500949521536</v>
      </c>
      <c r="J14" s="112">
        <f>+'Таблица№ 2-ПФ'!J14/'Таблица№ 2-ПФ'!J$15*100</f>
        <v>0.66316350195735185</v>
      </c>
      <c r="K14" s="112">
        <f>+'Таблица№ 2-ПФ'!K14/'Таблица№ 2-ПФ'!K$15*100</f>
        <v>0.67334266996901726</v>
      </c>
    </row>
    <row r="15" spans="1:11" ht="30" customHeight="1" x14ac:dyDescent="0.25">
      <c r="A15" s="98" t="s">
        <v>19</v>
      </c>
      <c r="B15" s="105">
        <f t="shared" ref="B15:G15" si="0">+SUM(B5:B14)</f>
        <v>100</v>
      </c>
      <c r="C15" s="105">
        <f t="shared" si="0"/>
        <v>99.999999999999986</v>
      </c>
      <c r="D15" s="105">
        <f t="shared" si="0"/>
        <v>99.999999999999986</v>
      </c>
      <c r="E15" s="105">
        <f t="shared" si="0"/>
        <v>100.00000000000001</v>
      </c>
      <c r="F15" s="105">
        <f t="shared" si="0"/>
        <v>100</v>
      </c>
      <c r="G15" s="105">
        <f t="shared" si="0"/>
        <v>100.00000000000001</v>
      </c>
      <c r="H15" s="105">
        <f>+SUM(H5:H14)</f>
        <v>100</v>
      </c>
      <c r="I15" s="105">
        <f t="shared" ref="I15:J15" si="1">+SUM(I5:I14)</f>
        <v>99.999999999999986</v>
      </c>
      <c r="J15" s="105">
        <f t="shared" si="1"/>
        <v>100.00000000000001</v>
      </c>
      <c r="K15" s="105">
        <f>+SUM(K5:K14)</f>
        <v>100.00000000000001</v>
      </c>
    </row>
  </sheetData>
  <mergeCells count="3">
    <mergeCell ref="A3:A4"/>
    <mergeCell ref="C3:K3"/>
    <mergeCell ref="A1:K1"/>
  </mergeCells>
  <phoneticPr fontId="4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196" t="s">
        <v>107</v>
      </c>
      <c r="B1" s="197"/>
      <c r="C1" s="197"/>
      <c r="D1" s="197"/>
      <c r="E1" s="197"/>
      <c r="F1" s="197"/>
      <c r="G1" s="197"/>
      <c r="H1" s="198"/>
    </row>
    <row r="2" spans="1:11" ht="16.5" customHeight="1" x14ac:dyDescent="0.2">
      <c r="A2" s="62"/>
      <c r="B2" s="63"/>
      <c r="C2" s="63"/>
      <c r="D2" s="63"/>
      <c r="E2" s="63"/>
      <c r="F2" s="63"/>
      <c r="G2" s="63"/>
      <c r="H2" s="64"/>
    </row>
    <row r="3" spans="1:11" ht="50.25" customHeight="1" x14ac:dyDescent="0.2">
      <c r="A3" s="55" t="s">
        <v>96</v>
      </c>
      <c r="B3" s="74" t="s">
        <v>90</v>
      </c>
      <c r="C3" s="74" t="s">
        <v>91</v>
      </c>
      <c r="D3" s="74" t="s">
        <v>92</v>
      </c>
      <c r="E3" s="74" t="s">
        <v>93</v>
      </c>
      <c r="F3" s="74" t="s">
        <v>94</v>
      </c>
      <c r="G3" s="74" t="s">
        <v>95</v>
      </c>
      <c r="H3" s="22" t="s">
        <v>19</v>
      </c>
    </row>
    <row r="4" spans="1:11" ht="35.1" customHeight="1" x14ac:dyDescent="0.25">
      <c r="A4" s="20" t="s">
        <v>16</v>
      </c>
      <c r="B4" s="129">
        <v>1008031</v>
      </c>
      <c r="C4" s="129">
        <v>80546</v>
      </c>
      <c r="D4" s="129">
        <v>138515</v>
      </c>
      <c r="E4" s="121">
        <v>0</v>
      </c>
      <c r="F4" s="129">
        <v>1963</v>
      </c>
      <c r="G4" s="129">
        <v>11032</v>
      </c>
      <c r="H4" s="106">
        <f>SUM(B4:G4)</f>
        <v>1240087</v>
      </c>
      <c r="I4" s="5"/>
      <c r="K4" s="5"/>
    </row>
    <row r="5" spans="1:11" ht="35.1" customHeight="1" x14ac:dyDescent="0.25">
      <c r="A5" s="20" t="s">
        <v>17</v>
      </c>
      <c r="B5" s="129">
        <v>337560</v>
      </c>
      <c r="C5" s="129">
        <v>40831</v>
      </c>
      <c r="D5" s="129">
        <v>49825</v>
      </c>
      <c r="E5" s="121">
        <v>0</v>
      </c>
      <c r="F5" s="129">
        <v>800</v>
      </c>
      <c r="G5" s="129">
        <v>2774</v>
      </c>
      <c r="H5" s="106">
        <f t="shared" ref="H5:H13" si="0">SUM(B5:G5)</f>
        <v>431790</v>
      </c>
      <c r="I5" s="5"/>
      <c r="K5" s="5"/>
    </row>
    <row r="6" spans="1:11" ht="35.1" customHeight="1" x14ac:dyDescent="0.25">
      <c r="A6" s="24" t="s">
        <v>59</v>
      </c>
      <c r="B6" s="129">
        <v>835895</v>
      </c>
      <c r="C6" s="129">
        <v>57848</v>
      </c>
      <c r="D6" s="129">
        <v>106142</v>
      </c>
      <c r="E6" s="129">
        <v>9852</v>
      </c>
      <c r="F6" s="129">
        <v>1447</v>
      </c>
      <c r="G6" s="129">
        <v>7107</v>
      </c>
      <c r="H6" s="106">
        <f t="shared" si="0"/>
        <v>1018291</v>
      </c>
      <c r="I6" s="5"/>
      <c r="K6" s="5"/>
    </row>
    <row r="7" spans="1:11" ht="35.1" customHeight="1" x14ac:dyDescent="0.25">
      <c r="A7" s="20" t="s">
        <v>5</v>
      </c>
      <c r="B7" s="129">
        <v>796783</v>
      </c>
      <c r="C7" s="129">
        <v>50713</v>
      </c>
      <c r="D7" s="129">
        <v>211717</v>
      </c>
      <c r="E7" s="121">
        <v>0</v>
      </c>
      <c r="F7" s="129">
        <v>1689</v>
      </c>
      <c r="G7" s="129">
        <v>5839</v>
      </c>
      <c r="H7" s="106">
        <f t="shared" si="0"/>
        <v>1066741</v>
      </c>
      <c r="I7" s="5"/>
      <c r="K7" s="5"/>
    </row>
    <row r="8" spans="1:11" ht="35.1" customHeight="1" x14ac:dyDescent="0.25">
      <c r="A8" s="24" t="s">
        <v>62</v>
      </c>
      <c r="B8" s="129">
        <v>440183</v>
      </c>
      <c r="C8" s="129">
        <v>23784</v>
      </c>
      <c r="D8" s="129">
        <v>46042</v>
      </c>
      <c r="E8" s="121">
        <v>0</v>
      </c>
      <c r="F8" s="129">
        <v>909</v>
      </c>
      <c r="G8" s="129">
        <v>2420</v>
      </c>
      <c r="H8" s="106">
        <f t="shared" si="0"/>
        <v>513338</v>
      </c>
      <c r="I8" s="5"/>
      <c r="K8" s="5"/>
    </row>
    <row r="9" spans="1:11" ht="35.1" customHeight="1" x14ac:dyDescent="0.25">
      <c r="A9" s="24" t="s">
        <v>86</v>
      </c>
      <c r="B9" s="129">
        <v>315630</v>
      </c>
      <c r="C9" s="129">
        <v>30986</v>
      </c>
      <c r="D9" s="129">
        <v>54788</v>
      </c>
      <c r="E9" s="121">
        <v>0</v>
      </c>
      <c r="F9" s="129">
        <v>833</v>
      </c>
      <c r="G9" s="129">
        <v>2302</v>
      </c>
      <c r="H9" s="106">
        <f t="shared" si="0"/>
        <v>404539</v>
      </c>
      <c r="I9" s="5"/>
      <c r="K9" s="5"/>
    </row>
    <row r="10" spans="1:11" ht="35.1" customHeight="1" x14ac:dyDescent="0.25">
      <c r="A10" s="75" t="s">
        <v>83</v>
      </c>
      <c r="B10" s="129">
        <v>169065</v>
      </c>
      <c r="C10" s="129">
        <v>14973</v>
      </c>
      <c r="D10" s="129">
        <v>7777</v>
      </c>
      <c r="E10" s="121">
        <v>0</v>
      </c>
      <c r="F10" s="129">
        <v>40</v>
      </c>
      <c r="G10" s="129">
        <v>203</v>
      </c>
      <c r="H10" s="106">
        <f t="shared" si="0"/>
        <v>192058</v>
      </c>
      <c r="I10" s="5"/>
      <c r="K10" s="5"/>
    </row>
    <row r="11" spans="1:11" ht="35.1" customHeight="1" x14ac:dyDescent="0.25">
      <c r="A11" s="20" t="s">
        <v>6</v>
      </c>
      <c r="B11" s="129">
        <v>108269</v>
      </c>
      <c r="C11" s="129">
        <v>20825</v>
      </c>
      <c r="D11" s="129">
        <v>11705</v>
      </c>
      <c r="E11" s="121">
        <v>0</v>
      </c>
      <c r="F11" s="129">
        <v>36</v>
      </c>
      <c r="G11" s="129">
        <v>280</v>
      </c>
      <c r="H11" s="106">
        <f t="shared" si="0"/>
        <v>141115</v>
      </c>
      <c r="I11" s="5"/>
      <c r="K11" s="5"/>
    </row>
    <row r="12" spans="1:11" ht="35.1" customHeight="1" x14ac:dyDescent="0.25">
      <c r="A12" s="20" t="s">
        <v>33</v>
      </c>
      <c r="B12" s="129">
        <v>74218</v>
      </c>
      <c r="C12" s="129">
        <v>9277</v>
      </c>
      <c r="D12" s="129">
        <v>427</v>
      </c>
      <c r="E12" s="121">
        <v>0</v>
      </c>
      <c r="F12" s="129">
        <v>36</v>
      </c>
      <c r="G12" s="129">
        <v>134</v>
      </c>
      <c r="H12" s="106">
        <f t="shared" si="0"/>
        <v>84092</v>
      </c>
      <c r="I12" s="5"/>
      <c r="K12" s="5"/>
    </row>
    <row r="13" spans="1:11" ht="35.1" customHeight="1" x14ac:dyDescent="0.25">
      <c r="A13" s="20" t="s">
        <v>78</v>
      </c>
      <c r="B13" s="129">
        <v>43315</v>
      </c>
      <c r="C13" s="129">
        <v>5593</v>
      </c>
      <c r="D13" s="129">
        <v>4079</v>
      </c>
      <c r="E13" s="121">
        <v>0</v>
      </c>
      <c r="F13" s="129">
        <v>15</v>
      </c>
      <c r="G13" s="129">
        <v>52</v>
      </c>
      <c r="H13" s="106">
        <f t="shared" si="0"/>
        <v>53054</v>
      </c>
      <c r="I13" s="5"/>
      <c r="K13" s="5"/>
    </row>
    <row r="14" spans="1:11" ht="35.1" customHeight="1" x14ac:dyDescent="0.25">
      <c r="A14" s="3" t="s">
        <v>19</v>
      </c>
      <c r="B14" s="106">
        <f>SUM(B4:B13)</f>
        <v>4128949</v>
      </c>
      <c r="C14" s="106">
        <f t="shared" ref="C14:H14" si="1">SUM(C4:C13)</f>
        <v>335376</v>
      </c>
      <c r="D14" s="106">
        <f t="shared" si="1"/>
        <v>631017</v>
      </c>
      <c r="E14" s="106">
        <f t="shared" si="1"/>
        <v>9852</v>
      </c>
      <c r="F14" s="106">
        <f t="shared" si="1"/>
        <v>7768</v>
      </c>
      <c r="G14" s="106">
        <f t="shared" si="1"/>
        <v>32143</v>
      </c>
      <c r="H14" s="106">
        <f t="shared" si="1"/>
        <v>5145105</v>
      </c>
      <c r="I14" s="5"/>
      <c r="K14" s="5"/>
    </row>
    <row r="15" spans="1:11" x14ac:dyDescent="0.2">
      <c r="B15" s="5"/>
      <c r="C15" s="5"/>
      <c r="D15" s="5"/>
      <c r="E15" s="5"/>
      <c r="F15" s="5"/>
      <c r="G15" s="5"/>
      <c r="H15" s="5"/>
    </row>
    <row r="16" spans="1:11" x14ac:dyDescent="0.2">
      <c r="B16" s="5"/>
      <c r="C16" s="5"/>
      <c r="D16" s="5"/>
      <c r="E16" s="5"/>
      <c r="F16" s="5"/>
      <c r="G16" s="5"/>
      <c r="H16" s="5"/>
    </row>
  </sheetData>
  <mergeCells count="1">
    <mergeCell ref="A1:H1"/>
  </mergeCells>
  <phoneticPr fontId="45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4" customWidth="1"/>
    <col min="2" max="2" width="12.7109375" style="14" customWidth="1"/>
    <col min="3" max="3" width="16.5703125" style="14" customWidth="1"/>
    <col min="4" max="4" width="16.42578125" style="14" customWidth="1"/>
    <col min="5" max="5" width="16" style="14" customWidth="1"/>
    <col min="6" max="6" width="12.7109375" style="14" customWidth="1"/>
    <col min="7" max="7" width="20.5703125" style="14" customWidth="1"/>
    <col min="8" max="8" width="12" style="14" bestFit="1" customWidth="1"/>
    <col min="9" max="9" width="9.42578125" style="14" bestFit="1" customWidth="1"/>
    <col min="10" max="16384" width="9.140625" style="14"/>
  </cols>
  <sheetData>
    <row r="1" spans="1:11" ht="40.5" customHeight="1" x14ac:dyDescent="0.25">
      <c r="A1" s="202" t="s">
        <v>108</v>
      </c>
      <c r="B1" s="203"/>
      <c r="C1" s="203"/>
      <c r="D1" s="203"/>
      <c r="E1" s="204"/>
      <c r="F1" s="204"/>
      <c r="G1" s="204"/>
      <c r="H1" s="205"/>
    </row>
    <row r="2" spans="1:11" x14ac:dyDescent="0.25">
      <c r="A2" s="199" t="s">
        <v>20</v>
      </c>
      <c r="B2" s="200"/>
      <c r="C2" s="200"/>
      <c r="D2" s="200"/>
      <c r="E2" s="200"/>
      <c r="F2" s="200"/>
      <c r="G2" s="200"/>
      <c r="H2" s="201"/>
    </row>
    <row r="3" spans="1:11" ht="51" customHeight="1" x14ac:dyDescent="0.25">
      <c r="A3" s="55" t="s">
        <v>96</v>
      </c>
      <c r="B3" s="74" t="s">
        <v>90</v>
      </c>
      <c r="C3" s="74" t="s">
        <v>91</v>
      </c>
      <c r="D3" s="74" t="s">
        <v>92</v>
      </c>
      <c r="E3" s="74" t="s">
        <v>93</v>
      </c>
      <c r="F3" s="74" t="s">
        <v>94</v>
      </c>
      <c r="G3" s="74" t="s">
        <v>95</v>
      </c>
      <c r="H3" s="15" t="s">
        <v>19</v>
      </c>
    </row>
    <row r="4" spans="1:11" ht="30" customHeight="1" x14ac:dyDescent="0.25">
      <c r="A4" s="16" t="s">
        <v>16</v>
      </c>
      <c r="B4" s="130">
        <f>+'Таблица№1-Ф'!B4/'Таблица№1-Ф'!B$14*100</f>
        <v>24.413743061490951</v>
      </c>
      <c r="C4" s="130">
        <f>+'Таблица№1-Ф'!C4/'Таблица№1-Ф'!C$14*100</f>
        <v>24.016626115166261</v>
      </c>
      <c r="D4" s="130">
        <f>+'Таблица№1-Ф'!D4/'Таблица№1-Ф'!D$14*100</f>
        <v>21.951072633542363</v>
      </c>
      <c r="E4" s="121">
        <v>0</v>
      </c>
      <c r="F4" s="130">
        <f>+'Таблица№1-Ф'!F4/'Таблица№1-Ф'!F$14*100</f>
        <v>25.27033985581874</v>
      </c>
      <c r="G4" s="130">
        <f>+'Таблица№1-Ф'!G4/'Таблица№1-Ф'!G$14*100</f>
        <v>34.32162523722117</v>
      </c>
      <c r="H4" s="130">
        <f>+'Таблица№1-Ф'!H4/'Таблица№1-Ф'!H$14*100</f>
        <v>24.102268078105308</v>
      </c>
      <c r="I4" s="17"/>
      <c r="K4" s="17"/>
    </row>
    <row r="5" spans="1:11" ht="30" customHeight="1" x14ac:dyDescent="0.25">
      <c r="A5" s="16" t="s">
        <v>17</v>
      </c>
      <c r="B5" s="130">
        <f>+'Таблица№1-Ф'!B5/'Таблица№1-Ф'!B$14*100</f>
        <v>8.1754461002061305</v>
      </c>
      <c r="C5" s="130">
        <f>+'Таблица№1-Ф'!C5/'Таблица№1-Ф'!C$14*100</f>
        <v>12.174693478364581</v>
      </c>
      <c r="D5" s="130">
        <f>+'Таблица№1-Ф'!D5/'Таблица№1-Ф'!D$14*100</f>
        <v>7.8959837849059538</v>
      </c>
      <c r="E5" s="121">
        <v>0</v>
      </c>
      <c r="F5" s="130">
        <f>+'Таблица№1-Ф'!F5/'Таблица№1-Ф'!F$14*100</f>
        <v>10.298661174047375</v>
      </c>
      <c r="G5" s="130">
        <f>+'Таблица№1-Ф'!G5/'Таблица№1-Ф'!G$14*100</f>
        <v>8.6301838658494852</v>
      </c>
      <c r="H5" s="130">
        <f>+'Таблица№1-Ф'!H5/'Таблица№1-Ф'!H$14*100</f>
        <v>8.3922485546942198</v>
      </c>
      <c r="I5" s="17"/>
      <c r="K5" s="17"/>
    </row>
    <row r="6" spans="1:11" ht="30" customHeight="1" x14ac:dyDescent="0.25">
      <c r="A6" s="82" t="s">
        <v>59</v>
      </c>
      <c r="B6" s="130">
        <f>+'Таблица№1-Ф'!B6/'Таблица№1-Ф'!B$14*100</f>
        <v>20.244740247457646</v>
      </c>
      <c r="C6" s="130">
        <f>+'Таблица№1-Ф'!C6/'Таблица№1-Ф'!C$14*100</f>
        <v>17.248699966604647</v>
      </c>
      <c r="D6" s="130">
        <f>+'Таблица№1-Ф'!D6/'Таблица№1-Ф'!D$14*100</f>
        <v>16.820782958303816</v>
      </c>
      <c r="E6" s="130">
        <f>+'Таблица№1-Ф'!E6/'Таблица№1-Ф'!E$14*100</f>
        <v>100</v>
      </c>
      <c r="F6" s="130">
        <f>+'Таблица№1-Ф'!F6/'Таблица№1-Ф'!F$14*100</f>
        <v>18.627703398558186</v>
      </c>
      <c r="G6" s="130">
        <f>+'Таблица№1-Ф'!G6/'Таблица№1-Ф'!G$14*100</f>
        <v>22.110568397473791</v>
      </c>
      <c r="H6" s="130">
        <f>+'Таблица№1-Ф'!H6/'Таблица№1-Ф'!H$14*100</f>
        <v>19.791452263850786</v>
      </c>
      <c r="I6" s="17"/>
      <c r="K6" s="17"/>
    </row>
    <row r="7" spans="1:11" ht="30" customHeight="1" x14ac:dyDescent="0.25">
      <c r="A7" s="16" t="s">
        <v>5</v>
      </c>
      <c r="B7" s="130">
        <f>+'Таблица№1-Ф'!B7/'Таблица№1-Ф'!B$14*100</f>
        <v>19.29747739679032</v>
      </c>
      <c r="C7" s="130">
        <f>+'Таблица№1-Ф'!C7/'Таблица№1-Ф'!C$14*100</f>
        <v>15.121237059300604</v>
      </c>
      <c r="D7" s="130">
        <f>+'Таблица№1-Ф'!D7/'Таблица№1-Ф'!D$14*100</f>
        <v>33.551710968167257</v>
      </c>
      <c r="E7" s="121">
        <v>0</v>
      </c>
      <c r="F7" s="130">
        <f>+'Таблица№1-Ф'!F7/'Таблица№1-Ф'!F$14*100</f>
        <v>21.743048403707519</v>
      </c>
      <c r="G7" s="130">
        <f>+'Таблица№1-Ф'!G7/'Таблица№1-Ф'!G$14*100</f>
        <v>18.165697041346483</v>
      </c>
      <c r="H7" s="130">
        <f>+'Таблица№1-Ф'!H7/'Таблица№1-Ф'!H$14*100</f>
        <v>20.733124008159212</v>
      </c>
      <c r="I7" s="17"/>
      <c r="K7" s="17"/>
    </row>
    <row r="8" spans="1:11" ht="30" customHeight="1" x14ac:dyDescent="0.25">
      <c r="A8" s="82" t="s">
        <v>62</v>
      </c>
      <c r="B8" s="130">
        <f>+'Таблица№1-Ф'!B8/'Таблица№1-Ф'!B$14*100</f>
        <v>10.660896998243379</v>
      </c>
      <c r="C8" s="130">
        <f>+'Таблица№1-Ф'!C8/'Таблица№1-Ф'!C$14*100</f>
        <v>7.0917418062115347</v>
      </c>
      <c r="D8" s="130">
        <f>+'Таблица№1-Ф'!D8/'Таблица№1-Ф'!D$14*100</f>
        <v>7.2964753722958342</v>
      </c>
      <c r="E8" s="121">
        <v>0</v>
      </c>
      <c r="F8" s="130">
        <f>+'Таблица№1-Ф'!F8/'Таблица№1-Ф'!F$14*100</f>
        <v>11.701853759011328</v>
      </c>
      <c r="G8" s="130">
        <f>+'Таблица№1-Ф'!G8/'Таблица№1-Ф'!G$14*100</f>
        <v>7.528855427309213</v>
      </c>
      <c r="H8" s="130">
        <f>+'Таблица№1-Ф'!H8/'Таблица№1-Ф'!H$14*100</f>
        <v>9.9772113494282433</v>
      </c>
      <c r="I8" s="17"/>
      <c r="K8" s="17"/>
    </row>
    <row r="9" spans="1:11" ht="30" customHeight="1" x14ac:dyDescent="0.25">
      <c r="A9" s="82" t="s">
        <v>86</v>
      </c>
      <c r="B9" s="130">
        <f>+'Таблица№1-Ф'!B9/'Таблица№1-Ф'!B$14*100</f>
        <v>7.6443182030100161</v>
      </c>
      <c r="C9" s="130">
        <f>+'Таблица№1-Ф'!C9/'Таблица№1-Ф'!C$14*100</f>
        <v>9.2391822909212351</v>
      </c>
      <c r="D9" s="130">
        <f>+'Таблица№1-Ф'!D9/'Таблица№1-Ф'!D$14*100</f>
        <v>8.6824919138470129</v>
      </c>
      <c r="E9" s="121">
        <v>0</v>
      </c>
      <c r="F9" s="130">
        <f>+'Таблица№1-Ф'!F9/'Таблица№1-Ф'!F$14*100</f>
        <v>10.723480947476828</v>
      </c>
      <c r="G9" s="130">
        <f>+'Таблица№1-Ф'!G9/'Таблица№1-Ф'!G$14*100</f>
        <v>7.1617459477957874</v>
      </c>
      <c r="H9" s="130">
        <f>+'Таблица№1-Ф'!H9/'Таблица№1-Ф'!H$14*100</f>
        <v>7.8625994999130242</v>
      </c>
      <c r="I9" s="17"/>
      <c r="K9" s="17"/>
    </row>
    <row r="10" spans="1:11" ht="30" customHeight="1" x14ac:dyDescent="0.25">
      <c r="A10" s="57" t="s">
        <v>82</v>
      </c>
      <c r="B10" s="130">
        <f>+'Таблица№1-Ф'!B10/'Таблица№1-Ф'!B$14*100</f>
        <v>4.0946255330351624</v>
      </c>
      <c r="C10" s="130">
        <f>+'Таблица№1-Ф'!C10/'Таблица№1-Ф'!C$14*100</f>
        <v>4.4645412909689419</v>
      </c>
      <c r="D10" s="130">
        <f>+'Таблица№1-Ф'!D10/'Таблица№1-Ф'!D$14*100</f>
        <v>1.2324549100895854</v>
      </c>
      <c r="E10" s="121">
        <v>0</v>
      </c>
      <c r="F10" s="130">
        <f>+'Таблица№1-Ф'!F10/'Таблица№1-Ф'!F$14*100</f>
        <v>0.51493305870236872</v>
      </c>
      <c r="G10" s="130">
        <f>+'Таблица№1-Ф'!G10/'Таблица№1-Ф'!G$14*100</f>
        <v>0.63155274865445044</v>
      </c>
      <c r="H10" s="130">
        <f>+'Таблица№1-Ф'!H10/'Таблица№1-Ф'!H$14*100</f>
        <v>3.7328295535270901</v>
      </c>
      <c r="I10" s="17"/>
      <c r="K10" s="17"/>
    </row>
    <row r="11" spans="1:11" ht="30" customHeight="1" x14ac:dyDescent="0.25">
      <c r="A11" s="3" t="s">
        <v>6</v>
      </c>
      <c r="B11" s="130">
        <f>+'Таблица№1-Ф'!B11/'Таблица№1-Ф'!B$14*100</f>
        <v>2.6221927178078488</v>
      </c>
      <c r="C11" s="130">
        <f>+'Таблица№1-Ф'!C11/'Таблица№1-Ф'!C$14*100</f>
        <v>6.209448499594485</v>
      </c>
      <c r="D11" s="130">
        <f>+'Таблица№1-Ф'!D11/'Таблица№1-Ф'!D$14*100</f>
        <v>1.8549421014013887</v>
      </c>
      <c r="E11" s="121">
        <v>0</v>
      </c>
      <c r="F11" s="130">
        <f>+'Таблица№1-Ф'!F11/'Таблица№1-Ф'!F$14*100</f>
        <v>0.46343975283213185</v>
      </c>
      <c r="G11" s="130">
        <f>+'Таблица№1-Ф'!G11/'Таблица№1-Ф'!G$14*100</f>
        <v>0.87110723952337987</v>
      </c>
      <c r="H11" s="130">
        <f>+'Таблица№1-Ф'!H11/'Таблица№1-Ф'!H$14*100</f>
        <v>2.7427039875765411</v>
      </c>
      <c r="I11" s="17"/>
      <c r="K11" s="17"/>
    </row>
    <row r="12" spans="1:11" ht="30" customHeight="1" x14ac:dyDescent="0.25">
      <c r="A12" s="20" t="s">
        <v>33</v>
      </c>
      <c r="B12" s="130">
        <f>+'Таблица№1-Ф'!B12/'Таблица№1-Ф'!B$14*100</f>
        <v>1.7975034324715564</v>
      </c>
      <c r="C12" s="130">
        <f>+'Таблица№1-Ф'!C12/'Таблица№1-Ф'!C$14*100</f>
        <v>2.7661490386909025</v>
      </c>
      <c r="D12" s="130">
        <f>+'Таблица№1-Ф'!D12/'Таблица№1-Ф'!D$14*100</f>
        <v>6.7668541418060058E-2</v>
      </c>
      <c r="E12" s="121">
        <v>0</v>
      </c>
      <c r="F12" s="130">
        <f>+'Таблица№1-Ф'!F12/'Таблица№1-Ф'!F$14*100</f>
        <v>0.46343975283213185</v>
      </c>
      <c r="G12" s="130">
        <f>+'Таблица№1-Ф'!G12/'Таблица№1-Ф'!G$14*100</f>
        <v>0.41688703605761757</v>
      </c>
      <c r="H12" s="130">
        <f>+'Таблица№1-Ф'!H12/'Таблица№1-Ф'!H$14*100</f>
        <v>1.6344078497912091</v>
      </c>
      <c r="I12" s="17"/>
      <c r="K12" s="17"/>
    </row>
    <row r="13" spans="1:11" ht="30" customHeight="1" x14ac:dyDescent="0.25">
      <c r="A13" s="91" t="s">
        <v>56</v>
      </c>
      <c r="B13" s="130">
        <f>+'Таблица№1-Ф'!B13/'Таблица№1-Ф'!B$14*100</f>
        <v>1.0490563094869905</v>
      </c>
      <c r="C13" s="130">
        <f>+'Таблица№1-Ф'!C13/'Таблица№1-Ф'!C$14*100</f>
        <v>1.6676804541768047</v>
      </c>
      <c r="D13" s="130">
        <f>+'Таблица№1-Ф'!D13/'Таблица№1-Ф'!D$14*100</f>
        <v>0.64641681602872814</v>
      </c>
      <c r="E13" s="121">
        <v>0</v>
      </c>
      <c r="F13" s="130">
        <f>+'Таблица№1-Ф'!F13/'Таблица№1-Ф'!F$14*100</f>
        <v>0.19309989701338826</v>
      </c>
      <c r="G13" s="130">
        <f>+'Таблица№1-Ф'!G13/'Таблица№1-Ф'!G$14*100</f>
        <v>0.16177705876862769</v>
      </c>
      <c r="H13" s="130">
        <f>+'Таблица№1-Ф'!H13/'Таблица№1-Ф'!H$14*100</f>
        <v>1.0311548549543692</v>
      </c>
      <c r="I13" s="17"/>
      <c r="K13" s="17"/>
    </row>
    <row r="14" spans="1:11" ht="30" customHeight="1" x14ac:dyDescent="0.25">
      <c r="A14" s="23" t="s">
        <v>23</v>
      </c>
      <c r="B14" s="130">
        <f>+SUM(B4:B13)</f>
        <v>99.999999999999972</v>
      </c>
      <c r="C14" s="130">
        <f t="shared" ref="C14:H14" si="0">+SUM(C4:C13)</f>
        <v>99.999999999999986</v>
      </c>
      <c r="D14" s="130">
        <f t="shared" si="0"/>
        <v>100</v>
      </c>
      <c r="E14" s="130">
        <f t="shared" si="0"/>
        <v>100</v>
      </c>
      <c r="F14" s="130">
        <f>+SUM(F4:F13)</f>
        <v>99.999999999999986</v>
      </c>
      <c r="G14" s="130">
        <f>+SUM(G4:G13)</f>
        <v>100</v>
      </c>
      <c r="H14" s="130">
        <f t="shared" si="0"/>
        <v>100</v>
      </c>
      <c r="I14" s="17"/>
    </row>
    <row r="15" spans="1:11" ht="39" customHeight="1" x14ac:dyDescent="0.25">
      <c r="A15" s="115" t="s">
        <v>72</v>
      </c>
      <c r="B15" s="130">
        <f>+'Таблица№1-Ф'!B14/'Таблица№1-Ф'!$H14*100</f>
        <v>80.250043487936594</v>
      </c>
      <c r="C15" s="130">
        <f>+'Таблица№1-Ф'!C14/'Таблица№1-Ф'!$H14*100</f>
        <v>6.5183509374444251</v>
      </c>
      <c r="D15" s="130">
        <f>+'Таблица№1-Ф'!D14/'Таблица№1-Ф'!$H14*100</f>
        <v>12.264414428860054</v>
      </c>
      <c r="E15" s="130">
        <f>+'Таблица№1-Ф'!E14/'Таблица№1-Ф'!$H14*100</f>
        <v>0.19148297265070394</v>
      </c>
      <c r="F15" s="130">
        <f>+'Таблица№1-Ф'!F14/'Таблица№1-Ф'!$H14*100</f>
        <v>0.15097845427838694</v>
      </c>
      <c r="G15" s="130">
        <f>+'Таблица№1-Ф'!G14/'Таблица№1-Ф'!$H14*100</f>
        <v>0.62472971882983919</v>
      </c>
      <c r="H15" s="130">
        <f>+SUM(B15:G15)</f>
        <v>100</v>
      </c>
      <c r="I15" s="17"/>
    </row>
    <row r="16" spans="1:11" x14ac:dyDescent="0.25">
      <c r="A16" s="18"/>
      <c r="B16" s="19"/>
      <c r="C16" s="19"/>
      <c r="D16" s="19"/>
      <c r="E16" s="19"/>
      <c r="F16" s="19"/>
      <c r="G16" s="19"/>
      <c r="H16" s="7"/>
      <c r="I16" s="17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7" width="10.7109375" customWidth="1"/>
    <col min="8" max="8" width="12.7109375" customWidth="1"/>
  </cols>
  <sheetData>
    <row r="1" spans="1:8" ht="40.5" customHeight="1" x14ac:dyDescent="0.2">
      <c r="A1" s="171" t="s">
        <v>109</v>
      </c>
      <c r="B1" s="206"/>
      <c r="C1" s="206"/>
      <c r="D1" s="206"/>
      <c r="E1" s="206"/>
      <c r="F1" s="206"/>
      <c r="G1" s="206"/>
      <c r="H1" s="207"/>
    </row>
    <row r="2" spans="1:8" ht="13.5" x14ac:dyDescent="0.25">
      <c r="A2" s="208" t="s">
        <v>11</v>
      </c>
      <c r="B2" s="209"/>
      <c r="C2" s="209"/>
      <c r="D2" s="209"/>
      <c r="E2" s="209"/>
      <c r="F2" s="209"/>
      <c r="G2" s="209"/>
      <c r="H2" s="210"/>
    </row>
    <row r="3" spans="1:8" ht="51" customHeight="1" x14ac:dyDescent="0.2">
      <c r="A3" s="56" t="s">
        <v>97</v>
      </c>
      <c r="B3" s="2" t="s">
        <v>21</v>
      </c>
      <c r="C3" s="2" t="s">
        <v>22</v>
      </c>
      <c r="D3" s="2" t="s">
        <v>15</v>
      </c>
      <c r="E3" s="2" t="s">
        <v>34</v>
      </c>
      <c r="F3" s="116" t="s">
        <v>65</v>
      </c>
      <c r="G3" s="116" t="s">
        <v>66</v>
      </c>
      <c r="H3" s="6" t="s">
        <v>19</v>
      </c>
    </row>
    <row r="4" spans="1:8" ht="30" customHeight="1" x14ac:dyDescent="0.25">
      <c r="A4" s="3" t="s">
        <v>16</v>
      </c>
      <c r="B4" s="119">
        <v>6497729</v>
      </c>
      <c r="C4" s="119">
        <v>479249</v>
      </c>
      <c r="D4" s="119">
        <v>201503</v>
      </c>
      <c r="E4" s="119"/>
      <c r="F4" s="119">
        <v>40670</v>
      </c>
      <c r="G4" s="119">
        <v>65640</v>
      </c>
      <c r="H4" s="101">
        <f>SUM(B4:G4)</f>
        <v>7284791</v>
      </c>
    </row>
    <row r="5" spans="1:8" ht="30" customHeight="1" x14ac:dyDescent="0.25">
      <c r="A5" s="3" t="s">
        <v>17</v>
      </c>
      <c r="B5" s="119">
        <v>2019404</v>
      </c>
      <c r="C5" s="119">
        <v>242187</v>
      </c>
      <c r="D5" s="119">
        <v>112604</v>
      </c>
      <c r="E5" s="119"/>
      <c r="F5" s="119">
        <v>16244</v>
      </c>
      <c r="G5" s="119">
        <v>16905</v>
      </c>
      <c r="H5" s="101">
        <f t="shared" ref="H5:H13" si="0">SUM(B5:G5)</f>
        <v>2407344</v>
      </c>
    </row>
    <row r="6" spans="1:8" ht="30" customHeight="1" x14ac:dyDescent="0.25">
      <c r="A6" s="25" t="s">
        <v>59</v>
      </c>
      <c r="B6" s="119">
        <v>5439591</v>
      </c>
      <c r="C6" s="119">
        <v>364634</v>
      </c>
      <c r="D6" s="119">
        <v>169299</v>
      </c>
      <c r="E6" s="119">
        <v>19858</v>
      </c>
      <c r="F6" s="119">
        <v>27970</v>
      </c>
      <c r="G6" s="119">
        <v>40042</v>
      </c>
      <c r="H6" s="101">
        <f t="shared" si="0"/>
        <v>6061394</v>
      </c>
    </row>
    <row r="7" spans="1:8" ht="30" customHeight="1" x14ac:dyDescent="0.25">
      <c r="A7" s="3" t="s">
        <v>5</v>
      </c>
      <c r="B7" s="119">
        <v>5016652</v>
      </c>
      <c r="C7" s="119">
        <v>332376</v>
      </c>
      <c r="D7" s="119">
        <v>710247</v>
      </c>
      <c r="E7" s="119"/>
      <c r="F7" s="119">
        <v>33148</v>
      </c>
      <c r="G7" s="119">
        <v>33451</v>
      </c>
      <c r="H7" s="101">
        <f t="shared" si="0"/>
        <v>6125874</v>
      </c>
    </row>
    <row r="8" spans="1:8" ht="30" customHeight="1" x14ac:dyDescent="0.25">
      <c r="A8" s="25" t="s">
        <v>62</v>
      </c>
      <c r="B8" s="119">
        <v>3467596</v>
      </c>
      <c r="C8" s="119">
        <v>137198</v>
      </c>
      <c r="D8" s="119">
        <v>256532</v>
      </c>
      <c r="E8" s="119"/>
      <c r="F8" s="119">
        <v>18599</v>
      </c>
      <c r="G8" s="119">
        <v>14106</v>
      </c>
      <c r="H8" s="101">
        <f t="shared" si="0"/>
        <v>3894031</v>
      </c>
    </row>
    <row r="9" spans="1:8" ht="30" customHeight="1" x14ac:dyDescent="0.25">
      <c r="A9" s="25" t="s">
        <v>87</v>
      </c>
      <c r="B9" s="119">
        <v>2244562</v>
      </c>
      <c r="C9" s="119">
        <v>175038</v>
      </c>
      <c r="D9" s="119">
        <v>134156</v>
      </c>
      <c r="E9" s="119"/>
      <c r="F9" s="119">
        <v>16584</v>
      </c>
      <c r="G9" s="119">
        <v>14228</v>
      </c>
      <c r="H9" s="101">
        <f t="shared" si="0"/>
        <v>2584568</v>
      </c>
    </row>
    <row r="10" spans="1:8" ht="30" customHeight="1" x14ac:dyDescent="0.25">
      <c r="A10" s="57" t="s">
        <v>82</v>
      </c>
      <c r="B10" s="119">
        <v>611430</v>
      </c>
      <c r="C10" s="119">
        <v>52008</v>
      </c>
      <c r="D10" s="119">
        <v>22092</v>
      </c>
      <c r="E10" s="119"/>
      <c r="F10" s="119">
        <v>759</v>
      </c>
      <c r="G10" s="119">
        <v>1034</v>
      </c>
      <c r="H10" s="101">
        <f t="shared" si="0"/>
        <v>687323</v>
      </c>
    </row>
    <row r="11" spans="1:8" ht="30" customHeight="1" x14ac:dyDescent="0.25">
      <c r="A11" s="3" t="s">
        <v>6</v>
      </c>
      <c r="B11" s="119">
        <v>377833</v>
      </c>
      <c r="C11" s="119">
        <v>94446</v>
      </c>
      <c r="D11" s="119">
        <v>17644</v>
      </c>
      <c r="E11" s="119"/>
      <c r="F11" s="119">
        <v>656</v>
      </c>
      <c r="G11" s="119">
        <v>1512</v>
      </c>
      <c r="H11" s="101">
        <f t="shared" si="0"/>
        <v>492091</v>
      </c>
    </row>
    <row r="12" spans="1:8" ht="30" customHeight="1" x14ac:dyDescent="0.25">
      <c r="A12" s="20" t="s">
        <v>33</v>
      </c>
      <c r="B12" s="119">
        <v>255773</v>
      </c>
      <c r="C12" s="119">
        <v>33293</v>
      </c>
      <c r="D12" s="119">
        <v>1103</v>
      </c>
      <c r="E12" s="119"/>
      <c r="F12" s="119">
        <v>730</v>
      </c>
      <c r="G12" s="119">
        <v>674</v>
      </c>
      <c r="H12" s="101">
        <f t="shared" si="0"/>
        <v>291573</v>
      </c>
    </row>
    <row r="13" spans="1:8" ht="30" customHeight="1" x14ac:dyDescent="0.25">
      <c r="A13" s="20" t="s">
        <v>78</v>
      </c>
      <c r="B13" s="119">
        <v>167082</v>
      </c>
      <c r="C13" s="119">
        <v>21358</v>
      </c>
      <c r="D13" s="119">
        <v>11448</v>
      </c>
      <c r="E13" s="119"/>
      <c r="F13" s="119">
        <v>359</v>
      </c>
      <c r="G13" s="119">
        <v>296</v>
      </c>
      <c r="H13" s="101">
        <f t="shared" si="0"/>
        <v>200543</v>
      </c>
    </row>
    <row r="14" spans="1:8" ht="30" customHeight="1" x14ac:dyDescent="0.25">
      <c r="A14" s="98" t="s">
        <v>19</v>
      </c>
      <c r="B14" s="104">
        <f>+SUM(B4:B13)</f>
        <v>26097652</v>
      </c>
      <c r="C14" s="104">
        <f t="shared" ref="C14:G14" si="1">+SUM(C4:C13)</f>
        <v>1931787</v>
      </c>
      <c r="D14" s="104">
        <f t="shared" si="1"/>
        <v>1636628</v>
      </c>
      <c r="E14" s="104">
        <f t="shared" si="1"/>
        <v>19858</v>
      </c>
      <c r="F14" s="104">
        <f t="shared" si="1"/>
        <v>155719</v>
      </c>
      <c r="G14" s="104">
        <f t="shared" si="1"/>
        <v>187888</v>
      </c>
      <c r="H14" s="104">
        <f>+SUM(H4:H13)</f>
        <v>30029532</v>
      </c>
    </row>
    <row r="15" spans="1:8" x14ac:dyDescent="0.2">
      <c r="B15" s="109"/>
      <c r="C15" s="109"/>
      <c r="D15" s="109"/>
      <c r="E15" s="109"/>
      <c r="F15" s="109"/>
      <c r="G15" s="109"/>
      <c r="H15" s="109"/>
    </row>
  </sheetData>
  <mergeCells count="2">
    <mergeCell ref="A1:H1"/>
    <mergeCell ref="A2:H2"/>
  </mergeCells>
  <phoneticPr fontId="45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8" width="10.7109375" style="7" customWidth="1"/>
    <col min="9" max="16384" width="9.140625" style="7"/>
  </cols>
  <sheetData>
    <row r="1" spans="1:8" ht="40.5" customHeight="1" x14ac:dyDescent="0.25">
      <c r="A1" s="171" t="s">
        <v>110</v>
      </c>
      <c r="B1" s="206"/>
      <c r="C1" s="206"/>
      <c r="D1" s="206"/>
      <c r="E1" s="206"/>
      <c r="F1" s="206"/>
      <c r="G1" s="206"/>
      <c r="H1" s="207"/>
    </row>
    <row r="2" spans="1:8" ht="14.25" customHeight="1" x14ac:dyDescent="0.25">
      <c r="A2" s="211" t="s">
        <v>20</v>
      </c>
      <c r="B2" s="209"/>
      <c r="C2" s="209"/>
      <c r="D2" s="209"/>
      <c r="E2" s="209"/>
      <c r="F2" s="209"/>
      <c r="G2" s="209"/>
      <c r="H2" s="210"/>
    </row>
    <row r="3" spans="1:8" ht="57" customHeight="1" x14ac:dyDescent="0.25">
      <c r="A3" s="60" t="s">
        <v>98</v>
      </c>
      <c r="B3" s="2" t="s">
        <v>21</v>
      </c>
      <c r="C3" s="2" t="s">
        <v>22</v>
      </c>
      <c r="D3" s="2" t="s">
        <v>15</v>
      </c>
      <c r="E3" s="2" t="s">
        <v>34</v>
      </c>
      <c r="F3" s="116" t="s">
        <v>65</v>
      </c>
      <c r="G3" s="116" t="s">
        <v>66</v>
      </c>
      <c r="H3" s="15" t="s">
        <v>19</v>
      </c>
    </row>
    <row r="4" spans="1:8" ht="30" customHeight="1" x14ac:dyDescent="0.25">
      <c r="A4" s="3" t="s">
        <v>16</v>
      </c>
      <c r="B4" s="110">
        <f>+'Таблица №2-Ф'!B4/'Таблица №2-Ф'!B$14*100</f>
        <v>24.897753253817623</v>
      </c>
      <c r="C4" s="110">
        <f>+'Таблица №2-Ф'!C4/'Таблица №2-Ф'!C$14*100</f>
        <v>24.808583969143598</v>
      </c>
      <c r="D4" s="110">
        <f>+'Таблица №2-Ф'!D4/'Таблица №2-Ф'!D$14*100</f>
        <v>12.312083136791012</v>
      </c>
      <c r="E4" s="103">
        <v>0</v>
      </c>
      <c r="F4" s="110">
        <f>+'Таблица №2-Ф'!F4/'Таблица №2-Ф'!F$14*100</f>
        <v>26.117557908797256</v>
      </c>
      <c r="G4" s="110">
        <f>+'Таблица №2-Ф'!G4/'Таблица №2-Ф'!G$14*100</f>
        <v>34.935706378267909</v>
      </c>
      <c r="H4" s="110">
        <f>+'Таблица №2-Ф'!H4/'Таблица №2-Ф'!H$14*100</f>
        <v>24.258756346918762</v>
      </c>
    </row>
    <row r="5" spans="1:8" ht="30" customHeight="1" x14ac:dyDescent="0.25">
      <c r="A5" s="3" t="s">
        <v>17</v>
      </c>
      <c r="B5" s="110">
        <f>+'Таблица №2-Ф'!B5/'Таблица №2-Ф'!B$14*100</f>
        <v>7.7378761890150125</v>
      </c>
      <c r="C5" s="110">
        <f>+'Таблица №2-Ф'!C5/'Таблица №2-Ф'!C$14*100</f>
        <v>12.536941184509473</v>
      </c>
      <c r="D5" s="110">
        <f>+'Таблица №2-Ф'!D5/'Таблица №2-Ф'!D$14*100</f>
        <v>6.8802440139115308</v>
      </c>
      <c r="E5" s="103">
        <v>0</v>
      </c>
      <c r="F5" s="110">
        <f>+'Таблица №2-Ф'!F5/'Таблица №2-Ф'!F$14*100</f>
        <v>10.431610786095467</v>
      </c>
      <c r="G5" s="110">
        <f>+'Таблица №2-Ф'!G5/'Таблица №2-Ф'!G$14*100</f>
        <v>8.9973814187175343</v>
      </c>
      <c r="H5" s="110">
        <f>+'Таблица №2-Ф'!H5/'Таблица №2-Ф'!H$14*100</f>
        <v>8.0165884703098271</v>
      </c>
    </row>
    <row r="6" spans="1:8" ht="30" customHeight="1" x14ac:dyDescent="0.25">
      <c r="A6" s="25" t="s">
        <v>59</v>
      </c>
      <c r="B6" s="110">
        <f>+'Таблица №2-Ф'!B6/'Таблица №2-Ф'!B$14*100</f>
        <v>20.843219918788098</v>
      </c>
      <c r="C6" s="110">
        <f>+'Таблица №2-Ф'!C6/'Таблица №2-Ф'!C$14*100</f>
        <v>18.875476437102019</v>
      </c>
      <c r="D6" s="110">
        <f>+'Таблица №2-Ф'!D6/'Таблица №2-Ф'!D$14*100</f>
        <v>10.344378808134774</v>
      </c>
      <c r="E6" s="110">
        <f>+'Таблица №2-Ф'!E6/'Таблица №2-Ф'!E$14*100</f>
        <v>100</v>
      </c>
      <c r="F6" s="110">
        <f>+'Таблица №2-Ф'!F6/'Таблица №2-Ф'!F$14*100</f>
        <v>17.961841522229143</v>
      </c>
      <c r="G6" s="110">
        <f>+'Таблица №2-Ф'!G6/'Таблица №2-Ф'!G$14*100</f>
        <v>21.311632461892192</v>
      </c>
      <c r="H6" s="110">
        <f>+'Таблица №2-Ф'!H6/'Таблица №2-Ф'!H$14*100</f>
        <v>20.184776772411904</v>
      </c>
    </row>
    <row r="7" spans="1:8" ht="30" customHeight="1" x14ac:dyDescent="0.25">
      <c r="A7" s="3" t="s">
        <v>5</v>
      </c>
      <c r="B7" s="110">
        <f>+'Таблица №2-Ф'!B7/'Таблица №2-Ф'!B$14*100</f>
        <v>19.222618188027031</v>
      </c>
      <c r="C7" s="110">
        <f>+'Таблица №2-Ф'!C7/'Таблица №2-Ф'!C$14*100</f>
        <v>17.205623601359775</v>
      </c>
      <c r="D7" s="110">
        <f>+'Таблица №2-Ф'!D7/'Таблица №2-Ф'!D$14*100</f>
        <v>43.396972311362141</v>
      </c>
      <c r="E7" s="103">
        <v>0</v>
      </c>
      <c r="F7" s="110">
        <f>+'Таблица №2-Ф'!F7/'Таблица №2-Ф'!F$14*100</f>
        <v>21.287061951335417</v>
      </c>
      <c r="G7" s="110">
        <f>+'Таблица №2-Ф'!G7/'Таблица №2-Ф'!G$14*100</f>
        <v>17.803691560929916</v>
      </c>
      <c r="H7" s="110">
        <f>+'Таблица №2-Ф'!H7/'Таблица №2-Ф'!H$14*100</f>
        <v>20.399498733446794</v>
      </c>
    </row>
    <row r="8" spans="1:8" ht="30" customHeight="1" x14ac:dyDescent="0.25">
      <c r="A8" s="25" t="s">
        <v>62</v>
      </c>
      <c r="B8" s="110">
        <f>+'Таблица №2-Ф'!B8/'Таблица №2-Ф'!B$14*100</f>
        <v>13.287003750375703</v>
      </c>
      <c r="C8" s="110">
        <f>+'Таблица №2-Ф'!C8/'Таблица №2-Ф'!C$14*100</f>
        <v>7.1021287543605993</v>
      </c>
      <c r="D8" s="110">
        <f>+'Таблица №2-Ф'!D8/'Таблица №2-Ф'!D$14*100</f>
        <v>15.6744232653969</v>
      </c>
      <c r="E8" s="103">
        <v>0</v>
      </c>
      <c r="F8" s="110">
        <f>+'Таблица №2-Ф'!F8/'Таблица №2-Ф'!F$14*100</f>
        <v>11.943950320770105</v>
      </c>
      <c r="G8" s="110">
        <f>+'Таблица №2-Ф'!G8/'Таблица №2-Ф'!G$14*100</f>
        <v>7.5076641403389255</v>
      </c>
      <c r="H8" s="110">
        <f>+'Таблица №2-Ф'!H8/'Таблица №2-Ф'!H$14*100</f>
        <v>12.967338285525063</v>
      </c>
    </row>
    <row r="9" spans="1:8" ht="30" customHeight="1" x14ac:dyDescent="0.25">
      <c r="A9" s="25" t="s">
        <v>87</v>
      </c>
      <c r="B9" s="110">
        <f>+'Таблица №2-Ф'!B9/'Таблица №2-Ф'!B$14*100</f>
        <v>8.6006281331362686</v>
      </c>
      <c r="C9" s="110">
        <f>+'Таблица №2-Ф'!C9/'Таблица №2-Ф'!C$14*100</f>
        <v>9.0609368424158561</v>
      </c>
      <c r="D9" s="110">
        <f>+'Таблица №2-Ф'!D9/'Таблица №2-Ф'!D$14*100</f>
        <v>8.1970979355113069</v>
      </c>
      <c r="E9" s="103">
        <v>0</v>
      </c>
      <c r="F9" s="110">
        <f>+'Таблица №2-Ф'!F9/'Таблица №2-Ф'!F$14*100</f>
        <v>10.649952799594141</v>
      </c>
      <c r="G9" s="110">
        <f>+'Таблица №2-Ф'!G9/'Таблица №2-Ф'!G$14*100</f>
        <v>7.5725964404325978</v>
      </c>
      <c r="H9" s="110">
        <f>+'Таблица №2-Ф'!H9/'Таблица №2-Ф'!H$14*100</f>
        <v>8.6067541778539862</v>
      </c>
    </row>
    <row r="10" spans="1:8" ht="30" customHeight="1" x14ac:dyDescent="0.25">
      <c r="A10" s="57" t="s">
        <v>82</v>
      </c>
      <c r="B10" s="110">
        <f>+'Таблица №2-Ф'!B10/'Таблица №2-Ф'!B$14*100</f>
        <v>2.3428544452964584</v>
      </c>
      <c r="C10" s="110">
        <f>+'Таблица №2-Ф'!C10/'Таблица №2-Ф'!C$14*100</f>
        <v>2.6922222791643176</v>
      </c>
      <c r="D10" s="110">
        <f>+'Таблица №2-Ф'!D10/'Таблица №2-Ф'!D$14*100</f>
        <v>1.349848591127611</v>
      </c>
      <c r="E10" s="103">
        <v>0</v>
      </c>
      <c r="F10" s="110">
        <f>+'Таблица №2-Ф'!F10/'Таблица №2-Ф'!F$14*100</f>
        <v>0.48741643601615725</v>
      </c>
      <c r="G10" s="110">
        <f>+'Таблица №2-Ф'!G10/'Таблица №2-Ф'!G$14*100</f>
        <v>0.55032785489227631</v>
      </c>
      <c r="H10" s="110">
        <f>+'Таблица №2-Ф'!H10/'Таблица №2-Ф'!H$14*100</f>
        <v>2.2888235487652624</v>
      </c>
    </row>
    <row r="11" spans="1:8" ht="30" customHeight="1" x14ac:dyDescent="0.25">
      <c r="A11" s="3" t="s">
        <v>6</v>
      </c>
      <c r="B11" s="110">
        <f>+'Таблица №2-Ф'!B11/'Таблица №2-Ф'!B$14*100</f>
        <v>1.4477662588189926</v>
      </c>
      <c r="C11" s="110">
        <f>+'Таблица №2-Ф'!C11/'Таблица №2-Ф'!C$14*100</f>
        <v>4.8890483267565212</v>
      </c>
      <c r="D11" s="110">
        <f>+'Таблица №2-Ф'!D11/'Таблица №2-Ф'!D$14*100</f>
        <v>1.0780702762020447</v>
      </c>
      <c r="E11" s="103">
        <v>0</v>
      </c>
      <c r="F11" s="110">
        <f>+'Таблица №2-Ф'!F11/'Таблица №2-Ф'!F$14*100</f>
        <v>0.421271649573912</v>
      </c>
      <c r="G11" s="110">
        <f>+'Таблица №2-Ф'!G11/'Таблица №2-Ф'!G$14*100</f>
        <v>0.80473473558715836</v>
      </c>
      <c r="H11" s="110">
        <f>+'Таблица №2-Ф'!H11/'Таблица №2-Ф'!H$14*100</f>
        <v>1.638690206693864</v>
      </c>
    </row>
    <row r="12" spans="1:8" ht="30" customHeight="1" x14ac:dyDescent="0.25">
      <c r="A12" s="20" t="s">
        <v>33</v>
      </c>
      <c r="B12" s="110">
        <f>+'Таблица №2-Ф'!B12/'Таблица №2-Ф'!B$14*100</f>
        <v>0.98006134804770939</v>
      </c>
      <c r="C12" s="110">
        <f>+'Таблица №2-Ф'!C12/'Таблица №2-Ф'!C$14*100</f>
        <v>1.7234301711317033</v>
      </c>
      <c r="D12" s="110">
        <f>+'Таблица №2-Ф'!D12/'Таблица №2-Ф'!D$14*100</f>
        <v>6.739466757259438E-2</v>
      </c>
      <c r="E12" s="103">
        <v>0</v>
      </c>
      <c r="F12" s="110">
        <f>+'Таблица №2-Ф'!F12/'Таблица №2-Ф'!F$14*100</f>
        <v>0.46879314662950577</v>
      </c>
      <c r="G12" s="110">
        <f>+'Таблица №2-Ф'!G12/'Таблица №2-Ф'!G$14*100</f>
        <v>0.3587243464191433</v>
      </c>
      <c r="H12" s="110">
        <f>+'Таблица №2-Ф'!H12/'Таблица №2-Ф'!H$14*100</f>
        <v>0.97095419269271321</v>
      </c>
    </row>
    <row r="13" spans="1:8" ht="30" customHeight="1" x14ac:dyDescent="0.25">
      <c r="A13" s="24" t="s">
        <v>56</v>
      </c>
      <c r="B13" s="110">
        <f>+'Таблица №2-Ф'!B13/'Таблица №2-Ф'!B$14*100</f>
        <v>0.64021851467710578</v>
      </c>
      <c r="C13" s="110">
        <f>+'Таблица №2-Ф'!C13/'Таблица №2-Ф'!C$14*100</f>
        <v>1.1056084340561356</v>
      </c>
      <c r="D13" s="110">
        <f>+'Таблица №2-Ф'!D13/'Таблица №2-Ф'!D$14*100</f>
        <v>0.69948699399008207</v>
      </c>
      <c r="E13" s="103">
        <v>0</v>
      </c>
      <c r="F13" s="110">
        <f>+'Таблица №2-Ф'!F13/'Таблица №2-Ф'!F$14*100</f>
        <v>0.23054347895889393</v>
      </c>
      <c r="G13" s="110">
        <f>+'Таблица №2-Ф'!G13/'Таблица №2-Ф'!G$14*100</f>
        <v>0.15754066252235374</v>
      </c>
      <c r="H13" s="110">
        <f>+'Таблица №2-Ф'!H13/'Таблица №2-Ф'!H$14*100</f>
        <v>0.66781926538182479</v>
      </c>
    </row>
    <row r="14" spans="1:8" ht="30" customHeight="1" x14ac:dyDescent="0.25">
      <c r="A14" s="4" t="s">
        <v>19</v>
      </c>
      <c r="B14" s="110">
        <f t="shared" ref="B14:E14" si="0">+SUM(B4:B13)</f>
        <v>99.999999999999986</v>
      </c>
      <c r="C14" s="110">
        <f t="shared" si="0"/>
        <v>100</v>
      </c>
      <c r="D14" s="110">
        <f t="shared" si="0"/>
        <v>100</v>
      </c>
      <c r="E14" s="110">
        <f t="shared" si="0"/>
        <v>100</v>
      </c>
      <c r="F14" s="110">
        <f t="shared" ref="F14:G14" si="1">+SUM(F4:F13)</f>
        <v>100</v>
      </c>
      <c r="G14" s="110">
        <f t="shared" si="1"/>
        <v>100.00000000000001</v>
      </c>
      <c r="H14" s="110">
        <f>+SUM(H4:H13)</f>
        <v>100</v>
      </c>
    </row>
    <row r="15" spans="1:8" ht="36.75" customHeight="1" x14ac:dyDescent="0.25">
      <c r="A15" s="115" t="s">
        <v>72</v>
      </c>
      <c r="B15" s="110">
        <v>86.91</v>
      </c>
      <c r="C15" s="110">
        <v>6.43</v>
      </c>
      <c r="D15" s="110">
        <v>5.45</v>
      </c>
      <c r="E15" s="110">
        <v>7.0000000000000007E-2</v>
      </c>
      <c r="F15" s="110">
        <v>0.52</v>
      </c>
      <c r="G15" s="110">
        <v>0.62</v>
      </c>
      <c r="H15" s="110">
        <v>100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7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16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38" customWidth="1"/>
    <col min="2" max="3" width="12.85546875" style="38" customWidth="1"/>
    <col min="4" max="4" width="17.140625" style="38" customWidth="1"/>
    <col min="5" max="17" width="12.85546875" style="38" customWidth="1"/>
    <col min="18" max="16384" width="9.140625" style="38"/>
  </cols>
  <sheetData>
    <row r="1" spans="1:18" ht="40.5" customHeight="1" x14ac:dyDescent="0.2">
      <c r="A1" s="148" t="s">
        <v>70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50"/>
    </row>
    <row r="2" spans="1:18" ht="22.5" customHeight="1" x14ac:dyDescent="0.25">
      <c r="A2" s="151" t="s">
        <v>11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18" ht="33" customHeight="1" x14ac:dyDescent="0.2">
      <c r="A3" s="146" t="s">
        <v>67</v>
      </c>
      <c r="B3" s="139" t="s">
        <v>12</v>
      </c>
      <c r="C3" s="139"/>
      <c r="D3" s="139" t="s">
        <v>13</v>
      </c>
      <c r="E3" s="139"/>
      <c r="F3" s="139" t="s">
        <v>14</v>
      </c>
      <c r="G3" s="139"/>
      <c r="H3" s="139" t="s">
        <v>15</v>
      </c>
      <c r="I3" s="139"/>
      <c r="J3" s="142" t="s">
        <v>34</v>
      </c>
      <c r="K3" s="143"/>
      <c r="L3" s="142" t="s">
        <v>65</v>
      </c>
      <c r="M3" s="143"/>
      <c r="N3" s="142" t="s">
        <v>66</v>
      </c>
      <c r="O3" s="143"/>
      <c r="P3" s="139" t="s">
        <v>71</v>
      </c>
      <c r="Q3" s="139"/>
    </row>
    <row r="4" spans="1:18" ht="29.25" customHeight="1" x14ac:dyDescent="0.2">
      <c r="A4" s="153"/>
      <c r="B4" s="99">
        <v>45657</v>
      </c>
      <c r="C4" s="99">
        <v>45930</v>
      </c>
      <c r="D4" s="99">
        <f>+B4</f>
        <v>45657</v>
      </c>
      <c r="E4" s="99">
        <f>C4</f>
        <v>45930</v>
      </c>
      <c r="F4" s="99">
        <f t="shared" ref="F4:J4" si="0">D4</f>
        <v>45657</v>
      </c>
      <c r="G4" s="99">
        <f>C4</f>
        <v>45930</v>
      </c>
      <c r="H4" s="99">
        <f t="shared" si="0"/>
        <v>45657</v>
      </c>
      <c r="I4" s="99">
        <f>C4</f>
        <v>45930</v>
      </c>
      <c r="J4" s="99">
        <f t="shared" si="0"/>
        <v>45657</v>
      </c>
      <c r="K4" s="99">
        <f>C4</f>
        <v>45930</v>
      </c>
      <c r="L4" s="99">
        <f t="shared" ref="L4" si="1">J4</f>
        <v>45657</v>
      </c>
      <c r="M4" s="99">
        <f>C4</f>
        <v>45930</v>
      </c>
      <c r="N4" s="99">
        <f t="shared" ref="N4" si="2">L4</f>
        <v>45657</v>
      </c>
      <c r="O4" s="99">
        <f>C4</f>
        <v>45930</v>
      </c>
      <c r="P4" s="99">
        <f>J4</f>
        <v>45657</v>
      </c>
      <c r="Q4" s="99">
        <f>C4</f>
        <v>45930</v>
      </c>
    </row>
    <row r="5" spans="1:18" ht="35.1" customHeight="1" x14ac:dyDescent="0.25">
      <c r="A5" s="39" t="s">
        <v>16</v>
      </c>
      <c r="B5" s="119">
        <v>157161</v>
      </c>
      <c r="C5" s="119">
        <v>169863</v>
      </c>
      <c r="D5" s="120">
        <v>5804772</v>
      </c>
      <c r="E5" s="119">
        <v>6523097</v>
      </c>
      <c r="F5" s="119">
        <v>426421</v>
      </c>
      <c r="G5" s="119">
        <v>482406</v>
      </c>
      <c r="H5" s="119">
        <v>187155</v>
      </c>
      <c r="I5" s="119">
        <v>201773</v>
      </c>
      <c r="J5" s="119"/>
      <c r="K5" s="119"/>
      <c r="L5" s="119">
        <v>25221</v>
      </c>
      <c r="M5" s="119">
        <v>40686</v>
      </c>
      <c r="N5" s="119">
        <v>46908</v>
      </c>
      <c r="O5" s="119">
        <v>65666</v>
      </c>
      <c r="P5" s="101">
        <f>+D5+F5+H5+J5+L5+N5</f>
        <v>6490477</v>
      </c>
      <c r="Q5" s="101">
        <f>+E5+G5+I5+M5+K5+O5</f>
        <v>7313628</v>
      </c>
      <c r="R5" s="80"/>
    </row>
    <row r="6" spans="1:18" ht="35.1" customHeight="1" x14ac:dyDescent="0.25">
      <c r="A6" s="39" t="s">
        <v>17</v>
      </c>
      <c r="B6" s="119">
        <v>120737</v>
      </c>
      <c r="C6" s="119">
        <v>132047</v>
      </c>
      <c r="D6" s="119">
        <v>1952410</v>
      </c>
      <c r="E6" s="119">
        <v>2051009</v>
      </c>
      <c r="F6" s="119">
        <v>242096</v>
      </c>
      <c r="G6" s="119">
        <v>247188</v>
      </c>
      <c r="H6" s="119">
        <v>113271</v>
      </c>
      <c r="I6" s="119">
        <v>114196</v>
      </c>
      <c r="J6" s="119"/>
      <c r="K6" s="119"/>
      <c r="L6" s="119">
        <v>10374</v>
      </c>
      <c r="M6" s="119">
        <v>16251</v>
      </c>
      <c r="N6" s="119">
        <v>10975</v>
      </c>
      <c r="O6" s="119">
        <v>16911</v>
      </c>
      <c r="P6" s="101">
        <f t="shared" ref="P6:P14" si="3">+D6+F6+H6+J6+L6+N6</f>
        <v>2329126</v>
      </c>
      <c r="Q6" s="101">
        <f t="shared" ref="Q6:Q13" si="4">+E6+G6+I6+M6+K6+O6</f>
        <v>2445555</v>
      </c>
      <c r="R6" s="80"/>
    </row>
    <row r="7" spans="1:18" ht="35.1" customHeight="1" x14ac:dyDescent="0.25">
      <c r="A7" s="39" t="s">
        <v>58</v>
      </c>
      <c r="B7" s="119">
        <v>116198</v>
      </c>
      <c r="C7" s="119">
        <v>117949</v>
      </c>
      <c r="D7" s="119">
        <v>4848592</v>
      </c>
      <c r="E7" s="119">
        <v>5470852</v>
      </c>
      <c r="F7" s="119">
        <v>338918</v>
      </c>
      <c r="G7" s="119">
        <v>368236</v>
      </c>
      <c r="H7" s="119">
        <v>165743</v>
      </c>
      <c r="I7" s="119">
        <v>169890</v>
      </c>
      <c r="J7" s="119">
        <v>18738</v>
      </c>
      <c r="K7" s="119">
        <v>19932</v>
      </c>
      <c r="L7" s="119">
        <v>18702</v>
      </c>
      <c r="M7" s="119">
        <v>27973</v>
      </c>
      <c r="N7" s="119">
        <v>28747</v>
      </c>
      <c r="O7" s="119">
        <v>40050</v>
      </c>
      <c r="P7" s="101">
        <f t="shared" si="3"/>
        <v>5419440</v>
      </c>
      <c r="Q7" s="101">
        <f t="shared" si="4"/>
        <v>6096933</v>
      </c>
      <c r="R7" s="80"/>
    </row>
    <row r="8" spans="1:18" ht="35.1" customHeight="1" x14ac:dyDescent="0.25">
      <c r="A8" s="39" t="s">
        <v>5</v>
      </c>
      <c r="B8" s="119">
        <v>108889</v>
      </c>
      <c r="C8" s="119">
        <v>115880</v>
      </c>
      <c r="D8" s="119">
        <v>4472945</v>
      </c>
      <c r="E8" s="119">
        <v>5042233</v>
      </c>
      <c r="F8" s="119">
        <v>298441</v>
      </c>
      <c r="G8" s="119">
        <v>335036</v>
      </c>
      <c r="H8" s="119">
        <v>660151</v>
      </c>
      <c r="I8" s="119">
        <v>712006</v>
      </c>
      <c r="J8" s="119"/>
      <c r="K8" s="119"/>
      <c r="L8" s="119">
        <v>19701</v>
      </c>
      <c r="M8" s="119">
        <v>33162</v>
      </c>
      <c r="N8" s="119">
        <v>22083</v>
      </c>
      <c r="O8" s="119">
        <v>33466</v>
      </c>
      <c r="P8" s="101">
        <f t="shared" si="3"/>
        <v>5473321</v>
      </c>
      <c r="Q8" s="101">
        <f t="shared" si="4"/>
        <v>6155903</v>
      </c>
      <c r="R8" s="80"/>
    </row>
    <row r="9" spans="1:18" ht="35.1" customHeight="1" x14ac:dyDescent="0.25">
      <c r="A9" s="39" t="s">
        <v>57</v>
      </c>
      <c r="B9" s="119">
        <v>65550</v>
      </c>
      <c r="C9" s="119">
        <v>73991</v>
      </c>
      <c r="D9" s="119">
        <v>2914085</v>
      </c>
      <c r="E9" s="119">
        <v>3471069</v>
      </c>
      <c r="F9" s="119">
        <v>119216</v>
      </c>
      <c r="G9" s="119">
        <v>137331</v>
      </c>
      <c r="H9" s="119">
        <v>235579</v>
      </c>
      <c r="I9" s="119">
        <v>256950</v>
      </c>
      <c r="J9" s="119"/>
      <c r="K9" s="119"/>
      <c r="L9" s="119">
        <v>11183</v>
      </c>
      <c r="M9" s="119">
        <v>18606</v>
      </c>
      <c r="N9" s="119">
        <v>9003</v>
      </c>
      <c r="O9" s="119">
        <v>14112</v>
      </c>
      <c r="P9" s="101">
        <f t="shared" si="3"/>
        <v>3289066</v>
      </c>
      <c r="Q9" s="101">
        <f t="shared" si="4"/>
        <v>3898068</v>
      </c>
      <c r="R9" s="80"/>
    </row>
    <row r="10" spans="1:18" ht="35.1" customHeight="1" x14ac:dyDescent="0.25">
      <c r="A10" s="39" t="s">
        <v>81</v>
      </c>
      <c r="B10" s="119">
        <v>86420</v>
      </c>
      <c r="C10" s="119">
        <v>98765</v>
      </c>
      <c r="D10" s="119">
        <v>2080187</v>
      </c>
      <c r="E10" s="119">
        <v>2256767</v>
      </c>
      <c r="F10" s="119">
        <v>169828</v>
      </c>
      <c r="G10" s="119">
        <v>176309</v>
      </c>
      <c r="H10" s="119">
        <v>127638</v>
      </c>
      <c r="I10" s="119">
        <v>134400</v>
      </c>
      <c r="J10" s="119"/>
      <c r="K10" s="119"/>
      <c r="L10" s="119">
        <v>10700</v>
      </c>
      <c r="M10" s="119">
        <v>16591</v>
      </c>
      <c r="N10" s="119">
        <v>9653</v>
      </c>
      <c r="O10" s="119">
        <v>14234</v>
      </c>
      <c r="P10" s="101">
        <f t="shared" si="3"/>
        <v>2398006</v>
      </c>
      <c r="Q10" s="101">
        <f t="shared" si="4"/>
        <v>2598301</v>
      </c>
      <c r="R10" s="80"/>
    </row>
    <row r="11" spans="1:18" ht="35.1" customHeight="1" x14ac:dyDescent="0.25">
      <c r="A11" s="40" t="s">
        <v>82</v>
      </c>
      <c r="B11" s="119">
        <v>20115</v>
      </c>
      <c r="C11" s="119">
        <v>22123</v>
      </c>
      <c r="D11" s="119">
        <v>575263</v>
      </c>
      <c r="E11" s="119">
        <v>613134</v>
      </c>
      <c r="F11" s="119">
        <v>47807</v>
      </c>
      <c r="G11" s="119">
        <v>52350</v>
      </c>
      <c r="H11" s="119">
        <v>20911</v>
      </c>
      <c r="I11" s="119">
        <v>22115</v>
      </c>
      <c r="J11" s="119"/>
      <c r="K11" s="119"/>
      <c r="L11" s="119">
        <v>415</v>
      </c>
      <c r="M11" s="119">
        <v>759</v>
      </c>
      <c r="N11" s="119">
        <v>660</v>
      </c>
      <c r="O11" s="119">
        <v>1034</v>
      </c>
      <c r="P11" s="101">
        <f t="shared" si="3"/>
        <v>645056</v>
      </c>
      <c r="Q11" s="101">
        <f t="shared" si="4"/>
        <v>689392</v>
      </c>
      <c r="R11" s="80"/>
    </row>
    <row r="12" spans="1:18" ht="35.1" customHeight="1" x14ac:dyDescent="0.25">
      <c r="A12" s="39" t="s">
        <v>6</v>
      </c>
      <c r="B12" s="119">
        <v>12899</v>
      </c>
      <c r="C12" s="119">
        <v>13974</v>
      </c>
      <c r="D12" s="119">
        <v>345347</v>
      </c>
      <c r="E12" s="119">
        <v>379258</v>
      </c>
      <c r="F12" s="119">
        <v>86164</v>
      </c>
      <c r="G12" s="119">
        <v>95218</v>
      </c>
      <c r="H12" s="119">
        <v>16319</v>
      </c>
      <c r="I12" s="119">
        <v>17759</v>
      </c>
      <c r="J12" s="119"/>
      <c r="K12" s="119"/>
      <c r="L12" s="119">
        <v>437</v>
      </c>
      <c r="M12" s="119">
        <v>656</v>
      </c>
      <c r="N12" s="119">
        <v>906</v>
      </c>
      <c r="O12" s="119">
        <v>1512</v>
      </c>
      <c r="P12" s="101">
        <f t="shared" si="3"/>
        <v>449173</v>
      </c>
      <c r="Q12" s="101">
        <f t="shared" si="4"/>
        <v>494403</v>
      </c>
      <c r="R12" s="80"/>
    </row>
    <row r="13" spans="1:18" ht="35.1" customHeight="1" x14ac:dyDescent="0.25">
      <c r="A13" s="39" t="s">
        <v>33</v>
      </c>
      <c r="B13" s="119">
        <v>12114</v>
      </c>
      <c r="C13" s="119">
        <v>12864</v>
      </c>
      <c r="D13" s="119">
        <v>236100</v>
      </c>
      <c r="E13" s="119">
        <v>256309</v>
      </c>
      <c r="F13" s="119">
        <v>30305</v>
      </c>
      <c r="G13" s="119">
        <v>33423</v>
      </c>
      <c r="H13" s="119">
        <v>1072</v>
      </c>
      <c r="I13" s="119">
        <v>1105</v>
      </c>
      <c r="J13" s="119"/>
      <c r="K13" s="119"/>
      <c r="L13" s="119">
        <v>284</v>
      </c>
      <c r="M13" s="119">
        <v>730</v>
      </c>
      <c r="N13" s="119">
        <v>429</v>
      </c>
      <c r="O13" s="119">
        <v>674</v>
      </c>
      <c r="P13" s="101">
        <f t="shared" si="3"/>
        <v>268190</v>
      </c>
      <c r="Q13" s="101">
        <f t="shared" si="4"/>
        <v>292241</v>
      </c>
      <c r="R13" s="80"/>
    </row>
    <row r="14" spans="1:18" ht="35.1" customHeight="1" x14ac:dyDescent="0.25">
      <c r="A14" s="39" t="s">
        <v>56</v>
      </c>
      <c r="B14" s="119">
        <v>9839</v>
      </c>
      <c r="C14" s="119">
        <v>10697</v>
      </c>
      <c r="D14" s="119">
        <v>98367</v>
      </c>
      <c r="E14" s="119">
        <v>167521</v>
      </c>
      <c r="F14" s="119">
        <v>15695</v>
      </c>
      <c r="G14" s="119">
        <v>21485</v>
      </c>
      <c r="H14" s="119">
        <v>6699</v>
      </c>
      <c r="I14" s="119">
        <v>11531</v>
      </c>
      <c r="J14" s="119"/>
      <c r="K14" s="119"/>
      <c r="L14" s="119">
        <v>69</v>
      </c>
      <c r="M14" s="119">
        <v>359</v>
      </c>
      <c r="N14" s="119">
        <v>86</v>
      </c>
      <c r="O14" s="119">
        <v>296</v>
      </c>
      <c r="P14" s="101">
        <f t="shared" si="3"/>
        <v>120916</v>
      </c>
      <c r="Q14" s="101">
        <f>+E14+G14+I14+M14+K14+O14</f>
        <v>201192</v>
      </c>
      <c r="R14" s="80"/>
    </row>
    <row r="15" spans="1:18" ht="35.1" customHeight="1" x14ac:dyDescent="0.25">
      <c r="A15" s="39" t="s">
        <v>19</v>
      </c>
      <c r="B15" s="101">
        <f t="shared" ref="B15:Q15" si="5">SUM(B5:B14)</f>
        <v>709922</v>
      </c>
      <c r="C15" s="101">
        <f t="shared" si="5"/>
        <v>768153</v>
      </c>
      <c r="D15" s="101">
        <f t="shared" si="5"/>
        <v>23328068</v>
      </c>
      <c r="E15" s="101">
        <f t="shared" si="5"/>
        <v>26231249</v>
      </c>
      <c r="F15" s="101">
        <f t="shared" si="5"/>
        <v>1774891</v>
      </c>
      <c r="G15" s="101">
        <f t="shared" si="5"/>
        <v>1948982</v>
      </c>
      <c r="H15" s="101">
        <f t="shared" si="5"/>
        <v>1534538</v>
      </c>
      <c r="I15" s="101">
        <f t="shared" si="5"/>
        <v>1641725</v>
      </c>
      <c r="J15" s="101">
        <f t="shared" si="5"/>
        <v>18738</v>
      </c>
      <c r="K15" s="101">
        <f t="shared" si="5"/>
        <v>19932</v>
      </c>
      <c r="L15" s="101">
        <f t="shared" si="5"/>
        <v>97086</v>
      </c>
      <c r="M15" s="101">
        <f t="shared" si="5"/>
        <v>155773</v>
      </c>
      <c r="N15" s="101">
        <f t="shared" si="5"/>
        <v>129450</v>
      </c>
      <c r="O15" s="101">
        <f t="shared" si="5"/>
        <v>187955</v>
      </c>
      <c r="P15" s="101">
        <f t="shared" si="5"/>
        <v>26882771</v>
      </c>
      <c r="Q15" s="101">
        <f t="shared" si="5"/>
        <v>30185616</v>
      </c>
      <c r="R15" s="80"/>
    </row>
    <row r="16" spans="1:18" x14ac:dyDescent="0.2">
      <c r="Q16" s="80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1" customWidth="1"/>
    <col min="2" max="8" width="12.85546875" style="38" customWidth="1"/>
    <col min="9" max="16384" width="9.140625" style="41"/>
  </cols>
  <sheetData>
    <row r="1" spans="1:16" x14ac:dyDescent="0.2">
      <c r="A1" s="148" t="s">
        <v>111</v>
      </c>
      <c r="B1" s="149"/>
      <c r="C1" s="149"/>
      <c r="D1" s="149"/>
      <c r="E1" s="149"/>
      <c r="F1" s="149"/>
      <c r="G1" s="149"/>
      <c r="H1" s="150"/>
    </row>
    <row r="2" spans="1:16" ht="30.75" customHeight="1" x14ac:dyDescent="0.2">
      <c r="A2" s="154"/>
      <c r="B2" s="154"/>
      <c r="C2" s="154"/>
      <c r="D2" s="154"/>
      <c r="E2" s="154"/>
      <c r="F2" s="154"/>
      <c r="G2" s="154"/>
      <c r="H2" s="150"/>
    </row>
    <row r="3" spans="1:16" x14ac:dyDescent="0.2">
      <c r="A3" s="155" t="s">
        <v>20</v>
      </c>
      <c r="B3" s="156"/>
      <c r="C3" s="156"/>
      <c r="D3" s="156"/>
      <c r="E3" s="156"/>
      <c r="F3" s="156"/>
      <c r="G3" s="156"/>
      <c r="H3" s="156"/>
    </row>
    <row r="4" spans="1:16" ht="49.5" customHeight="1" x14ac:dyDescent="0.2">
      <c r="A4" s="61" t="s">
        <v>69</v>
      </c>
      <c r="B4" s="42" t="s">
        <v>21</v>
      </c>
      <c r="C4" s="42" t="s">
        <v>22</v>
      </c>
      <c r="D4" s="42" t="s">
        <v>15</v>
      </c>
      <c r="E4" s="42" t="s">
        <v>34</v>
      </c>
      <c r="F4" s="42" t="s">
        <v>65</v>
      </c>
      <c r="G4" s="42" t="s">
        <v>66</v>
      </c>
      <c r="H4" s="42" t="s">
        <v>19</v>
      </c>
    </row>
    <row r="5" spans="1:16" ht="35.1" customHeight="1" x14ac:dyDescent="0.25">
      <c r="A5" s="43" t="s">
        <v>16</v>
      </c>
      <c r="B5" s="121">
        <f>+'Таблица №2-ПОД'!E5/'Таблица №2-ПОД'!E$15*100</f>
        <v>24.867656892738886</v>
      </c>
      <c r="C5" s="121">
        <f>+'Таблица №2-ПОД'!G5/'Таблица №2-ПОД'!G$15*100</f>
        <v>24.751690882727495</v>
      </c>
      <c r="D5" s="121">
        <f>+'Таблица №2-ПОД'!I5/'Таблица №2-ПОД'!I$15*100</f>
        <v>12.290304405427218</v>
      </c>
      <c r="E5" s="121">
        <v>0</v>
      </c>
      <c r="F5" s="121">
        <f>+'Таблица №2-ПОД'!M5/'Таблица №2-ПОД'!M$15*100</f>
        <v>26.118775397533589</v>
      </c>
      <c r="G5" s="121">
        <f>+'Таблица №2-ПОД'!O5/'Таблица №2-ПОД'!O$15*100</f>
        <v>34.937086004628767</v>
      </c>
      <c r="H5" s="121">
        <f>+'Таблица №2-ПОД'!Q5/'Таблица №2-ПОД'!Q$15*100</f>
        <v>24.228851251536494</v>
      </c>
      <c r="J5" s="95"/>
      <c r="K5" s="95"/>
      <c r="L5" s="95"/>
      <c r="M5" s="95"/>
      <c r="N5" s="95"/>
      <c r="O5" s="95"/>
      <c r="P5" s="95"/>
    </row>
    <row r="6" spans="1:16" ht="35.1" customHeight="1" x14ac:dyDescent="0.25">
      <c r="A6" s="43" t="s">
        <v>17</v>
      </c>
      <c r="B6" s="121">
        <f>+'Таблица №2-ПОД'!E6/'Таблица №2-ПОД'!E$15*100</f>
        <v>7.8189528832576753</v>
      </c>
      <c r="C6" s="121">
        <f>+'Таблица №2-ПОД'!G6/'Таблица №2-ПОД'!G$15*100</f>
        <v>12.682928831564375</v>
      </c>
      <c r="D6" s="121">
        <f>+'Таблица №2-ПОД'!I6/'Таблица №2-ПОД'!I$15*100</f>
        <v>6.955854360504957</v>
      </c>
      <c r="E6" s="121">
        <v>0</v>
      </c>
      <c r="F6" s="121">
        <f>+'Таблица №2-ПОД'!M6/'Таблица №2-ПОД'!M$15*100</f>
        <v>10.432488300283104</v>
      </c>
      <c r="G6" s="121">
        <f>+'Таблица №2-ПОД'!O6/'Таблица №2-ПОД'!O$15*100</f>
        <v>8.9973663908914361</v>
      </c>
      <c r="H6" s="121">
        <f>+'Таблица №2-ПОД'!Q6/'Таблица №2-ПОД'!Q$15*100</f>
        <v>8.1017230193347718</v>
      </c>
      <c r="J6" s="95"/>
      <c r="K6" s="95"/>
      <c r="L6" s="95"/>
      <c r="M6" s="95"/>
      <c r="N6" s="95"/>
      <c r="O6" s="95"/>
      <c r="P6" s="95"/>
    </row>
    <row r="7" spans="1:16" ht="35.1" customHeight="1" x14ac:dyDescent="0.25">
      <c r="A7" s="43" t="s">
        <v>58</v>
      </c>
      <c r="B7" s="121">
        <f>+'Таблица №2-ПОД'!E7/'Таблица №2-ПОД'!E$15*100</f>
        <v>20.856239060519002</v>
      </c>
      <c r="C7" s="121">
        <f>+'Таблица №2-ПОД'!G7/'Таблица №2-ПОД'!G$15*100</f>
        <v>18.893760948023122</v>
      </c>
      <c r="D7" s="121">
        <f>+'Таблица №2-ПОД'!I7/'Таблица №2-ПОД'!I$15*100</f>
        <v>10.348261736892598</v>
      </c>
      <c r="E7" s="121">
        <v>100</v>
      </c>
      <c r="F7" s="121">
        <f>+'Таблица №2-ПОД'!M7/'Таблица №2-ПОД'!M$15*100</f>
        <v>17.957540780494693</v>
      </c>
      <c r="G7" s="121">
        <f>+'Таблица №2-ПОД'!O7/'Таблица №2-ПОД'!O$15*100</f>
        <v>21.308291878375144</v>
      </c>
      <c r="H7" s="121">
        <f>+'Таблица №2-ПОД'!Q7/'Таблица №2-ПОД'!Q$15*100</f>
        <v>20.198140067772677</v>
      </c>
      <c r="J7" s="95"/>
      <c r="K7" s="95"/>
      <c r="L7" s="95"/>
      <c r="M7" s="95"/>
      <c r="N7" s="95"/>
      <c r="O7" s="95"/>
      <c r="P7" s="95"/>
    </row>
    <row r="8" spans="1:16" ht="35.1" customHeight="1" x14ac:dyDescent="0.25">
      <c r="A8" s="43" t="s">
        <v>5</v>
      </c>
      <c r="B8" s="121">
        <f>+'Таблица №2-ПОД'!E8/'Таблица №2-ПОД'!E$15*100</f>
        <v>19.222237568634267</v>
      </c>
      <c r="C8" s="121">
        <f>+'Таблица №2-ПОД'!G8/'Таблица №2-ПОД'!G$15*100</f>
        <v>17.190307555431502</v>
      </c>
      <c r="D8" s="121">
        <f>+'Таблица №2-ПОД'!I8/'Таблица №2-ПОД'!I$15*100</f>
        <v>43.369382813808649</v>
      </c>
      <c r="E8" s="121">
        <v>0</v>
      </c>
      <c r="F8" s="121">
        <f>+'Таблица №2-ПОД'!M8/'Таблица №2-ПОД'!M$15*100</f>
        <v>21.288670051934545</v>
      </c>
      <c r="G8" s="121">
        <f>+'Таблица №2-ПОД'!O8/'Таблица №2-ПОД'!O$15*100</f>
        <v>17.805325742863985</v>
      </c>
      <c r="H8" s="121">
        <f>+'Таблица №2-ПОД'!Q8/'Таблица №2-ПОД'!Q$15*100</f>
        <v>20.393498015743656</v>
      </c>
      <c r="J8" s="95"/>
      <c r="K8" s="95"/>
      <c r="L8" s="95"/>
      <c r="M8" s="95"/>
      <c r="N8" s="95"/>
      <c r="O8" s="95"/>
      <c r="P8" s="95"/>
    </row>
    <row r="9" spans="1:16" ht="35.1" customHeight="1" x14ac:dyDescent="0.25">
      <c r="A9" s="43" t="s">
        <v>57</v>
      </c>
      <c r="B9" s="121">
        <f>+'Таблица №2-ПОД'!E9/'Таблица №2-ПОД'!E$15*100</f>
        <v>13.232572341484769</v>
      </c>
      <c r="C9" s="121">
        <f>+'Таблица №2-ПОД'!G9/'Таблица №2-ПОД'!G$15*100</f>
        <v>7.0462939113855327</v>
      </c>
      <c r="D9" s="121">
        <f>+'Таблица №2-ПОД'!I9/'Таблица №2-ПОД'!I$15*100</f>
        <v>15.651220515007081</v>
      </c>
      <c r="E9" s="121">
        <v>0</v>
      </c>
      <c r="F9" s="121">
        <f>+'Таблица №2-ПОД'!M9/'Таблица №2-ПОД'!M$15*100</f>
        <v>11.944303569938308</v>
      </c>
      <c r="G9" s="121">
        <f>+'Таблица №2-ПОД'!O9/'Таблица №2-ПОД'!O$15*100</f>
        <v>7.5081801495038709</v>
      </c>
      <c r="H9" s="121">
        <f>+'Таблица №2-ПОД'!Q9/'Таблица №2-ПОД'!Q$15*100</f>
        <v>12.913660599140995</v>
      </c>
      <c r="J9" s="95"/>
      <c r="K9" s="95"/>
      <c r="L9" s="95"/>
      <c r="M9" s="95"/>
      <c r="N9" s="95"/>
      <c r="O9" s="95"/>
      <c r="P9" s="95"/>
    </row>
    <row r="10" spans="1:16" ht="35.1" customHeight="1" x14ac:dyDescent="0.25">
      <c r="A10" s="43" t="s">
        <v>81</v>
      </c>
      <c r="B10" s="121">
        <f>+'Таблица №2-ПОД'!E10/'Таблица №2-ПОД'!E$15*100</f>
        <v>8.6033531990794643</v>
      </c>
      <c r="C10" s="121">
        <f>+'Таблица №2-ПОД'!G10/'Таблица №2-ПОД'!G$15*100</f>
        <v>9.0462097648926463</v>
      </c>
      <c r="D10" s="121">
        <f>+'Таблица №2-ПОД'!I10/'Таблица №2-ПОД'!I$15*100</f>
        <v>8.1865111391980996</v>
      </c>
      <c r="E10" s="121">
        <v>0</v>
      </c>
      <c r="F10" s="121">
        <f>+'Таблица №2-ПОД'!M10/'Таблица №2-ПОД'!M$15*100</f>
        <v>10.650754623715278</v>
      </c>
      <c r="G10" s="121">
        <f>+'Таблица №2-ПОД'!O10/'Таблица №2-ПОД'!O$15*100</f>
        <v>7.573089303290681</v>
      </c>
      <c r="H10" s="121">
        <f>+'Таблица №2-ПОД'!Q10/'Таблица №2-ПОД'!Q$15*100</f>
        <v>8.6077454904349153</v>
      </c>
      <c r="J10" s="95"/>
      <c r="K10" s="95"/>
      <c r="L10" s="95"/>
      <c r="M10" s="95"/>
      <c r="N10" s="95"/>
      <c r="O10" s="95"/>
      <c r="P10" s="95"/>
    </row>
    <row r="11" spans="1:16" ht="35.1" customHeight="1" x14ac:dyDescent="0.25">
      <c r="A11" s="44" t="s">
        <v>83</v>
      </c>
      <c r="B11" s="121">
        <f>+'Таблица №2-ПОД'!E11/'Таблица №2-ПОД'!E$15*100</f>
        <v>2.3374182449337431</v>
      </c>
      <c r="C11" s="121">
        <f>+'Таблица №2-ПОД'!G11/'Таблица №2-ПОД'!G$15*100</f>
        <v>2.6860176235593762</v>
      </c>
      <c r="D11" s="121">
        <f>+'Таблица №2-ПОД'!I11/'Таблица №2-ПОД'!I$15*100</f>
        <v>1.347058733953616</v>
      </c>
      <c r="E11" s="121">
        <v>0</v>
      </c>
      <c r="F11" s="121">
        <f>+'Таблица №2-ПОД'!M11/'Таблица №2-ПОД'!M$15*100</f>
        <v>0.48724746907358779</v>
      </c>
      <c r="G11" s="121">
        <f>+'Таблица №2-ПОД'!O11/'Таблица №2-ПОД'!O$15*100</f>
        <v>0.55013168045542815</v>
      </c>
      <c r="H11" s="121">
        <f>+'Таблица №2-ПОД'!Q11/'Таблица №2-ПОД'!Q$15*100</f>
        <v>2.2838427415229825</v>
      </c>
      <c r="J11" s="95"/>
      <c r="K11" s="95"/>
      <c r="L11" s="95"/>
      <c r="M11" s="95"/>
      <c r="N11" s="95"/>
      <c r="O11" s="95"/>
      <c r="P11" s="95"/>
    </row>
    <row r="12" spans="1:16" ht="35.1" customHeight="1" x14ac:dyDescent="0.25">
      <c r="A12" s="43" t="s">
        <v>6</v>
      </c>
      <c r="B12" s="121">
        <f>+'Таблица №2-ПОД'!E12/'Таблица №2-ПОД'!E$15*100</f>
        <v>1.4458251682945025</v>
      </c>
      <c r="C12" s="121">
        <f>+'Таблица №2-ПОД'!G12/'Таблица №2-ПОД'!G$15*100</f>
        <v>4.885524853487615</v>
      </c>
      <c r="D12" s="121">
        <f>+'Таблица №2-ПОД'!I12/'Таблица №2-ПОД'!I$15*100</f>
        <v>1.081728060424249</v>
      </c>
      <c r="E12" s="121">
        <v>0</v>
      </c>
      <c r="F12" s="121">
        <f>+'Таблица №2-ПОД'!M12/'Таблица №2-ПОД'!M$15*100</f>
        <v>0.4211256122691352</v>
      </c>
      <c r="G12" s="121">
        <f>+'Таблица №2-ПОД'!O12/'Таблица №2-ПОД'!O$15*100</f>
        <v>0.80444787316112898</v>
      </c>
      <c r="H12" s="121">
        <f>+'Таблица №2-ПОД'!Q12/'Таблица №2-ПОД'!Q$15*100</f>
        <v>1.6378761327911944</v>
      </c>
      <c r="J12" s="95"/>
      <c r="K12" s="95"/>
      <c r="L12" s="95"/>
      <c r="M12" s="95"/>
      <c r="N12" s="95"/>
      <c r="O12" s="95"/>
      <c r="P12" s="95"/>
    </row>
    <row r="13" spans="1:16" ht="35.1" customHeight="1" x14ac:dyDescent="0.25">
      <c r="A13" s="39" t="s">
        <v>33</v>
      </c>
      <c r="B13" s="121">
        <f>+'Таблица №2-ПОД'!E13/'Таблица №2-ПОД'!E$15*100</f>
        <v>0.97711321332811862</v>
      </c>
      <c r="C13" s="121">
        <f>+'Таблица №2-ПОД'!G13/'Таблица №2-ПОД'!G$15*100</f>
        <v>1.7148952632707744</v>
      </c>
      <c r="D13" s="121">
        <f>+'Таблица №2-ПОД'!I13/'Таблица №2-ПОД'!I$15*100</f>
        <v>6.7307253041770085E-2</v>
      </c>
      <c r="E13" s="121">
        <v>0</v>
      </c>
      <c r="F13" s="121">
        <f>+'Таблица №2-ПОД'!M13/'Таблица №2-ПОД'!M$15*100</f>
        <v>0.46863063560437301</v>
      </c>
      <c r="G13" s="121">
        <f>+'Таблица №2-ПОД'!O13/'Таблица №2-ПОД'!O$15*100</f>
        <v>0.35859647255992128</v>
      </c>
      <c r="H13" s="121">
        <f>+'Таблица №2-ПОД'!Q13/'Таблица №2-ПОД'!Q$15*100</f>
        <v>0.96814655033046204</v>
      </c>
      <c r="J13" s="95"/>
      <c r="K13" s="95"/>
      <c r="L13" s="95"/>
      <c r="M13" s="95"/>
      <c r="N13" s="95"/>
      <c r="O13" s="95"/>
      <c r="P13" s="95"/>
    </row>
    <row r="14" spans="1:16" ht="35.1" customHeight="1" x14ac:dyDescent="0.25">
      <c r="A14" s="39" t="s">
        <v>56</v>
      </c>
      <c r="B14" s="121">
        <f>+'Таблица №2-ПОД'!E14/'Таблица №2-ПОД'!E$15*100</f>
        <v>0.6386314277295756</v>
      </c>
      <c r="C14" s="121">
        <f>+'Таблица №2-ПОД'!G14/'Таблица №2-ПОД'!G$15*100</f>
        <v>1.1023703656575587</v>
      </c>
      <c r="D14" s="121">
        <f>+'Таблица №2-ПОД'!I14/'Таблица №2-ПОД'!I$15*100</f>
        <v>0.7023709817417656</v>
      </c>
      <c r="E14" s="121">
        <v>0</v>
      </c>
      <c r="F14" s="121">
        <f>+'Таблица №2-ПОД'!M14/'Таблица №2-ПОД'!M$15*100</f>
        <v>0.23046355915338346</v>
      </c>
      <c r="G14" s="121">
        <f>+'Таблица №2-ПОД'!O14/'Таблица №2-ПОД'!O$15*100</f>
        <v>0.157484504269639</v>
      </c>
      <c r="H14" s="121">
        <f>+'Таблица №2-ПОД'!Q14/'Таблица №2-ПОД'!Q$15*100</f>
        <v>0.66651613139185228</v>
      </c>
      <c r="J14" s="95"/>
      <c r="K14" s="95"/>
      <c r="L14" s="95"/>
      <c r="M14" s="95"/>
      <c r="N14" s="95"/>
      <c r="O14" s="95"/>
      <c r="P14" s="95"/>
    </row>
    <row r="15" spans="1:16" ht="35.1" customHeight="1" x14ac:dyDescent="0.25">
      <c r="A15" s="45" t="s">
        <v>23</v>
      </c>
      <c r="B15" s="121">
        <f>SUM(B5:B14)</f>
        <v>100.00000000000001</v>
      </c>
      <c r="C15" s="121">
        <f t="shared" ref="C15:H15" si="0">SUM(C5:C14)</f>
        <v>100.00000000000001</v>
      </c>
      <c r="D15" s="121">
        <f t="shared" si="0"/>
        <v>100.00000000000003</v>
      </c>
      <c r="E15" s="121">
        <f t="shared" si="0"/>
        <v>100</v>
      </c>
      <c r="F15" s="121">
        <f t="shared" si="0"/>
        <v>100</v>
      </c>
      <c r="G15" s="121">
        <f t="shared" si="0"/>
        <v>99.999999999999986</v>
      </c>
      <c r="H15" s="121">
        <f t="shared" si="0"/>
        <v>100.00000000000001</v>
      </c>
      <c r="I15" s="47"/>
    </row>
    <row r="16" spans="1:16" ht="36" customHeight="1" x14ac:dyDescent="0.25">
      <c r="A16" s="46" t="s">
        <v>72</v>
      </c>
      <c r="B16" s="121">
        <f>+'Таблица №2-ПОД'!E15/'Таблица №2-ПОД'!Q15*100</f>
        <v>86.899830038253981</v>
      </c>
      <c r="C16" s="121">
        <f>+'Таблица №2-ПОД'!G15/'Таблица №2-ПОД'!Q15*100</f>
        <v>6.456658032090516</v>
      </c>
      <c r="D16" s="121">
        <f>+'Таблица №2-ПОД'!I15/'Таблица №2-ПОД'!Q15*100</f>
        <v>5.4387659340793304</v>
      </c>
      <c r="E16" s="121">
        <f>+'Таблица №2-ПОД'!K15/'Таблица №2-ПОД'!Q15*100</f>
        <v>6.6031450211252937E-2</v>
      </c>
      <c r="F16" s="121">
        <f>+'Таблица №2-ПОД'!M15/'Таблица №2-ПОД'!Q15*100</f>
        <v>0.51605042613674001</v>
      </c>
      <c r="G16" s="121">
        <f>+'Таблица №2-ПОД'!O15/'Таблица №2-ПОД'!Q15*100</f>
        <v>0.6226641192281781</v>
      </c>
      <c r="H16" s="121">
        <f>SUM(B16:G16)</f>
        <v>100</v>
      </c>
      <c r="J16" s="95"/>
      <c r="K16" s="95"/>
      <c r="L16" s="95"/>
      <c r="M16" s="95"/>
      <c r="N16" s="95"/>
      <c r="O16" s="95"/>
      <c r="P16" s="95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8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38" bestFit="1" customWidth="1"/>
    <col min="2" max="9" width="14.28515625" style="38" customWidth="1"/>
    <col min="10" max="13" width="13.85546875" style="38" customWidth="1"/>
    <col min="14" max="16384" width="9.140625" style="38"/>
  </cols>
  <sheetData>
    <row r="1" spans="1:13" ht="35.25" customHeight="1" x14ac:dyDescent="0.2">
      <c r="A1" s="148" t="s">
        <v>68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5.75" customHeight="1" x14ac:dyDescent="0.25">
      <c r="B2" s="83"/>
      <c r="C2" s="83"/>
      <c r="D2" s="83"/>
      <c r="E2" s="83"/>
      <c r="F2" s="83"/>
      <c r="G2" s="83"/>
      <c r="H2" s="83"/>
      <c r="I2" s="83"/>
      <c r="M2" s="87" t="s">
        <v>11</v>
      </c>
    </row>
    <row r="3" spans="1:13" ht="30" customHeight="1" x14ac:dyDescent="0.2">
      <c r="A3" s="146" t="s">
        <v>112</v>
      </c>
      <c r="B3" s="139" t="s">
        <v>13</v>
      </c>
      <c r="C3" s="139"/>
      <c r="D3" s="139" t="s">
        <v>14</v>
      </c>
      <c r="E3" s="139"/>
      <c r="F3" s="139" t="s">
        <v>24</v>
      </c>
      <c r="G3" s="139"/>
      <c r="H3" s="139" t="s">
        <v>34</v>
      </c>
      <c r="I3" s="139"/>
      <c r="J3" s="139" t="s">
        <v>65</v>
      </c>
      <c r="K3" s="139"/>
      <c r="L3" s="139" t="s">
        <v>66</v>
      </c>
      <c r="M3" s="139"/>
    </row>
    <row r="4" spans="1:13" ht="36.75" customHeight="1" x14ac:dyDescent="0.2">
      <c r="A4" s="153"/>
      <c r="B4" s="133" t="s">
        <v>101</v>
      </c>
      <c r="C4" s="133" t="s">
        <v>102</v>
      </c>
      <c r="D4" s="134" t="str">
        <f>B4</f>
        <v>Деветмесечие 2024</v>
      </c>
      <c r="E4" s="134" t="str">
        <f t="shared" ref="E4:I4" si="0">C4</f>
        <v>Деветмесечие 2025</v>
      </c>
      <c r="F4" s="134" t="str">
        <f t="shared" si="0"/>
        <v>Деветмесечие 2024</v>
      </c>
      <c r="G4" s="134" t="str">
        <f t="shared" si="0"/>
        <v>Деветмесечие 2025</v>
      </c>
      <c r="H4" s="134" t="str">
        <f t="shared" si="0"/>
        <v>Деветмесечие 2024</v>
      </c>
      <c r="I4" s="134" t="str">
        <f t="shared" si="0"/>
        <v>Деветмесечие 2025</v>
      </c>
      <c r="J4" s="134" t="str">
        <f t="shared" ref="J4" si="1">H4</f>
        <v>Деветмесечие 2024</v>
      </c>
      <c r="K4" s="134" t="str">
        <f t="shared" ref="K4" si="2">I4</f>
        <v>Деветмесечие 2025</v>
      </c>
      <c r="L4" s="134" t="str">
        <f t="shared" ref="L4" si="3">J4</f>
        <v>Деветмесечие 2024</v>
      </c>
      <c r="M4" s="134" t="str">
        <f t="shared" ref="M4" si="4">K4</f>
        <v>Деветмесечие 2025</v>
      </c>
    </row>
    <row r="5" spans="1:13" ht="24.95" customHeight="1" x14ac:dyDescent="0.25">
      <c r="A5" s="39" t="s">
        <v>16</v>
      </c>
      <c r="B5" s="120">
        <v>48154</v>
      </c>
      <c r="C5" s="120">
        <v>54256</v>
      </c>
      <c r="D5" s="120">
        <v>3354</v>
      </c>
      <c r="E5" s="120">
        <v>3846</v>
      </c>
      <c r="F5" s="120">
        <v>1328</v>
      </c>
      <c r="G5" s="120">
        <v>1586</v>
      </c>
      <c r="H5" s="120">
        <v>0</v>
      </c>
      <c r="I5" s="120">
        <v>0</v>
      </c>
      <c r="J5" s="120">
        <v>58</v>
      </c>
      <c r="K5" s="120">
        <v>120</v>
      </c>
      <c r="L5" s="120">
        <v>115</v>
      </c>
      <c r="M5" s="120">
        <v>197</v>
      </c>
    </row>
    <row r="6" spans="1:13" ht="24.95" customHeight="1" x14ac:dyDescent="0.25">
      <c r="A6" s="39" t="s">
        <v>17</v>
      </c>
      <c r="B6" s="120">
        <v>15980</v>
      </c>
      <c r="C6" s="120">
        <v>17276</v>
      </c>
      <c r="D6" s="120">
        <v>1897</v>
      </c>
      <c r="E6" s="120">
        <v>1997</v>
      </c>
      <c r="F6" s="120">
        <v>248</v>
      </c>
      <c r="G6" s="120">
        <v>237</v>
      </c>
      <c r="H6" s="120">
        <v>0</v>
      </c>
      <c r="I6" s="120">
        <v>0</v>
      </c>
      <c r="J6" s="120">
        <v>24</v>
      </c>
      <c r="K6" s="120">
        <v>50</v>
      </c>
      <c r="L6" s="120">
        <v>27</v>
      </c>
      <c r="M6" s="120">
        <v>48</v>
      </c>
    </row>
    <row r="7" spans="1:13" ht="24.95" customHeight="1" x14ac:dyDescent="0.25">
      <c r="A7" s="39" t="s">
        <v>59</v>
      </c>
      <c r="B7" s="120">
        <v>40323</v>
      </c>
      <c r="C7" s="120">
        <v>46220</v>
      </c>
      <c r="D7" s="120">
        <v>2693</v>
      </c>
      <c r="E7" s="120">
        <v>2907</v>
      </c>
      <c r="F7" s="120">
        <v>885</v>
      </c>
      <c r="G7" s="120">
        <v>876</v>
      </c>
      <c r="H7" s="120">
        <v>116</v>
      </c>
      <c r="I7" s="120">
        <v>139</v>
      </c>
      <c r="J7" s="120">
        <v>13</v>
      </c>
      <c r="K7" s="120">
        <v>26</v>
      </c>
      <c r="L7" s="120">
        <v>23</v>
      </c>
      <c r="M7" s="120">
        <v>36</v>
      </c>
    </row>
    <row r="8" spans="1:13" ht="24.95" customHeight="1" x14ac:dyDescent="0.25">
      <c r="A8" s="39" t="s">
        <v>5</v>
      </c>
      <c r="B8" s="120">
        <v>36073</v>
      </c>
      <c r="C8" s="120">
        <v>41490</v>
      </c>
      <c r="D8" s="120">
        <v>2299</v>
      </c>
      <c r="E8" s="120">
        <v>2620</v>
      </c>
      <c r="F8" s="120">
        <v>5282</v>
      </c>
      <c r="G8" s="120">
        <v>5762</v>
      </c>
      <c r="H8" s="120">
        <v>0</v>
      </c>
      <c r="I8" s="120">
        <v>0</v>
      </c>
      <c r="J8" s="120">
        <v>47</v>
      </c>
      <c r="K8" s="120">
        <v>97</v>
      </c>
      <c r="L8" s="120">
        <v>53</v>
      </c>
      <c r="M8" s="120">
        <v>96</v>
      </c>
    </row>
    <row r="9" spans="1:13" ht="24.95" customHeight="1" x14ac:dyDescent="0.25">
      <c r="A9" s="39" t="s">
        <v>57</v>
      </c>
      <c r="B9" s="120">
        <v>22605</v>
      </c>
      <c r="C9" s="120">
        <v>28005</v>
      </c>
      <c r="D9" s="120">
        <v>950</v>
      </c>
      <c r="E9" s="120">
        <v>1100</v>
      </c>
      <c r="F9" s="120">
        <v>2189</v>
      </c>
      <c r="G9" s="120">
        <v>2192</v>
      </c>
      <c r="H9" s="120">
        <v>0</v>
      </c>
      <c r="I9" s="120">
        <v>0</v>
      </c>
      <c r="J9" s="120">
        <v>26</v>
      </c>
      <c r="K9" s="120">
        <v>54</v>
      </c>
      <c r="L9" s="120">
        <v>21</v>
      </c>
      <c r="M9" s="120">
        <v>40</v>
      </c>
    </row>
    <row r="10" spans="1:13" ht="24.95" customHeight="1" x14ac:dyDescent="0.25">
      <c r="A10" s="39" t="s">
        <v>81</v>
      </c>
      <c r="B10" s="120">
        <v>16528</v>
      </c>
      <c r="C10" s="120">
        <v>18793</v>
      </c>
      <c r="D10" s="120">
        <v>1372</v>
      </c>
      <c r="E10" s="120">
        <v>1479</v>
      </c>
      <c r="F10" s="120">
        <v>634</v>
      </c>
      <c r="G10" s="120">
        <v>680</v>
      </c>
      <c r="H10" s="120">
        <v>0</v>
      </c>
      <c r="I10" s="120">
        <v>0</v>
      </c>
      <c r="J10" s="120">
        <v>26</v>
      </c>
      <c r="K10" s="120">
        <v>51</v>
      </c>
      <c r="L10" s="120">
        <v>23</v>
      </c>
      <c r="M10" s="120">
        <v>42</v>
      </c>
    </row>
    <row r="11" spans="1:13" ht="24.95" customHeight="1" x14ac:dyDescent="0.25">
      <c r="A11" s="40" t="s">
        <v>82</v>
      </c>
      <c r="B11" s="120">
        <v>5228</v>
      </c>
      <c r="C11" s="120">
        <v>5726</v>
      </c>
      <c r="D11" s="120">
        <v>423</v>
      </c>
      <c r="E11" s="120">
        <v>485</v>
      </c>
      <c r="F11" s="120">
        <v>173</v>
      </c>
      <c r="G11" s="120">
        <v>47</v>
      </c>
      <c r="H11" s="120">
        <v>0</v>
      </c>
      <c r="I11" s="120">
        <v>0</v>
      </c>
      <c r="J11" s="120">
        <v>1</v>
      </c>
      <c r="K11" s="120">
        <v>0</v>
      </c>
      <c r="L11" s="120">
        <v>1</v>
      </c>
      <c r="M11" s="120">
        <v>0</v>
      </c>
    </row>
    <row r="12" spans="1:13" ht="24.75" customHeight="1" x14ac:dyDescent="0.25">
      <c r="A12" s="39" t="s">
        <v>6</v>
      </c>
      <c r="B12" s="120">
        <v>3030</v>
      </c>
      <c r="C12" s="120">
        <v>3547</v>
      </c>
      <c r="D12" s="120">
        <v>736</v>
      </c>
      <c r="E12" s="120">
        <v>864</v>
      </c>
      <c r="F12" s="120">
        <v>194</v>
      </c>
      <c r="G12" s="120">
        <v>151</v>
      </c>
      <c r="H12" s="120">
        <v>0</v>
      </c>
      <c r="I12" s="120">
        <v>0</v>
      </c>
      <c r="J12" s="120">
        <v>0</v>
      </c>
      <c r="K12" s="120">
        <v>0</v>
      </c>
      <c r="L12" s="120">
        <v>0</v>
      </c>
      <c r="M12" s="120">
        <v>0</v>
      </c>
    </row>
    <row r="13" spans="1:13" ht="24.95" customHeight="1" x14ac:dyDescent="0.25">
      <c r="A13" s="39" t="s">
        <v>33</v>
      </c>
      <c r="B13" s="120">
        <v>2225</v>
      </c>
      <c r="C13" s="120">
        <v>2496</v>
      </c>
      <c r="D13" s="120">
        <v>282</v>
      </c>
      <c r="E13" s="120">
        <v>320</v>
      </c>
      <c r="F13" s="120">
        <v>8</v>
      </c>
      <c r="G13" s="120">
        <v>4</v>
      </c>
      <c r="H13" s="120">
        <v>0</v>
      </c>
      <c r="I13" s="120">
        <v>0</v>
      </c>
      <c r="J13" s="120">
        <v>0</v>
      </c>
      <c r="K13" s="120">
        <v>2</v>
      </c>
      <c r="L13" s="120">
        <v>1</v>
      </c>
      <c r="M13" s="120">
        <v>2</v>
      </c>
    </row>
    <row r="14" spans="1:13" ht="24.95" customHeight="1" x14ac:dyDescent="0.25">
      <c r="A14" s="39" t="s">
        <v>56</v>
      </c>
      <c r="B14" s="120">
        <v>719</v>
      </c>
      <c r="C14" s="120">
        <v>1432</v>
      </c>
      <c r="D14" s="120">
        <v>200</v>
      </c>
      <c r="E14" s="120">
        <v>255</v>
      </c>
      <c r="F14" s="120">
        <v>118</v>
      </c>
      <c r="G14" s="120">
        <v>222</v>
      </c>
      <c r="H14" s="120">
        <v>0</v>
      </c>
      <c r="I14" s="120">
        <v>0</v>
      </c>
      <c r="J14" s="120">
        <v>0</v>
      </c>
      <c r="K14" s="120">
        <v>0</v>
      </c>
      <c r="L14" s="120">
        <v>0</v>
      </c>
      <c r="M14" s="120">
        <v>0</v>
      </c>
    </row>
    <row r="15" spans="1:13" ht="24.95" customHeight="1" x14ac:dyDescent="0.25">
      <c r="A15" s="39" t="s">
        <v>19</v>
      </c>
      <c r="B15" s="101">
        <f>SUM(B5:B14)</f>
        <v>190865</v>
      </c>
      <c r="C15" s="101">
        <f t="shared" ref="C15:G15" si="5">SUM(C5:C14)</f>
        <v>219241</v>
      </c>
      <c r="D15" s="101">
        <f t="shared" si="5"/>
        <v>14206</v>
      </c>
      <c r="E15" s="101">
        <f t="shared" si="5"/>
        <v>15873</v>
      </c>
      <c r="F15" s="101">
        <f t="shared" si="5"/>
        <v>11059</v>
      </c>
      <c r="G15" s="101">
        <f t="shared" si="5"/>
        <v>11757</v>
      </c>
      <c r="H15" s="101">
        <f t="shared" ref="H15:L15" si="6">SUM(H5:H14)</f>
        <v>116</v>
      </c>
      <c r="I15" s="101">
        <f t="shared" si="6"/>
        <v>139</v>
      </c>
      <c r="J15" s="101">
        <f t="shared" si="6"/>
        <v>195</v>
      </c>
      <c r="K15" s="101">
        <f t="shared" si="6"/>
        <v>400</v>
      </c>
      <c r="L15" s="101">
        <f t="shared" si="6"/>
        <v>264</v>
      </c>
      <c r="M15" s="101">
        <f>SUM(M5:M14)</f>
        <v>461</v>
      </c>
    </row>
    <row r="18" spans="2:13" x14ac:dyDescent="0.2">
      <c r="B18" s="80"/>
      <c r="L18" s="80"/>
      <c r="M18" s="80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38" customWidth="1"/>
    <col min="2" max="13" width="14.28515625" style="38" customWidth="1"/>
    <col min="14" max="16384" width="9.140625" style="38"/>
  </cols>
  <sheetData>
    <row r="1" spans="1:13" ht="31.5" customHeight="1" x14ac:dyDescent="0.2">
      <c r="A1" s="148" t="s">
        <v>25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3.5" customHeight="1" x14ac:dyDescent="0.25">
      <c r="B2" s="83"/>
      <c r="C2" s="83"/>
      <c r="D2" s="83"/>
      <c r="E2" s="83"/>
      <c r="F2" s="83"/>
      <c r="G2" s="83"/>
      <c r="H2" s="83"/>
      <c r="I2" s="83"/>
      <c r="M2" s="87" t="s">
        <v>20</v>
      </c>
    </row>
    <row r="3" spans="1:13" ht="30" customHeight="1" x14ac:dyDescent="0.2">
      <c r="A3" s="146" t="s">
        <v>113</v>
      </c>
      <c r="B3" s="142" t="s">
        <v>13</v>
      </c>
      <c r="C3" s="157"/>
      <c r="D3" s="142" t="s">
        <v>14</v>
      </c>
      <c r="E3" s="157"/>
      <c r="F3" s="142" t="s">
        <v>24</v>
      </c>
      <c r="G3" s="143"/>
      <c r="H3" s="142" t="s">
        <v>35</v>
      </c>
      <c r="I3" s="143"/>
      <c r="J3" s="142" t="s">
        <v>65</v>
      </c>
      <c r="K3" s="143"/>
      <c r="L3" s="142" t="s">
        <v>66</v>
      </c>
      <c r="M3" s="143"/>
    </row>
    <row r="4" spans="1:13" ht="41.25" customHeight="1" x14ac:dyDescent="0.2">
      <c r="A4" s="147"/>
      <c r="B4" s="135" t="str">
        <f>'Таблица №3-ПОД'!B4:B4</f>
        <v>Деветмесечие 2024</v>
      </c>
      <c r="C4" s="135" t="str">
        <f>'Таблица №3-ПОД'!C4:C4</f>
        <v>Деветмесечие 2025</v>
      </c>
      <c r="D4" s="135" t="str">
        <f>'Таблица №3-ПОД'!D4:D4</f>
        <v>Деветмесечие 2024</v>
      </c>
      <c r="E4" s="135" t="str">
        <f>'Таблица №3-ПОД'!E4:E4</f>
        <v>Деветмесечие 2025</v>
      </c>
      <c r="F4" s="135" t="str">
        <f>'Таблица №3-ПОД'!F4:F4</f>
        <v>Деветмесечие 2024</v>
      </c>
      <c r="G4" s="135" t="str">
        <f>'Таблица №3-ПОД'!G4:G4</f>
        <v>Деветмесечие 2025</v>
      </c>
      <c r="H4" s="135" t="str">
        <f>'Таблица №3-ПОД'!H4:H4</f>
        <v>Деветмесечие 2024</v>
      </c>
      <c r="I4" s="135" t="str">
        <f>'Таблица №3-ПОД'!I4:I4</f>
        <v>Деветмесечие 2025</v>
      </c>
      <c r="J4" s="135" t="str">
        <f>'Таблица №3-ПОД'!J4:J4</f>
        <v>Деветмесечие 2024</v>
      </c>
      <c r="K4" s="135" t="str">
        <f>'Таблица №3-ПОД'!K4:K4</f>
        <v>Деветмесечие 2025</v>
      </c>
      <c r="L4" s="135" t="str">
        <f>'Таблица №3-ПОД'!L4:L4</f>
        <v>Деветмесечие 2024</v>
      </c>
      <c r="M4" s="135" t="str">
        <f>'Таблица №3-ПОД'!M4:M4</f>
        <v>Деветмесечие 2025</v>
      </c>
    </row>
    <row r="5" spans="1:13" ht="24.95" customHeight="1" x14ac:dyDescent="0.25">
      <c r="A5" s="39" t="s">
        <v>16</v>
      </c>
      <c r="B5" s="122">
        <f>+'Таблица №3-ПОД'!B5/'Таблица №3-ПОД'!B$15*100</f>
        <v>25.229350588112016</v>
      </c>
      <c r="C5" s="122">
        <f>+'Таблица №3-ПОД'!C5/'Таблица №3-ПОД'!C$15*100</f>
        <v>24.74719600804594</v>
      </c>
      <c r="D5" s="122">
        <f>+'Таблица №3-ПОД'!D5/'Таблица №3-ПОД'!D$15*100</f>
        <v>23.609742362382093</v>
      </c>
      <c r="E5" s="122">
        <f>+'Таблица №3-ПОД'!E5/'Таблица №3-ПОД'!E$15*100</f>
        <v>24.229824229824228</v>
      </c>
      <c r="F5" s="122">
        <f>+'Таблица №3-ПОД'!F5/'Таблица №3-ПОД'!F$15*100</f>
        <v>12.008319016185911</v>
      </c>
      <c r="G5" s="122">
        <f>+'Таблица №3-ПОД'!G5/'Таблица №3-ПОД'!G$15*100</f>
        <v>13.489835842476822</v>
      </c>
      <c r="H5" s="123" t="s">
        <v>80</v>
      </c>
      <c r="I5" s="123" t="s">
        <v>80</v>
      </c>
      <c r="J5" s="122">
        <f>+'Таблица №3-ПОД'!J5/'Таблица №3-ПОД'!J$15*100</f>
        <v>29.743589743589745</v>
      </c>
      <c r="K5" s="122">
        <f>+'Таблица №3-ПОД'!K5/'Таблица №3-ПОД'!K$15*100</f>
        <v>30</v>
      </c>
      <c r="L5" s="122">
        <f>+'Таблица №3-ПОД'!L5/'Таблица №3-ПОД'!L$15*100</f>
        <v>43.560606060606062</v>
      </c>
      <c r="M5" s="122">
        <f>+'Таблица №3-ПОД'!M5/'Таблица №3-ПОД'!M$15*100</f>
        <v>42.733188720173537</v>
      </c>
    </row>
    <row r="6" spans="1:13" ht="24.95" customHeight="1" x14ac:dyDescent="0.25">
      <c r="A6" s="39" t="s">
        <v>17</v>
      </c>
      <c r="B6" s="122">
        <f>+'Таблица №3-ПОД'!B6/'Таблица №3-ПОД'!B$15*100</f>
        <v>8.3724098184580722</v>
      </c>
      <c r="C6" s="122">
        <f>+'Таблица №3-ПОД'!C6/'Таблица №3-ПОД'!C$15*100</f>
        <v>7.8799129724823365</v>
      </c>
      <c r="D6" s="122">
        <f>+'Таблица №3-ПОД'!D6/'Таблица №3-ПОД'!D$15*100</f>
        <v>13.353512600309728</v>
      </c>
      <c r="E6" s="122">
        <f>+'Таблица №3-ПОД'!E6/'Таблица №3-ПОД'!E$15*100</f>
        <v>12.581112581112579</v>
      </c>
      <c r="F6" s="122">
        <f>+'Таблица №3-ПОД'!F6/'Таблица №3-ПОД'!F$15*100</f>
        <v>2.2425174066371283</v>
      </c>
      <c r="G6" s="122">
        <f>+'Таблица №3-ПОД'!G6/'Таблица №3-ПОД'!G$15*100</f>
        <v>2.015820362337331</v>
      </c>
      <c r="H6" s="123" t="s">
        <v>80</v>
      </c>
      <c r="I6" s="123" t="s">
        <v>80</v>
      </c>
      <c r="J6" s="122">
        <f>+'Таблица №3-ПОД'!J6/'Таблица №3-ПОД'!J$15*100</f>
        <v>12.307692307692308</v>
      </c>
      <c r="K6" s="122">
        <f>+'Таблица №3-ПОД'!K6/'Таблица №3-ПОД'!K$15*100</f>
        <v>12.5</v>
      </c>
      <c r="L6" s="122">
        <f>+'Таблица №3-ПОД'!L6/'Таблица №3-ПОД'!L$15*100</f>
        <v>10.227272727272728</v>
      </c>
      <c r="M6" s="122">
        <f>+'Таблица №3-ПОД'!M6/'Таблица №3-ПОД'!M$15*100</f>
        <v>10.412147505422993</v>
      </c>
    </row>
    <row r="7" spans="1:13" ht="24.95" customHeight="1" x14ac:dyDescent="0.25">
      <c r="A7" s="39" t="s">
        <v>59</v>
      </c>
      <c r="B7" s="122">
        <f>+'Таблица №3-ПОД'!B7/'Таблица №3-ПОД'!B$15*100</f>
        <v>21.126450632646112</v>
      </c>
      <c r="C7" s="122">
        <f>+'Таблица №3-ПОД'!C7/'Таблица №3-ПОД'!C$15*100</f>
        <v>21.0818231991279</v>
      </c>
      <c r="D7" s="122">
        <f>+'Таблица №3-ПОД'!D7/'Таблица №3-ПОД'!D$15*100</f>
        <v>18.956778825848232</v>
      </c>
      <c r="E7" s="122">
        <f>+'Таблица №3-ПОД'!E7/'Таблица №3-ПОД'!E$15*100</f>
        <v>18.314118314118314</v>
      </c>
      <c r="F7" s="122">
        <f>+'Таблица №3-ПОД'!F7/'Таблица №3-ПОД'!F$15*100</f>
        <v>8.0025318744913641</v>
      </c>
      <c r="G7" s="122">
        <f>+'Таблица №3-ПОД'!G7/'Таблица №3-ПОД'!G$15*100</f>
        <v>7.4508803266139321</v>
      </c>
      <c r="H7" s="122">
        <f>+'Таблица №3-ПОД'!H7/'Таблица №3-ПОД'!H$15*100</f>
        <v>100</v>
      </c>
      <c r="I7" s="122">
        <f>+'Таблица №3-ПОД'!I7/'Таблица №3-ПОД'!I$15*100</f>
        <v>100</v>
      </c>
      <c r="J7" s="122">
        <f>+'Таблица №3-ПОД'!J7/'Таблица №3-ПОД'!J$15*100</f>
        <v>6.666666666666667</v>
      </c>
      <c r="K7" s="122">
        <f>+'Таблица №3-ПОД'!K7/'Таблица №3-ПОД'!K$15*100</f>
        <v>6.5</v>
      </c>
      <c r="L7" s="122">
        <f>+'Таблица №3-ПОД'!L7/'Таблица №3-ПОД'!L$15*100</f>
        <v>8.7121212121212128</v>
      </c>
      <c r="M7" s="122">
        <f>+'Таблица №3-ПОД'!M7/'Таблица №3-ПОД'!M$15*100</f>
        <v>7.809110629067245</v>
      </c>
    </row>
    <row r="8" spans="1:13" ht="24.95" customHeight="1" x14ac:dyDescent="0.25">
      <c r="A8" s="39" t="s">
        <v>5</v>
      </c>
      <c r="B8" s="122">
        <f>+'Таблица №3-ПОД'!B8/'Таблица №3-ПОД'!B$15*100</f>
        <v>18.899745893694497</v>
      </c>
      <c r="C8" s="122">
        <f>+'Таблица №3-ПОД'!C8/'Таблица №3-ПОД'!C$15*100</f>
        <v>18.924380020160463</v>
      </c>
      <c r="D8" s="122">
        <f>+'Таблица №3-ПОД'!D8/'Таблица №3-ПОД'!D$15*100</f>
        <v>16.183302829790229</v>
      </c>
      <c r="E8" s="122">
        <f>+'Таблица №3-ПОД'!E8/'Таблица №3-ПОД'!E$15*100</f>
        <v>16.506016506016504</v>
      </c>
      <c r="F8" s="122">
        <f>+'Таблица №3-ПОД'!F8/'Таблица №3-ПОД'!F$15*100</f>
        <v>47.762003797811737</v>
      </c>
      <c r="G8" s="122">
        <f>+'Таблица №3-ПОД'!G8/'Таблица №3-ПОД'!G$15*100</f>
        <v>49.009100961129541</v>
      </c>
      <c r="H8" s="123" t="s">
        <v>80</v>
      </c>
      <c r="I8" s="123" t="s">
        <v>80</v>
      </c>
      <c r="J8" s="122">
        <f>+'Таблица №3-ПОД'!J8/'Таблица №3-ПОД'!J$15*100</f>
        <v>24.102564102564102</v>
      </c>
      <c r="K8" s="122">
        <f>+'Таблица №3-ПОД'!K8/'Таблица №3-ПОД'!K$15*100</f>
        <v>24.25</v>
      </c>
      <c r="L8" s="122">
        <f>+'Таблица №3-ПОД'!L8/'Таблица №3-ПОД'!L$15*100</f>
        <v>20.075757575757574</v>
      </c>
      <c r="M8" s="122">
        <f>+'Таблица №3-ПОД'!M8/'Таблица №3-ПОД'!M$15*100</f>
        <v>20.824295010845987</v>
      </c>
    </row>
    <row r="9" spans="1:13" ht="24.95" customHeight="1" x14ac:dyDescent="0.25">
      <c r="A9" s="39" t="s">
        <v>57</v>
      </c>
      <c r="B9" s="122">
        <f>+'Таблица №3-ПОД'!B9/'Таблица №3-ПОД'!B$15*100</f>
        <v>11.843449558588532</v>
      </c>
      <c r="C9" s="122">
        <f>+'Таблица №3-ПОД'!C9/'Таблица №3-ПОД'!C$15*100</f>
        <v>12.77361442430932</v>
      </c>
      <c r="D9" s="122">
        <f>+'Таблица №3-ПОД'!D9/'Таблица №3-ПОД'!D$15*100</f>
        <v>6.687315218921583</v>
      </c>
      <c r="E9" s="122">
        <f>+'Таблица №3-ПОД'!E9/'Таблица №3-ПОД'!E$15*100</f>
        <v>6.9300069300069298</v>
      </c>
      <c r="F9" s="122">
        <f>+'Таблица №3-ПОД'!F9/'Таблица №3-ПОД'!F$15*100</f>
        <v>19.793833077131747</v>
      </c>
      <c r="G9" s="122">
        <f>+'Таблица №3-ПОД'!G9/'Таблица №3-ПОД'!G$15*100</f>
        <v>18.644211958833033</v>
      </c>
      <c r="H9" s="123" t="s">
        <v>80</v>
      </c>
      <c r="I9" s="123" t="s">
        <v>80</v>
      </c>
      <c r="J9" s="122">
        <f>+'Таблица №3-ПОД'!J9/'Таблица №3-ПОД'!J$15*100</f>
        <v>13.333333333333334</v>
      </c>
      <c r="K9" s="122">
        <f>+'Таблица №3-ПОД'!K9/'Таблица №3-ПОД'!K$15*100</f>
        <v>13.5</v>
      </c>
      <c r="L9" s="122">
        <f>+'Таблица №3-ПОД'!L9/'Таблица №3-ПОД'!L$15*100</f>
        <v>7.9545454545454541</v>
      </c>
      <c r="M9" s="122">
        <f>+'Таблица №3-ПОД'!M9/'Таблица №3-ПОД'!M$15*100</f>
        <v>8.676789587852495</v>
      </c>
    </row>
    <row r="10" spans="1:13" ht="24.95" customHeight="1" x14ac:dyDescent="0.25">
      <c r="A10" s="39" t="s">
        <v>81</v>
      </c>
      <c r="B10" s="122">
        <f>+'Таблица №3-ПОД'!B10/'Таблица №3-ПОД'!B$15*100</f>
        <v>8.6595237471511286</v>
      </c>
      <c r="C10" s="122">
        <f>+'Таблица №3-ПОД'!C10/'Таблица №3-ПОД'!C$15*100</f>
        <v>8.5718455945740075</v>
      </c>
      <c r="D10" s="122">
        <f>+'Таблица №3-ПОД'!D10/'Таблица №3-ПОД'!D$15*100</f>
        <v>9.6578910319583287</v>
      </c>
      <c r="E10" s="122">
        <f>+'Таблица №3-ПОД'!E10/'Таблица №3-ПОД'!E$15*100</f>
        <v>9.3177093177093173</v>
      </c>
      <c r="F10" s="122">
        <f>+'Таблица №3-ПОД'!F10/'Таблица №3-ПОД'!F$15*100</f>
        <v>5.7328872411610448</v>
      </c>
      <c r="G10" s="122">
        <f>+'Таблица №3-ПОД'!G10/'Таблица №3-ПОД'!G$15*100</f>
        <v>5.7837883813898099</v>
      </c>
      <c r="H10" s="123" t="s">
        <v>80</v>
      </c>
      <c r="I10" s="123" t="s">
        <v>80</v>
      </c>
      <c r="J10" s="122">
        <f>+'Таблица №3-ПОД'!J10/'Таблица №3-ПОД'!J$15*100</f>
        <v>13.333333333333334</v>
      </c>
      <c r="K10" s="122">
        <f>+'Таблица №3-ПОД'!K10/'Таблица №3-ПОД'!K$15*100</f>
        <v>12.75</v>
      </c>
      <c r="L10" s="122">
        <f>+'Таблица №3-ПОД'!L10/'Таблица №3-ПОД'!L$15*100</f>
        <v>8.7121212121212128</v>
      </c>
      <c r="M10" s="122">
        <f>+'Таблица №3-ПОД'!M10/'Таблица №3-ПОД'!M$15*100</f>
        <v>9.1106290672451191</v>
      </c>
    </row>
    <row r="11" spans="1:13" ht="24.95" customHeight="1" x14ac:dyDescent="0.25">
      <c r="A11" s="40" t="s">
        <v>82</v>
      </c>
      <c r="B11" s="122">
        <f>+'Таблица №3-ПОД'!B11/'Таблица №3-ПОД'!B$15*100</f>
        <v>2.7391087941738923</v>
      </c>
      <c r="C11" s="122">
        <f>+'Таблица №3-ПОД'!C11/'Таблица №3-ПОД'!C$15*100</f>
        <v>2.6117377680269658</v>
      </c>
      <c r="D11" s="122">
        <f>+'Таблица №3-ПОД'!D11/'Таблица №3-ПОД'!D$15*100</f>
        <v>2.9776150922145574</v>
      </c>
      <c r="E11" s="122">
        <f>+'Таблица №3-ПОД'!E11/'Таблица №3-ПОД'!E$15*100</f>
        <v>3.0555030555030558</v>
      </c>
      <c r="F11" s="122">
        <f>+'Таблица №3-ПОД'!F11/'Таблица №3-ПОД'!F$15*100</f>
        <v>1.5643367393073517</v>
      </c>
      <c r="G11" s="122">
        <f>+'Таблица №3-ПОД'!G11/'Таблица №3-ПОД'!G$15*100</f>
        <v>0.39976184400782511</v>
      </c>
      <c r="H11" s="123" t="s">
        <v>80</v>
      </c>
      <c r="I11" s="123" t="s">
        <v>80</v>
      </c>
      <c r="J11" s="122">
        <f>+'Таблица №3-ПОД'!J11/'Таблица №3-ПОД'!J$15*100</f>
        <v>0.51282051282051277</v>
      </c>
      <c r="K11" s="122">
        <f>+'Таблица №3-ПОД'!K11/'Таблица №3-ПОД'!K$15*100</f>
        <v>0</v>
      </c>
      <c r="L11" s="122">
        <f>+'Таблица №3-ПОД'!L11/'Таблица №3-ПОД'!L$15*100</f>
        <v>0.37878787878787878</v>
      </c>
      <c r="M11" s="122">
        <f>+'Таблица №3-ПОД'!M11/'Таблица №3-ПОД'!M$15*100</f>
        <v>0</v>
      </c>
    </row>
    <row r="12" spans="1:13" ht="24.95" customHeight="1" x14ac:dyDescent="0.25">
      <c r="A12" s="39" t="s">
        <v>6</v>
      </c>
      <c r="B12" s="122">
        <f>+'Таблица №3-ПОД'!B12/'Таблица №3-ПОД'!B$15*100</f>
        <v>1.5875094962407985</v>
      </c>
      <c r="C12" s="122">
        <f>+'Таблица №3-ПОД'!C12/'Таблица №3-ПОД'!C$15*100</f>
        <v>1.6178543246929178</v>
      </c>
      <c r="D12" s="122">
        <f>+'Таблица №3-ПОД'!D12/'Таблица №3-ПОД'!D$15*100</f>
        <v>5.1809094748697735</v>
      </c>
      <c r="E12" s="122">
        <f>+'Таблица №3-ПОД'!E12/'Таблица №3-ПОД'!E$15*100</f>
        <v>5.4432054432054437</v>
      </c>
      <c r="F12" s="122">
        <f>+'Таблица №3-ПОД'!F12/'Таблица №3-ПОД'!F$15*100</f>
        <v>1.754227326159689</v>
      </c>
      <c r="G12" s="122">
        <f>+'Таблица №3-ПОД'!G12/'Таблица №3-ПОД'!G$15*100</f>
        <v>1.2843412435145019</v>
      </c>
      <c r="H12" s="123" t="s">
        <v>80</v>
      </c>
      <c r="I12" s="123" t="s">
        <v>80</v>
      </c>
      <c r="J12" s="122">
        <f>+'Таблица №3-ПОД'!J12/'Таблица №3-ПОД'!J$15*100</f>
        <v>0</v>
      </c>
      <c r="K12" s="122">
        <f>+'Таблица №3-ПОД'!K12/'Таблица №3-ПОД'!K$15*100</f>
        <v>0</v>
      </c>
      <c r="L12" s="122">
        <f>+'Таблица №3-ПОД'!L12/'Таблица №3-ПОД'!L$15*100</f>
        <v>0</v>
      </c>
      <c r="M12" s="122">
        <f>+'Таблица №3-ПОД'!M12/'Таблица №3-ПОД'!M$15*100</f>
        <v>0</v>
      </c>
    </row>
    <row r="13" spans="1:13" ht="24.95" customHeight="1" x14ac:dyDescent="0.25">
      <c r="A13" s="39" t="s">
        <v>33</v>
      </c>
      <c r="B13" s="122">
        <f>+'Таблица №3-ПОД'!B13/'Таблица №3-ПОД'!B$15*100</f>
        <v>1.165745422157022</v>
      </c>
      <c r="C13" s="122">
        <f>+'Таблица №3-ПОД'!C13/'Таблица №3-ПОД'!C$15*100</f>
        <v>1.1384731870407452</v>
      </c>
      <c r="D13" s="122">
        <f>+'Таблица №3-ПОД'!D13/'Таблица №3-ПОД'!D$15*100</f>
        <v>1.9850767281430381</v>
      </c>
      <c r="E13" s="122">
        <f>+'Таблица №3-ПОД'!E13/'Таблица №3-ПОД'!E$15*100</f>
        <v>2.016002016002016</v>
      </c>
      <c r="F13" s="122">
        <f>+'Таблица №3-ПОД'!F13/'Таблица №3-ПОД'!F$15*100</f>
        <v>7.2339271181842843E-2</v>
      </c>
      <c r="G13" s="122">
        <f>+'Таблица №3-ПОД'!G13/'Таблица №3-ПОД'!G$15*100</f>
        <v>3.402228459641065E-2</v>
      </c>
      <c r="H13" s="123" t="s">
        <v>80</v>
      </c>
      <c r="I13" s="123" t="s">
        <v>80</v>
      </c>
      <c r="J13" s="122">
        <f>+'Таблица №3-ПОД'!J13/'Таблица №3-ПОД'!J$15*100</f>
        <v>0</v>
      </c>
      <c r="K13" s="122">
        <f>+'Таблица №3-ПОД'!K13/'Таблица №3-ПОД'!K$15*100</f>
        <v>0.5</v>
      </c>
      <c r="L13" s="122">
        <f>+'Таблица №3-ПОД'!L13/'Таблица №3-ПОД'!L$15*100</f>
        <v>0.37878787878787878</v>
      </c>
      <c r="M13" s="122">
        <f>+'Таблица №3-ПОД'!M13/'Таблица №3-ПОД'!M$15*100</f>
        <v>0.43383947939262474</v>
      </c>
    </row>
    <row r="14" spans="1:13" ht="24.95" customHeight="1" x14ac:dyDescent="0.25">
      <c r="A14" s="39" t="s">
        <v>56</v>
      </c>
      <c r="B14" s="122">
        <f>+'Таблица №3-ПОД'!B14/'Таблица №3-ПОД'!B$15*100</f>
        <v>0.37670604877793207</v>
      </c>
      <c r="C14" s="122">
        <f>+'Таблица №3-ПОД'!C14/'Таблица №3-ПОД'!C$15*100</f>
        <v>0.65316250153940181</v>
      </c>
      <c r="D14" s="122">
        <f>+'Таблица №3-ПОД'!D14/'Таблица №3-ПОД'!D$15*100</f>
        <v>1.4078558355624384</v>
      </c>
      <c r="E14" s="122">
        <f>+'Таблица №3-ПОД'!E14/'Таблица №3-ПОД'!E$15*100</f>
        <v>1.6065016065016064</v>
      </c>
      <c r="F14" s="122">
        <f>+'Таблица №3-ПОД'!F14/'Таблица №3-ПОД'!F$15*100</f>
        <v>1.0670042499321819</v>
      </c>
      <c r="G14" s="122">
        <f>+'Таблица №3-ПОД'!G14/'Таблица №3-ПОД'!G$15*100</f>
        <v>1.8882367951007912</v>
      </c>
      <c r="H14" s="123" t="s">
        <v>80</v>
      </c>
      <c r="I14" s="123" t="s">
        <v>80</v>
      </c>
      <c r="J14" s="122">
        <f>+'Таблица №3-ПОД'!J14/'Таблица №3-ПОД'!J$15*100</f>
        <v>0</v>
      </c>
      <c r="K14" s="122">
        <f>+'Таблица №3-ПОД'!K14/'Таблица №3-ПОД'!K$15*100</f>
        <v>0</v>
      </c>
      <c r="L14" s="122">
        <f>+'Таблица №3-ПОД'!L14/'Таблица №3-ПОД'!L$15*100</f>
        <v>0</v>
      </c>
      <c r="M14" s="122">
        <f>+'Таблица №3-ПОД'!M14/'Таблица №3-ПОД'!M$15*100</f>
        <v>0</v>
      </c>
    </row>
    <row r="15" spans="1:13" ht="24.95" customHeight="1" x14ac:dyDescent="0.25">
      <c r="A15" s="39" t="s">
        <v>19</v>
      </c>
      <c r="B15" s="102">
        <f>+SUM(B5:B14)</f>
        <v>99.999999999999986</v>
      </c>
      <c r="C15" s="102">
        <f t="shared" ref="C15:M15" si="0">+SUM(C5:C14)</f>
        <v>99.999999999999986</v>
      </c>
      <c r="D15" s="102">
        <f t="shared" si="0"/>
        <v>100.00000000000001</v>
      </c>
      <c r="E15" s="102">
        <f t="shared" si="0"/>
        <v>100</v>
      </c>
      <c r="F15" s="102">
        <f t="shared" si="0"/>
        <v>100.00000000000001</v>
      </c>
      <c r="G15" s="102">
        <f t="shared" si="0"/>
        <v>100</v>
      </c>
      <c r="H15" s="102">
        <f t="shared" si="0"/>
        <v>100</v>
      </c>
      <c r="I15" s="102">
        <f t="shared" si="0"/>
        <v>100</v>
      </c>
      <c r="J15" s="102">
        <f t="shared" si="0"/>
        <v>99.999999999999986</v>
      </c>
      <c r="K15" s="102">
        <f t="shared" si="0"/>
        <v>100</v>
      </c>
      <c r="L15" s="102">
        <f t="shared" si="0"/>
        <v>100</v>
      </c>
      <c r="M15" s="102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1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48" customWidth="1"/>
    <col min="2" max="2" width="8" style="48" customWidth="1"/>
    <col min="3" max="4" width="6.7109375" style="48" customWidth="1"/>
    <col min="5" max="5" width="8.140625" style="48" customWidth="1"/>
    <col min="6" max="6" width="7.85546875" style="48" customWidth="1"/>
    <col min="7" max="8" width="6.7109375" style="48" customWidth="1"/>
    <col min="9" max="9" width="8.140625" style="48" customWidth="1"/>
    <col min="10" max="10" width="7.85546875" style="48" customWidth="1"/>
    <col min="11" max="12" width="6.7109375" style="48" customWidth="1"/>
    <col min="13" max="13" width="6.85546875" style="48" customWidth="1"/>
    <col min="14" max="14" width="8.140625" style="48" customWidth="1"/>
    <col min="15" max="15" width="9.28515625" style="48" bestFit="1" customWidth="1"/>
    <col min="16" max="17" width="6.7109375" style="48" customWidth="1"/>
    <col min="18" max="18" width="8.140625" style="48" customWidth="1"/>
    <col min="19" max="19" width="7.7109375" style="48" customWidth="1"/>
    <col min="20" max="21" width="6.7109375" style="48" customWidth="1"/>
    <col min="22" max="22" width="8.140625" style="48" customWidth="1"/>
    <col min="23" max="23" width="12.5703125" style="48" customWidth="1"/>
    <col min="24" max="25" width="6.7109375" style="48" customWidth="1"/>
    <col min="26" max="26" width="8.140625" style="48" customWidth="1"/>
    <col min="27" max="29" width="6.7109375" style="48" customWidth="1"/>
    <col min="30" max="30" width="8.140625" style="48" customWidth="1"/>
    <col min="31" max="33" width="6.7109375" style="48" customWidth="1"/>
    <col min="34" max="34" width="8.140625" style="48" customWidth="1"/>
    <col min="35" max="37" width="6.7109375" style="48" customWidth="1"/>
    <col min="38" max="38" width="8.140625" style="48" customWidth="1"/>
    <col min="39" max="39" width="9.5703125" style="48" bestFit="1" customWidth="1"/>
    <col min="40" max="42" width="8.140625" style="48" customWidth="1"/>
    <col min="43" max="43" width="13.42578125" style="48" customWidth="1"/>
    <col min="44" max="44" width="9.28515625" style="48" bestFit="1" customWidth="1"/>
    <col min="45" max="45" width="12.28515625" style="48" bestFit="1" customWidth="1"/>
    <col min="46" max="46" width="9.28515625" style="48" bestFit="1" customWidth="1"/>
    <col min="47" max="47" width="9.7109375" style="48" bestFit="1" customWidth="1"/>
    <col min="48" max="48" width="9.5703125" style="48" bestFit="1" customWidth="1"/>
    <col min="49" max="16384" width="9.140625" style="48"/>
  </cols>
  <sheetData>
    <row r="1" spans="1:242" ht="23.25" customHeight="1" x14ac:dyDescent="0.3">
      <c r="A1" s="145" t="s">
        <v>103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</row>
    <row r="2" spans="1:242" ht="15" customHeight="1" x14ac:dyDescent="0.25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U2" s="77" t="s">
        <v>11</v>
      </c>
    </row>
    <row r="3" spans="1:242" s="49" customFormat="1" ht="59.25" customHeight="1" x14ac:dyDescent="0.2">
      <c r="A3" s="158" t="s">
        <v>114</v>
      </c>
      <c r="B3" s="142" t="s">
        <v>3</v>
      </c>
      <c r="C3" s="160"/>
      <c r="D3" s="160"/>
      <c r="E3" s="161"/>
      <c r="F3" s="142" t="s">
        <v>26</v>
      </c>
      <c r="G3" s="157"/>
      <c r="H3" s="157"/>
      <c r="I3" s="162"/>
      <c r="J3" s="142" t="s">
        <v>60</v>
      </c>
      <c r="K3" s="157"/>
      <c r="L3" s="157"/>
      <c r="M3" s="157"/>
      <c r="N3" s="143"/>
      <c r="O3" s="142" t="s">
        <v>5</v>
      </c>
      <c r="P3" s="157"/>
      <c r="Q3" s="157"/>
      <c r="R3" s="163"/>
      <c r="S3" s="142" t="s">
        <v>57</v>
      </c>
      <c r="T3" s="157"/>
      <c r="U3" s="157"/>
      <c r="V3" s="164"/>
      <c r="W3" s="142" t="s">
        <v>88</v>
      </c>
      <c r="X3" s="157"/>
      <c r="Y3" s="157"/>
      <c r="Z3" s="165"/>
      <c r="AA3" s="142" t="s">
        <v>82</v>
      </c>
      <c r="AB3" s="157"/>
      <c r="AC3" s="157"/>
      <c r="AD3" s="166"/>
      <c r="AE3" s="142" t="s">
        <v>6</v>
      </c>
      <c r="AF3" s="157"/>
      <c r="AG3" s="157"/>
      <c r="AH3" s="143"/>
      <c r="AI3" s="142" t="s">
        <v>45</v>
      </c>
      <c r="AJ3" s="157"/>
      <c r="AK3" s="157"/>
      <c r="AL3" s="143"/>
      <c r="AM3" s="142" t="s">
        <v>77</v>
      </c>
      <c r="AN3" s="157"/>
      <c r="AO3" s="157"/>
      <c r="AP3" s="157"/>
      <c r="AQ3" s="142" t="s">
        <v>23</v>
      </c>
      <c r="AR3" s="157"/>
      <c r="AS3" s="157"/>
      <c r="AT3" s="157"/>
      <c r="AU3" s="143"/>
    </row>
    <row r="4" spans="1:242" s="88" customFormat="1" ht="31.5" x14ac:dyDescent="0.2">
      <c r="A4" s="159"/>
      <c r="B4" s="86" t="s">
        <v>21</v>
      </c>
      <c r="C4" s="86" t="s">
        <v>22</v>
      </c>
      <c r="D4" s="86" t="s">
        <v>15</v>
      </c>
      <c r="E4" s="86" t="s">
        <v>76</v>
      </c>
      <c r="F4" s="86" t="s">
        <v>21</v>
      </c>
      <c r="G4" s="86" t="s">
        <v>22</v>
      </c>
      <c r="H4" s="86" t="s">
        <v>15</v>
      </c>
      <c r="I4" s="86" t="s">
        <v>76</v>
      </c>
      <c r="J4" s="86" t="s">
        <v>21</v>
      </c>
      <c r="K4" s="86" t="s">
        <v>22</v>
      </c>
      <c r="L4" s="86" t="s">
        <v>15</v>
      </c>
      <c r="M4" s="86" t="s">
        <v>79</v>
      </c>
      <c r="N4" s="86" t="s">
        <v>76</v>
      </c>
      <c r="O4" s="86" t="s">
        <v>21</v>
      </c>
      <c r="P4" s="86" t="s">
        <v>22</v>
      </c>
      <c r="Q4" s="86" t="s">
        <v>15</v>
      </c>
      <c r="R4" s="86" t="s">
        <v>76</v>
      </c>
      <c r="S4" s="86" t="s">
        <v>21</v>
      </c>
      <c r="T4" s="86" t="s">
        <v>22</v>
      </c>
      <c r="U4" s="86" t="s">
        <v>15</v>
      </c>
      <c r="V4" s="86" t="s">
        <v>76</v>
      </c>
      <c r="W4" s="86" t="s">
        <v>21</v>
      </c>
      <c r="X4" s="86" t="s">
        <v>22</v>
      </c>
      <c r="Y4" s="86" t="s">
        <v>15</v>
      </c>
      <c r="Z4" s="86" t="s">
        <v>76</v>
      </c>
      <c r="AA4" s="86" t="s">
        <v>21</v>
      </c>
      <c r="AB4" s="86" t="s">
        <v>22</v>
      </c>
      <c r="AC4" s="86" t="s">
        <v>15</v>
      </c>
      <c r="AD4" s="86" t="s">
        <v>76</v>
      </c>
      <c r="AE4" s="86" t="s">
        <v>21</v>
      </c>
      <c r="AF4" s="86" t="s">
        <v>22</v>
      </c>
      <c r="AG4" s="86" t="s">
        <v>15</v>
      </c>
      <c r="AH4" s="86" t="s">
        <v>76</v>
      </c>
      <c r="AI4" s="86" t="s">
        <v>21</v>
      </c>
      <c r="AJ4" s="86" t="s">
        <v>22</v>
      </c>
      <c r="AK4" s="86" t="s">
        <v>15</v>
      </c>
      <c r="AL4" s="86" t="s">
        <v>76</v>
      </c>
      <c r="AM4" s="89" t="s">
        <v>21</v>
      </c>
      <c r="AN4" s="89" t="s">
        <v>22</v>
      </c>
      <c r="AO4" s="89" t="s">
        <v>15</v>
      </c>
      <c r="AP4" s="92" t="s">
        <v>76</v>
      </c>
      <c r="AQ4" s="86" t="s">
        <v>21</v>
      </c>
      <c r="AR4" s="86" t="s">
        <v>22</v>
      </c>
      <c r="AS4" s="86" t="s">
        <v>15</v>
      </c>
      <c r="AT4" s="86" t="s">
        <v>34</v>
      </c>
      <c r="AU4" s="86" t="s">
        <v>76</v>
      </c>
    </row>
    <row r="5" spans="1:242" s="52" customFormat="1" ht="39.75" customHeight="1" x14ac:dyDescent="0.3">
      <c r="A5" s="93" t="s">
        <v>27</v>
      </c>
      <c r="B5" s="124">
        <v>20145</v>
      </c>
      <c r="C5" s="124">
        <v>1336</v>
      </c>
      <c r="D5" s="124">
        <v>226</v>
      </c>
      <c r="E5" s="124">
        <v>0</v>
      </c>
      <c r="F5" s="124">
        <v>6365</v>
      </c>
      <c r="G5" s="124">
        <v>678</v>
      </c>
      <c r="H5" s="124">
        <v>88</v>
      </c>
      <c r="I5" s="124">
        <v>0</v>
      </c>
      <c r="J5" s="124">
        <v>17740</v>
      </c>
      <c r="K5" s="124">
        <v>965</v>
      </c>
      <c r="L5" s="124">
        <v>341</v>
      </c>
      <c r="M5" s="124">
        <v>5</v>
      </c>
      <c r="N5" s="124">
        <v>0</v>
      </c>
      <c r="O5" s="124">
        <v>15232</v>
      </c>
      <c r="P5" s="124">
        <v>879</v>
      </c>
      <c r="Q5" s="124">
        <v>885</v>
      </c>
      <c r="R5" s="124">
        <v>0</v>
      </c>
      <c r="S5" s="124">
        <v>10348</v>
      </c>
      <c r="T5" s="124">
        <v>391</v>
      </c>
      <c r="U5" s="124">
        <v>383</v>
      </c>
      <c r="V5" s="124">
        <v>0</v>
      </c>
      <c r="W5" s="124">
        <v>6806</v>
      </c>
      <c r="X5" s="124">
        <v>530</v>
      </c>
      <c r="Y5" s="124">
        <v>138</v>
      </c>
      <c r="Z5" s="124"/>
      <c r="AA5" s="124">
        <v>2469</v>
      </c>
      <c r="AB5" s="124">
        <v>211</v>
      </c>
      <c r="AC5" s="124">
        <v>26</v>
      </c>
      <c r="AD5" s="124">
        <v>0</v>
      </c>
      <c r="AE5" s="124">
        <v>1566</v>
      </c>
      <c r="AF5" s="124">
        <v>373</v>
      </c>
      <c r="AG5" s="124">
        <v>43</v>
      </c>
      <c r="AH5" s="124">
        <v>0</v>
      </c>
      <c r="AI5" s="124">
        <v>1127</v>
      </c>
      <c r="AJ5" s="124">
        <v>143</v>
      </c>
      <c r="AK5" s="124">
        <v>2</v>
      </c>
      <c r="AL5" s="124">
        <v>0</v>
      </c>
      <c r="AM5" s="124">
        <v>717</v>
      </c>
      <c r="AN5" s="124">
        <v>155</v>
      </c>
      <c r="AO5" s="124">
        <v>166</v>
      </c>
      <c r="AP5" s="124">
        <v>0</v>
      </c>
      <c r="AQ5" s="124">
        <f>B5+F5+J5+O5+S5+W5+AA5+AE5+AI5+AM5</f>
        <v>82515</v>
      </c>
      <c r="AR5" s="124">
        <f t="shared" ref="AR5:AS7" si="0">C5+G5+K5+P5+T5+X5+AB5+AF5+AJ5+AN5</f>
        <v>5661</v>
      </c>
      <c r="AS5" s="124">
        <f t="shared" si="0"/>
        <v>2298</v>
      </c>
      <c r="AT5" s="124">
        <f>M5</f>
        <v>5</v>
      </c>
      <c r="AU5" s="124">
        <f>AP5+E5+I5+N5+R5+V5+Z5+AD5+AH5+AL5</f>
        <v>0</v>
      </c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s="52" customFormat="1" ht="39.75" customHeight="1" x14ac:dyDescent="0.3">
      <c r="A6" s="93" t="s">
        <v>28</v>
      </c>
      <c r="B6" s="124">
        <v>34111</v>
      </c>
      <c r="C6" s="124">
        <v>2510</v>
      </c>
      <c r="D6" s="124">
        <v>1344</v>
      </c>
      <c r="E6" s="124">
        <v>317</v>
      </c>
      <c r="F6" s="124">
        <v>10911</v>
      </c>
      <c r="G6" s="124">
        <v>1319</v>
      </c>
      <c r="H6" s="124">
        <v>145</v>
      </c>
      <c r="I6" s="124">
        <v>98</v>
      </c>
      <c r="J6" s="124">
        <v>28480</v>
      </c>
      <c r="K6" s="124">
        <v>1942</v>
      </c>
      <c r="L6" s="124">
        <v>504</v>
      </c>
      <c r="M6" s="124">
        <v>132</v>
      </c>
      <c r="N6" s="124">
        <v>62</v>
      </c>
      <c r="O6" s="124">
        <v>26258</v>
      </c>
      <c r="P6" s="124">
        <v>1741</v>
      </c>
      <c r="Q6" s="124">
        <v>4836</v>
      </c>
      <c r="R6" s="124">
        <v>193</v>
      </c>
      <c r="S6" s="124">
        <v>17657</v>
      </c>
      <c r="T6" s="124">
        <v>709</v>
      </c>
      <c r="U6" s="124">
        <v>1802</v>
      </c>
      <c r="V6" s="124">
        <v>94</v>
      </c>
      <c r="W6" s="124">
        <v>11987</v>
      </c>
      <c r="X6" s="124">
        <v>949</v>
      </c>
      <c r="Y6" s="124">
        <v>535</v>
      </c>
      <c r="Z6" s="124">
        <v>93</v>
      </c>
      <c r="AA6" s="124">
        <v>3257</v>
      </c>
      <c r="AB6" s="124">
        <v>274</v>
      </c>
      <c r="AC6" s="124">
        <v>20</v>
      </c>
      <c r="AD6" s="124">
        <v>0</v>
      </c>
      <c r="AE6" s="124">
        <v>1981</v>
      </c>
      <c r="AF6" s="124">
        <v>491</v>
      </c>
      <c r="AG6" s="124">
        <v>105</v>
      </c>
      <c r="AH6" s="124">
        <v>0</v>
      </c>
      <c r="AI6" s="124">
        <v>1369</v>
      </c>
      <c r="AJ6" s="124">
        <v>177</v>
      </c>
      <c r="AK6" s="124">
        <v>2</v>
      </c>
      <c r="AL6" s="124">
        <v>4</v>
      </c>
      <c r="AM6" s="124">
        <v>715</v>
      </c>
      <c r="AN6" s="124">
        <v>100</v>
      </c>
      <c r="AO6" s="124">
        <v>37</v>
      </c>
      <c r="AP6" s="124">
        <v>0</v>
      </c>
      <c r="AQ6" s="124">
        <f>B6+F6+J6+O6+S6+W6+AA6+AE6+AI6+AM6</f>
        <v>136726</v>
      </c>
      <c r="AR6" s="124">
        <f t="shared" si="0"/>
        <v>10212</v>
      </c>
      <c r="AS6" s="124">
        <f t="shared" si="0"/>
        <v>9330</v>
      </c>
      <c r="AT6" s="124">
        <f>M6</f>
        <v>132</v>
      </c>
      <c r="AU6" s="124">
        <f>AP6+E6+I6+N6+R6+V6+Z6+AD6+AH6+AL6</f>
        <v>861</v>
      </c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ht="37.5" customHeight="1" x14ac:dyDescent="0.2">
      <c r="A7" s="93" t="s">
        <v>46</v>
      </c>
      <c r="B7" s="124">
        <v>0</v>
      </c>
      <c r="C7" s="124">
        <v>0</v>
      </c>
      <c r="D7" s="124">
        <v>16</v>
      </c>
      <c r="E7" s="124">
        <v>0</v>
      </c>
      <c r="F7" s="124">
        <v>0</v>
      </c>
      <c r="G7" s="124">
        <v>0</v>
      </c>
      <c r="H7" s="124">
        <v>4</v>
      </c>
      <c r="I7" s="124">
        <v>0</v>
      </c>
      <c r="J7" s="124">
        <v>0</v>
      </c>
      <c r="K7" s="124">
        <v>0</v>
      </c>
      <c r="L7" s="124">
        <v>31</v>
      </c>
      <c r="M7" s="124">
        <v>2</v>
      </c>
      <c r="N7" s="124">
        <v>0</v>
      </c>
      <c r="O7" s="124">
        <v>0</v>
      </c>
      <c r="P7" s="124">
        <v>0</v>
      </c>
      <c r="Q7" s="124">
        <v>41</v>
      </c>
      <c r="R7" s="124">
        <v>0</v>
      </c>
      <c r="S7" s="124">
        <v>0</v>
      </c>
      <c r="T7" s="124">
        <v>0</v>
      </c>
      <c r="U7" s="124">
        <v>7</v>
      </c>
      <c r="V7" s="124">
        <v>0</v>
      </c>
      <c r="W7" s="124">
        <v>0</v>
      </c>
      <c r="X7" s="124">
        <v>0</v>
      </c>
      <c r="Y7" s="124">
        <v>7</v>
      </c>
      <c r="Z7" s="124"/>
      <c r="AA7" s="124">
        <v>0</v>
      </c>
      <c r="AB7" s="124">
        <v>0</v>
      </c>
      <c r="AC7" s="124">
        <v>1</v>
      </c>
      <c r="AD7" s="124">
        <v>0</v>
      </c>
      <c r="AE7" s="124">
        <v>0</v>
      </c>
      <c r="AF7" s="124">
        <v>0</v>
      </c>
      <c r="AG7" s="124">
        <v>3</v>
      </c>
      <c r="AH7" s="124">
        <v>0</v>
      </c>
      <c r="AI7" s="124">
        <v>0</v>
      </c>
      <c r="AJ7" s="124">
        <v>0</v>
      </c>
      <c r="AK7" s="124">
        <v>0</v>
      </c>
      <c r="AL7" s="124">
        <v>0</v>
      </c>
      <c r="AM7" s="124">
        <v>0</v>
      </c>
      <c r="AN7" s="124">
        <v>0</v>
      </c>
      <c r="AO7" s="124">
        <v>19</v>
      </c>
      <c r="AP7" s="124">
        <v>0</v>
      </c>
      <c r="AQ7" s="124">
        <f t="shared" ref="AQ7" si="1">B7+F7+J7+O7+S7+W7+AA7+AE7+AI7+AM7</f>
        <v>0</v>
      </c>
      <c r="AR7" s="124">
        <f t="shared" si="0"/>
        <v>0</v>
      </c>
      <c r="AS7" s="124">
        <f t="shared" si="0"/>
        <v>129</v>
      </c>
      <c r="AT7" s="124">
        <f>M7</f>
        <v>2</v>
      </c>
      <c r="AU7" s="124">
        <f>AP7+E7+I7+N7+R7+V7+Z7+AD7+AH7+AL7</f>
        <v>0</v>
      </c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</row>
    <row r="8" spans="1:242" s="52" customFormat="1" ht="43.5" customHeight="1" x14ac:dyDescent="0.3">
      <c r="A8" s="93" t="s">
        <v>29</v>
      </c>
      <c r="B8" s="124">
        <f>SUM(B5:B7)</f>
        <v>54256</v>
      </c>
      <c r="C8" s="124">
        <f t="shared" ref="C8:AP8" si="2">SUM(C5:C7)</f>
        <v>3846</v>
      </c>
      <c r="D8" s="124">
        <f t="shared" si="2"/>
        <v>1586</v>
      </c>
      <c r="E8" s="124">
        <f t="shared" si="2"/>
        <v>317</v>
      </c>
      <c r="F8" s="124">
        <f t="shared" si="2"/>
        <v>17276</v>
      </c>
      <c r="G8" s="124">
        <f t="shared" si="2"/>
        <v>1997</v>
      </c>
      <c r="H8" s="124">
        <f t="shared" si="2"/>
        <v>237</v>
      </c>
      <c r="I8" s="124">
        <f t="shared" si="2"/>
        <v>98</v>
      </c>
      <c r="J8" s="124">
        <f t="shared" si="2"/>
        <v>46220</v>
      </c>
      <c r="K8" s="124">
        <f t="shared" si="2"/>
        <v>2907</v>
      </c>
      <c r="L8" s="124">
        <f t="shared" si="2"/>
        <v>876</v>
      </c>
      <c r="M8" s="124">
        <f t="shared" si="2"/>
        <v>139</v>
      </c>
      <c r="N8" s="124">
        <f t="shared" si="2"/>
        <v>62</v>
      </c>
      <c r="O8" s="124">
        <f t="shared" si="2"/>
        <v>41490</v>
      </c>
      <c r="P8" s="124">
        <f t="shared" si="2"/>
        <v>2620</v>
      </c>
      <c r="Q8" s="124">
        <f t="shared" si="2"/>
        <v>5762</v>
      </c>
      <c r="R8" s="124">
        <f t="shared" si="2"/>
        <v>193</v>
      </c>
      <c r="S8" s="124">
        <f t="shared" si="2"/>
        <v>28005</v>
      </c>
      <c r="T8" s="124">
        <f t="shared" si="2"/>
        <v>1100</v>
      </c>
      <c r="U8" s="124">
        <f t="shared" si="2"/>
        <v>2192</v>
      </c>
      <c r="V8" s="124">
        <f t="shared" si="2"/>
        <v>94</v>
      </c>
      <c r="W8" s="124">
        <f t="shared" si="2"/>
        <v>18793</v>
      </c>
      <c r="X8" s="124">
        <f t="shared" si="2"/>
        <v>1479</v>
      </c>
      <c r="Y8" s="124">
        <f t="shared" si="2"/>
        <v>680</v>
      </c>
      <c r="Z8" s="124">
        <f t="shared" si="2"/>
        <v>93</v>
      </c>
      <c r="AA8" s="124">
        <f t="shared" si="2"/>
        <v>5726</v>
      </c>
      <c r="AB8" s="124">
        <f t="shared" si="2"/>
        <v>485</v>
      </c>
      <c r="AC8" s="124">
        <f t="shared" si="2"/>
        <v>47</v>
      </c>
      <c r="AD8" s="124">
        <f t="shared" si="2"/>
        <v>0</v>
      </c>
      <c r="AE8" s="124">
        <f t="shared" si="2"/>
        <v>3547</v>
      </c>
      <c r="AF8" s="124">
        <f t="shared" si="2"/>
        <v>864</v>
      </c>
      <c r="AG8" s="124">
        <f t="shared" si="2"/>
        <v>151</v>
      </c>
      <c r="AH8" s="124">
        <f t="shared" si="2"/>
        <v>0</v>
      </c>
      <c r="AI8" s="124">
        <f t="shared" si="2"/>
        <v>2496</v>
      </c>
      <c r="AJ8" s="124">
        <f t="shared" si="2"/>
        <v>320</v>
      </c>
      <c r="AK8" s="124">
        <f t="shared" si="2"/>
        <v>4</v>
      </c>
      <c r="AL8" s="124">
        <f t="shared" si="2"/>
        <v>4</v>
      </c>
      <c r="AM8" s="124">
        <f t="shared" si="2"/>
        <v>1432</v>
      </c>
      <c r="AN8" s="124">
        <f t="shared" si="2"/>
        <v>255</v>
      </c>
      <c r="AO8" s="124">
        <f t="shared" si="2"/>
        <v>222</v>
      </c>
      <c r="AP8" s="124">
        <f t="shared" si="2"/>
        <v>0</v>
      </c>
      <c r="AQ8" s="124">
        <f t="shared" ref="AQ8" si="3">SUM(AQ5:AQ7)</f>
        <v>219241</v>
      </c>
      <c r="AR8" s="124">
        <f t="shared" ref="AR8" si="4">SUM(AR5:AR7)</f>
        <v>15873</v>
      </c>
      <c r="AS8" s="124">
        <f t="shared" ref="AS8" si="5">SUM(AS5:AS7)</f>
        <v>11757</v>
      </c>
      <c r="AT8" s="124">
        <f t="shared" ref="AT8" si="6">SUM(AT5:AT7)</f>
        <v>139</v>
      </c>
      <c r="AU8" s="124">
        <f t="shared" ref="AU8" si="7">SUM(AU5:AU7)</f>
        <v>861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s="54" customFormat="1" ht="15" customHeight="1" x14ac:dyDescent="0.2"/>
    <row r="10" spans="1:242" x14ac:dyDescent="0.2">
      <c r="AR10" s="94"/>
    </row>
    <row r="11" spans="1:242" x14ac:dyDescent="0.2">
      <c r="AQ11" s="94"/>
      <c r="AR11" s="94"/>
      <c r="AS11" s="94"/>
      <c r="AT11" s="94"/>
      <c r="AU11" s="94"/>
      <c r="AV11" s="94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topLeftCell="C1" zoomScale="80" zoomScaleNormal="80" workbookViewId="0">
      <selection sqref="A1:AJ1"/>
    </sheetView>
  </sheetViews>
  <sheetFormatPr defaultColWidth="9.140625" defaultRowHeight="15" x14ac:dyDescent="0.2"/>
  <cols>
    <col min="1" max="1" width="47.140625" style="48" customWidth="1"/>
    <col min="2" max="10" width="8" style="48" customWidth="1"/>
    <col min="11" max="11" width="9.5703125" style="48" bestFit="1" customWidth="1"/>
    <col min="12" max="19" width="8" style="48" customWidth="1"/>
    <col min="20" max="20" width="8.28515625" style="48" customWidth="1"/>
    <col min="21" max="22" width="8" style="48" customWidth="1"/>
    <col min="23" max="23" width="8.5703125" style="48" customWidth="1"/>
    <col min="24" max="24" width="8" style="48" customWidth="1"/>
    <col min="25" max="25" width="9.5703125" style="48" bestFit="1" customWidth="1"/>
    <col min="26" max="33" width="8" style="48" customWidth="1"/>
    <col min="34" max="34" width="7.5703125" style="48" customWidth="1"/>
    <col min="35" max="35" width="8" style="48" customWidth="1"/>
    <col min="36" max="36" width="9.5703125" style="48" bestFit="1" customWidth="1"/>
    <col min="37" max="16384" width="9.140625" style="48"/>
  </cols>
  <sheetData>
    <row r="1" spans="1:36" ht="23.25" customHeight="1" x14ac:dyDescent="0.3">
      <c r="A1" s="145" t="s">
        <v>104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 ht="15" customHeight="1" x14ac:dyDescent="0.25">
      <c r="A2" s="167" t="s">
        <v>20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</row>
    <row r="3" spans="1:36" s="49" customFormat="1" ht="49.5" customHeight="1" x14ac:dyDescent="0.2">
      <c r="A3" s="158" t="s">
        <v>51</v>
      </c>
      <c r="B3" s="139" t="s">
        <v>3</v>
      </c>
      <c r="C3" s="139"/>
      <c r="D3" s="168"/>
      <c r="E3" s="139" t="s">
        <v>30</v>
      </c>
      <c r="F3" s="139"/>
      <c r="G3" s="168"/>
      <c r="H3" s="142" t="s">
        <v>61</v>
      </c>
      <c r="I3" s="157"/>
      <c r="J3" s="157"/>
      <c r="K3" s="143"/>
      <c r="L3" s="139" t="s">
        <v>5</v>
      </c>
      <c r="M3" s="139"/>
      <c r="N3" s="169"/>
      <c r="O3" s="142" t="s">
        <v>57</v>
      </c>
      <c r="P3" s="157"/>
      <c r="Q3" s="164"/>
      <c r="R3" s="139" t="s">
        <v>89</v>
      </c>
      <c r="S3" s="139"/>
      <c r="T3" s="170"/>
      <c r="U3" s="139" t="s">
        <v>18</v>
      </c>
      <c r="V3" s="139"/>
      <c r="W3" s="169"/>
      <c r="X3" s="142" t="s">
        <v>6</v>
      </c>
      <c r="Y3" s="157"/>
      <c r="Z3" s="143"/>
      <c r="AA3" s="142" t="s">
        <v>45</v>
      </c>
      <c r="AB3" s="157"/>
      <c r="AC3" s="143"/>
      <c r="AD3" s="142" t="s">
        <v>77</v>
      </c>
      <c r="AE3" s="157"/>
      <c r="AF3" s="157"/>
      <c r="AG3" s="142" t="s">
        <v>23</v>
      </c>
      <c r="AH3" s="157"/>
      <c r="AI3" s="157"/>
      <c r="AJ3" s="143"/>
    </row>
    <row r="4" spans="1:36" ht="24" customHeight="1" x14ac:dyDescent="0.25">
      <c r="A4" s="159"/>
      <c r="B4" s="50" t="s">
        <v>21</v>
      </c>
      <c r="C4" s="50" t="s">
        <v>22</v>
      </c>
      <c r="D4" s="50" t="s">
        <v>15</v>
      </c>
      <c r="E4" s="50" t="s">
        <v>21</v>
      </c>
      <c r="F4" s="50" t="s">
        <v>22</v>
      </c>
      <c r="G4" s="50" t="s">
        <v>15</v>
      </c>
      <c r="H4" s="50" t="s">
        <v>21</v>
      </c>
      <c r="I4" s="50" t="s">
        <v>22</v>
      </c>
      <c r="J4" s="50" t="s">
        <v>15</v>
      </c>
      <c r="K4" s="50" t="s">
        <v>34</v>
      </c>
      <c r="L4" s="50" t="s">
        <v>21</v>
      </c>
      <c r="M4" s="50" t="s">
        <v>22</v>
      </c>
      <c r="N4" s="50" t="s">
        <v>15</v>
      </c>
      <c r="O4" s="50" t="s">
        <v>21</v>
      </c>
      <c r="P4" s="50" t="s">
        <v>22</v>
      </c>
      <c r="Q4" s="50" t="s">
        <v>15</v>
      </c>
      <c r="R4" s="50" t="s">
        <v>21</v>
      </c>
      <c r="S4" s="50" t="s">
        <v>22</v>
      </c>
      <c r="T4" s="50" t="s">
        <v>15</v>
      </c>
      <c r="U4" s="50" t="s">
        <v>21</v>
      </c>
      <c r="V4" s="50" t="s">
        <v>22</v>
      </c>
      <c r="W4" s="50" t="s">
        <v>15</v>
      </c>
      <c r="X4" s="50" t="s">
        <v>21</v>
      </c>
      <c r="Y4" s="50" t="s">
        <v>22</v>
      </c>
      <c r="Z4" s="50" t="s">
        <v>15</v>
      </c>
      <c r="AA4" s="50" t="s">
        <v>21</v>
      </c>
      <c r="AB4" s="50" t="s">
        <v>22</v>
      </c>
      <c r="AC4" s="50" t="s">
        <v>15</v>
      </c>
      <c r="AD4" s="89" t="s">
        <v>21</v>
      </c>
      <c r="AE4" s="89" t="s">
        <v>22</v>
      </c>
      <c r="AF4" s="89" t="s">
        <v>15</v>
      </c>
      <c r="AG4" s="50" t="s">
        <v>21</v>
      </c>
      <c r="AH4" s="50" t="s">
        <v>22</v>
      </c>
      <c r="AI4" s="50" t="s">
        <v>15</v>
      </c>
      <c r="AJ4" s="50" t="s">
        <v>34</v>
      </c>
    </row>
    <row r="5" spans="1:36" s="33" customFormat="1" ht="39.950000000000003" customHeight="1" x14ac:dyDescent="0.3">
      <c r="A5" s="51" t="s">
        <v>27</v>
      </c>
      <c r="B5" s="121">
        <f>+'Таблица №4-ПОД'!B5/'Таблица №4-ПОД'!B$8*100</f>
        <v>37.129534060749044</v>
      </c>
      <c r="C5" s="121">
        <f>+'Таблица №4-ПОД'!C5/'Таблица №4-ПОД'!C$8*100</f>
        <v>34.737389495579826</v>
      </c>
      <c r="D5" s="121">
        <f>+'Таблица №4-ПОД'!D5/'Таблица №4-ПОД'!D$8*100</f>
        <v>14.24968474148802</v>
      </c>
      <c r="E5" s="121">
        <f>'Таблица №4-ПОД'!F5/'Таблица №4-ПОД'!F$8*100</f>
        <v>36.843019217411438</v>
      </c>
      <c r="F5" s="121">
        <f>'Таблица №4-ПОД'!G5/'Таблица №4-ПОД'!G$8*100</f>
        <v>33.950926389584374</v>
      </c>
      <c r="G5" s="121">
        <f>'Таблица №4-ПОД'!H5/'Таблица №4-ПОД'!H$8*100</f>
        <v>37.130801687763714</v>
      </c>
      <c r="H5" s="121">
        <f>+'Таблица №4-ПОД'!J5/'Таблица №4-ПОД'!J$8*100</f>
        <v>38.381652964084815</v>
      </c>
      <c r="I5" s="121">
        <f>+'Таблица №4-ПОД'!K5/'Таблица №4-ПОД'!K$8*100</f>
        <v>33.195734434124532</v>
      </c>
      <c r="J5" s="121">
        <f>+'Таблица №4-ПОД'!L5/'Таблица №4-ПОД'!L$8*100</f>
        <v>38.926940639269411</v>
      </c>
      <c r="K5" s="121">
        <f>+'Таблица №4-ПОД'!M5/'Таблица №4-ПОД'!M$8*100</f>
        <v>3.5971223021582732</v>
      </c>
      <c r="L5" s="121">
        <f>+'Таблица №4-ПОД'!O5/'Таблица №4-ПОД'!O$8*100</f>
        <v>36.712460833935893</v>
      </c>
      <c r="M5" s="121">
        <f>+'Таблица №4-ПОД'!P5/'Таблица №4-ПОД'!P$8*100</f>
        <v>33.549618320610683</v>
      </c>
      <c r="N5" s="121">
        <f>+'Таблица №4-ПОД'!Q5/'Таблица №4-ПОД'!Q$8*100</f>
        <v>15.359250260326277</v>
      </c>
      <c r="O5" s="121">
        <f>+'Таблица №4-ПОД'!S5/'Таблица №4-ПОД'!S$8*100</f>
        <v>36.95054454561685</v>
      </c>
      <c r="P5" s="121">
        <f>+'Таблица №4-ПОД'!T5/'Таблица №4-ПОД'!T$8*100</f>
        <v>35.545454545454547</v>
      </c>
      <c r="Q5" s="121">
        <f>+'Таблица №4-ПОД'!U5/'Таблица №4-ПОД'!U$8*100</f>
        <v>17.472627737226276</v>
      </c>
      <c r="R5" s="121">
        <f>+'Таблица №4-ПОД'!W5/'Таблица №4-ПОД'!W$8*100</f>
        <v>36.215612196030442</v>
      </c>
      <c r="S5" s="121">
        <f>+'Таблица №4-ПОД'!X5/'Таблица №4-ПОД'!X$8*100</f>
        <v>35.835023664638271</v>
      </c>
      <c r="T5" s="121">
        <f>+'Таблица №4-ПОД'!Y5/'Таблица №4-ПОД'!Y$8*100</f>
        <v>20.294117647058822</v>
      </c>
      <c r="U5" s="121">
        <f>+'Таблица №4-ПОД'!AA5/'Таблица №4-ПОД'!AA$8*100</f>
        <v>43.119105833042262</v>
      </c>
      <c r="V5" s="121">
        <f>+'Таблица №4-ПОД'!AB5/'Таблица №4-ПОД'!AB$8*100</f>
        <v>43.505154639175259</v>
      </c>
      <c r="W5" s="121">
        <f>+'Таблица №4-ПОД'!AC5/'Таблица №4-ПОД'!AC$8*100</f>
        <v>55.319148936170215</v>
      </c>
      <c r="X5" s="121">
        <f>+'Таблица №4-ПОД'!AE5/'Таблица №4-ПОД'!AE$8*100</f>
        <v>44.149985903580493</v>
      </c>
      <c r="Y5" s="121">
        <f>+'Таблица №4-ПОД'!AF5/'Таблица №4-ПОД'!AF$8*100</f>
        <v>43.171296296296298</v>
      </c>
      <c r="Z5" s="121">
        <f>+'Таблица №4-ПОД'!AG5/'Таблица №4-ПОД'!AG$8*100</f>
        <v>28.476821192052981</v>
      </c>
      <c r="AA5" s="121">
        <f>+'Таблица №4-ПОД'!AI5/'Таблица №4-ПОД'!AI$8*100</f>
        <v>45.152243589743591</v>
      </c>
      <c r="AB5" s="121">
        <f>+'Таблица №4-ПОД'!AJ5/'Таблица №4-ПОД'!AJ$8*100</f>
        <v>44.6875</v>
      </c>
      <c r="AC5" s="121">
        <f>+'Таблица №4-ПОД'!AK5/'Таблица №4-ПОД'!AK$8*100</f>
        <v>50</v>
      </c>
      <c r="AD5" s="121">
        <f>+'Таблица №4-ПОД'!AM5/'Таблица №4-ПОД'!AM$8*100</f>
        <v>50.069832402234638</v>
      </c>
      <c r="AE5" s="121">
        <f>+'Таблица №4-ПОД'!AN5/'Таблица №4-ПОД'!AN$8*100</f>
        <v>60.784313725490193</v>
      </c>
      <c r="AF5" s="121">
        <f>+'Таблица №4-ПОД'!AO5/'Таблица №4-ПОД'!AO$8*100</f>
        <v>74.774774774774784</v>
      </c>
      <c r="AG5" s="121">
        <f>+'Таблица №4-ПОД'!AQ5/'Таблица №4-ПОД'!AQ$8*100</f>
        <v>37.636664674946744</v>
      </c>
      <c r="AH5" s="121">
        <f>+'Таблица №4-ПОД'!AR5/'Таблица №4-ПОД'!AR$8*100</f>
        <v>35.664335664335667</v>
      </c>
      <c r="AI5" s="121">
        <f>+'Таблица №4-ПОД'!AS5/'Таблица №4-ПОД'!AS$8*100</f>
        <v>19.545802500637919</v>
      </c>
      <c r="AJ5" s="121">
        <f>+'Таблица №4-ПОД'!AT5/'Таблица №4-ПОД'!AT$8*100</f>
        <v>3.5971223021582732</v>
      </c>
    </row>
    <row r="6" spans="1:36" s="33" customFormat="1" ht="39" customHeight="1" x14ac:dyDescent="0.3">
      <c r="A6" s="51" t="s">
        <v>28</v>
      </c>
      <c r="B6" s="121">
        <f>+'Таблица №4-ПОД'!B6/'Таблица №4-ПОД'!B$8*100</f>
        <v>62.870465939250963</v>
      </c>
      <c r="C6" s="121">
        <f>+'Таблица №4-ПОД'!C6/'Таблица №4-ПОД'!C$8*100</f>
        <v>65.262610504420181</v>
      </c>
      <c r="D6" s="121">
        <f>+'Таблица №4-ПОД'!D6/'Таблица №4-ПОД'!D$8*100</f>
        <v>84.741488020176547</v>
      </c>
      <c r="E6" s="121">
        <f>'Таблица №4-ПОД'!F6/'Таблица №4-ПОД'!F$8*100</f>
        <v>63.156980782588569</v>
      </c>
      <c r="F6" s="121">
        <f>'Таблица №4-ПОД'!G6/'Таблица №4-ПОД'!G$8*100</f>
        <v>66.049073610415618</v>
      </c>
      <c r="G6" s="121">
        <f>'Таблица №4-ПОД'!H6/'Таблица №4-ПОД'!H$8*100</f>
        <v>61.181434599156113</v>
      </c>
      <c r="H6" s="121">
        <f>+'Таблица №4-ПОД'!J6/'Таблица №4-ПОД'!J$8*100</f>
        <v>61.618347035915185</v>
      </c>
      <c r="I6" s="121">
        <f>+'Таблица №4-ПОД'!K6/'Таблица №4-ПОД'!K$8*100</f>
        <v>66.804265565875482</v>
      </c>
      <c r="J6" s="121">
        <f>+'Таблица №4-ПОД'!L6/'Таблица №4-ПОД'!L$8*100</f>
        <v>57.534246575342465</v>
      </c>
      <c r="K6" s="121">
        <f>+'Таблица №4-ПОД'!M6/'Таблица №4-ПОД'!M$8*100</f>
        <v>94.964028776978409</v>
      </c>
      <c r="L6" s="121">
        <f>+'Таблица №4-ПОД'!O6/'Таблица №4-ПОД'!O$8*100</f>
        <v>63.287539166064107</v>
      </c>
      <c r="M6" s="121">
        <f>+'Таблица №4-ПОД'!P6/'Таблица №4-ПОД'!P$8*100</f>
        <v>66.450381679389309</v>
      </c>
      <c r="N6" s="121">
        <f>+'Таблица №4-ПОД'!Q6/'Таблица №4-ПОД'!Q$8*100</f>
        <v>83.929191253037132</v>
      </c>
      <c r="O6" s="121">
        <f>+'Таблица №4-ПОД'!S6/'Таблица №4-ПОД'!S$8*100</f>
        <v>63.049455454383143</v>
      </c>
      <c r="P6" s="121">
        <f>+'Таблица №4-ПОД'!T6/'Таблица №4-ПОД'!T$8*100</f>
        <v>64.454545454545453</v>
      </c>
      <c r="Q6" s="121">
        <f>+'Таблица №4-ПОД'!U6/'Таблица №4-ПОД'!U$8*100</f>
        <v>82.208029197080293</v>
      </c>
      <c r="R6" s="121">
        <f>+'Таблица №4-ПОД'!W6/'Таблица №4-ПОД'!W$8*100</f>
        <v>63.784387803969565</v>
      </c>
      <c r="S6" s="121">
        <f>+'Таблица №4-ПОД'!X6/'Таблица №4-ПОД'!X$8*100</f>
        <v>64.164976335361729</v>
      </c>
      <c r="T6" s="121">
        <f>+'Таблица №4-ПОД'!Y6/'Таблица №4-ПОД'!Y$8*100</f>
        <v>78.67647058823529</v>
      </c>
      <c r="U6" s="121">
        <f>+'Таблица №4-ПОД'!AA6/'Таблица №4-ПОД'!AA$8*100</f>
        <v>56.880894166957738</v>
      </c>
      <c r="V6" s="121">
        <f>+'Таблица №4-ПОД'!AB6/'Таблица №4-ПОД'!AB$8*100</f>
        <v>56.494845360824741</v>
      </c>
      <c r="W6" s="121">
        <f>+'Таблица №4-ПОД'!AC6/'Таблица №4-ПОД'!AC$8*100</f>
        <v>42.553191489361701</v>
      </c>
      <c r="X6" s="121">
        <f>+'Таблица №4-ПОД'!AE6/'Таблица №4-ПОД'!AE$8*100</f>
        <v>55.850014096419507</v>
      </c>
      <c r="Y6" s="121">
        <f>+'Таблица №4-ПОД'!AF6/'Таблица №4-ПОД'!AF$8*100</f>
        <v>56.828703703703709</v>
      </c>
      <c r="Z6" s="121">
        <f>+'Таблица №4-ПОД'!AG6/'Таблица №4-ПОД'!AG$8*100</f>
        <v>69.536423841059602</v>
      </c>
      <c r="AA6" s="121">
        <f>+'Таблица №4-ПОД'!AI6/'Таблица №4-ПОД'!AI$8*100</f>
        <v>54.847756410256409</v>
      </c>
      <c r="AB6" s="121">
        <f>+'Таблица №4-ПОД'!AJ6/'Таблица №4-ПОД'!AJ$8*100</f>
        <v>55.3125</v>
      </c>
      <c r="AC6" s="121">
        <f>+'Таблица №4-ПОД'!AK6/'Таблица №4-ПОД'!AK$8*100</f>
        <v>50</v>
      </c>
      <c r="AD6" s="121">
        <f>+'Таблица №4-ПОД'!AM6/'Таблица №4-ПОД'!AM$8*100</f>
        <v>49.930167597765362</v>
      </c>
      <c r="AE6" s="121">
        <f>+'Таблица №4-ПОД'!AN6/'Таблица №4-ПОД'!AN$8*100</f>
        <v>39.215686274509807</v>
      </c>
      <c r="AF6" s="121">
        <f>+'Таблица №4-ПОД'!AO6/'Таблица №4-ПОД'!AO$8*100</f>
        <v>16.666666666666664</v>
      </c>
      <c r="AG6" s="121">
        <f>+'Таблица №4-ПОД'!AQ6/'Таблица №4-ПОД'!AQ$8*100</f>
        <v>62.363335325053249</v>
      </c>
      <c r="AH6" s="121">
        <f>+'Таблица №4-ПОД'!AR6/'Таблица №4-ПОД'!AR$8*100</f>
        <v>64.335664335664333</v>
      </c>
      <c r="AI6" s="121">
        <f>+'Таблица №4-ПОД'!AS6/'Таблица №4-ПОД'!AS$8*100</f>
        <v>79.356978821127839</v>
      </c>
      <c r="AJ6" s="121">
        <f>+'Таблица №4-ПОД'!AT6/'Таблица №4-ПОД'!AT$8*100</f>
        <v>94.964028776978409</v>
      </c>
    </row>
    <row r="7" spans="1:36" ht="39.950000000000003" customHeight="1" x14ac:dyDescent="0.25">
      <c r="A7" s="93" t="s">
        <v>46</v>
      </c>
      <c r="B7" s="121">
        <f>+'Таблица №4-ПОД'!B7/'Таблица №4-ПОД'!B$8*100</f>
        <v>0</v>
      </c>
      <c r="C7" s="121">
        <f>+'Таблица №4-ПОД'!C7/'Таблица №4-ПОД'!C$8*100</f>
        <v>0</v>
      </c>
      <c r="D7" s="121">
        <f>+'Таблица №4-ПОД'!D7/'Таблица №4-ПОД'!D$8*100</f>
        <v>1.0088272383354351</v>
      </c>
      <c r="E7" s="121">
        <f>'Таблица №4-ПОД'!F7/'Таблица №4-ПОД'!F$8*100</f>
        <v>0</v>
      </c>
      <c r="F7" s="121">
        <f>'Таблица №4-ПОД'!G7/'Таблица №4-ПОД'!G$8*100</f>
        <v>0</v>
      </c>
      <c r="G7" s="121">
        <f>'Таблица №4-ПОД'!H7/'Таблица №4-ПОД'!H$8*100</f>
        <v>1.6877637130801686</v>
      </c>
      <c r="H7" s="121">
        <f>+'Таблица №4-ПОД'!J7/'Таблица №4-ПОД'!J$8*100</f>
        <v>0</v>
      </c>
      <c r="I7" s="121">
        <f>+'Таблица №4-ПОД'!K7/'Таблица №4-ПОД'!K$8*100</f>
        <v>0</v>
      </c>
      <c r="J7" s="121">
        <f>+'Таблица №4-ПОД'!L7/'Таблица №4-ПОД'!L$8*100</f>
        <v>3.5388127853881275</v>
      </c>
      <c r="K7" s="121">
        <f>+'Таблица №4-ПОД'!M7/'Таблица №4-ПОД'!M$8*100</f>
        <v>1.4388489208633095</v>
      </c>
      <c r="L7" s="121">
        <f>+'Таблица №4-ПОД'!O7/'Таблица №4-ПОД'!O$8*100</f>
        <v>0</v>
      </c>
      <c r="M7" s="121">
        <f>+'Таблица №4-ПОД'!P7/'Таблица №4-ПОД'!P$8*100</f>
        <v>0</v>
      </c>
      <c r="N7" s="121">
        <f>+'Таблица №4-ПОД'!Q7/'Таблица №4-ПОД'!Q$8*100</f>
        <v>0.7115584866365845</v>
      </c>
      <c r="O7" s="121">
        <f>+'Таблица №4-ПОД'!S7/'Таблица №4-ПОД'!S$8*100</f>
        <v>0</v>
      </c>
      <c r="P7" s="121">
        <f>+'Таблица №4-ПОД'!T7/'Таблица №4-ПОД'!T$8*100</f>
        <v>0</v>
      </c>
      <c r="Q7" s="121">
        <f>+'Таблица №4-ПОД'!U7/'Таблица №4-ПОД'!U$8*100</f>
        <v>0.31934306569343068</v>
      </c>
      <c r="R7" s="121">
        <f>+'Таблица №4-ПОД'!W7/'Таблица №4-ПОД'!W$8*100</f>
        <v>0</v>
      </c>
      <c r="S7" s="121">
        <f>+'Таблица №4-ПОД'!X7/'Таблица №4-ПОД'!X$8*100</f>
        <v>0</v>
      </c>
      <c r="T7" s="121">
        <f>+'Таблица №4-ПОД'!Y7/'Таблица №4-ПОД'!Y$8*100</f>
        <v>1.0294117647058822</v>
      </c>
      <c r="U7" s="121">
        <f>+'Таблица №4-ПОД'!AA7/'Таблица №4-ПОД'!AA$8*100</f>
        <v>0</v>
      </c>
      <c r="V7" s="121">
        <f>+'Таблица №4-ПОД'!AB7/'Таблица №4-ПОД'!AB$8*100</f>
        <v>0</v>
      </c>
      <c r="W7" s="121">
        <f>+'Таблица №4-ПОД'!AC7/'Таблица №4-ПОД'!AC$8*100</f>
        <v>2.1276595744680851</v>
      </c>
      <c r="X7" s="121">
        <f>+'Таблица №4-ПОД'!AE7/'Таблица №4-ПОД'!AE$8*100</f>
        <v>0</v>
      </c>
      <c r="Y7" s="121">
        <f>+'Таблица №4-ПОД'!AF7/'Таблица №4-ПОД'!AF$8*100</f>
        <v>0</v>
      </c>
      <c r="Z7" s="121">
        <f>+'Таблица №4-ПОД'!AG7/'Таблица №4-ПОД'!AG$8*100</f>
        <v>1.9867549668874174</v>
      </c>
      <c r="AA7" s="121">
        <f>+'Таблица №4-ПОД'!AI7/'Таблица №4-ПОД'!AI$8*100</f>
        <v>0</v>
      </c>
      <c r="AB7" s="121">
        <f>+'Таблица №4-ПОД'!AJ7/'Таблица №4-ПОД'!AJ$8*100</f>
        <v>0</v>
      </c>
      <c r="AC7" s="121">
        <f>+'Таблица №4-ПОД'!AK7/'Таблица №4-ПОД'!AK$8*100</f>
        <v>0</v>
      </c>
      <c r="AD7" s="121">
        <f>+'Таблица №4-ПОД'!AM7/'Таблица №4-ПОД'!AM$8*100</f>
        <v>0</v>
      </c>
      <c r="AE7" s="121">
        <f>+'Таблица №4-ПОД'!AN7/'Таблица №4-ПОД'!AN$8*100</f>
        <v>0</v>
      </c>
      <c r="AF7" s="121">
        <f>+'Таблица №4-ПОД'!AO7/'Таблица №4-ПОД'!AO$8*100</f>
        <v>8.5585585585585591</v>
      </c>
      <c r="AG7" s="121">
        <f>+'Таблица №4-ПОД'!AQ7/'Таблица №4-ПОД'!AQ$8*100</f>
        <v>0</v>
      </c>
      <c r="AH7" s="121">
        <f>+'Таблица №4-ПОД'!AR7/'Таблица №4-ПОД'!AR$8*100</f>
        <v>0</v>
      </c>
      <c r="AI7" s="121">
        <f>+'Таблица №4-ПОД'!AS7/'Таблица №4-ПОД'!AS$8*100</f>
        <v>1.0972186782342435</v>
      </c>
      <c r="AJ7" s="121">
        <f>+'Таблица №4-ПОД'!AT7/'Таблица №4-ПОД'!AT$8*100</f>
        <v>1.4388489208633095</v>
      </c>
    </row>
    <row r="8" spans="1:36" s="33" customFormat="1" ht="39.950000000000003" customHeight="1" x14ac:dyDescent="0.3">
      <c r="A8" s="51" t="s">
        <v>29</v>
      </c>
      <c r="B8" s="121">
        <f t="shared" ref="B8:AI8" si="0">+SUM(B5:B7)</f>
        <v>100</v>
      </c>
      <c r="C8" s="121">
        <f t="shared" si="0"/>
        <v>100</v>
      </c>
      <c r="D8" s="121">
        <f t="shared" si="0"/>
        <v>100</v>
      </c>
      <c r="E8" s="121">
        <f t="shared" si="0"/>
        <v>100</v>
      </c>
      <c r="F8" s="121">
        <f t="shared" si="0"/>
        <v>100</v>
      </c>
      <c r="G8" s="121">
        <f t="shared" si="0"/>
        <v>100</v>
      </c>
      <c r="H8" s="121">
        <f t="shared" si="0"/>
        <v>100</v>
      </c>
      <c r="I8" s="121">
        <f t="shared" si="0"/>
        <v>100.00000000000001</v>
      </c>
      <c r="J8" s="121">
        <f t="shared" si="0"/>
        <v>100</v>
      </c>
      <c r="K8" s="121">
        <f t="shared" si="0"/>
        <v>99.999999999999986</v>
      </c>
      <c r="L8" s="121">
        <f t="shared" si="0"/>
        <v>100</v>
      </c>
      <c r="M8" s="121">
        <f t="shared" si="0"/>
        <v>100</v>
      </c>
      <c r="N8" s="121">
        <f t="shared" si="0"/>
        <v>100</v>
      </c>
      <c r="O8" s="121">
        <f t="shared" si="0"/>
        <v>100</v>
      </c>
      <c r="P8" s="121">
        <f t="shared" si="0"/>
        <v>100</v>
      </c>
      <c r="Q8" s="121">
        <f t="shared" si="0"/>
        <v>100</v>
      </c>
      <c r="R8" s="121">
        <f t="shared" si="0"/>
        <v>100</v>
      </c>
      <c r="S8" s="121">
        <f t="shared" si="0"/>
        <v>100</v>
      </c>
      <c r="T8" s="121">
        <f t="shared" si="0"/>
        <v>100</v>
      </c>
      <c r="U8" s="121">
        <f t="shared" si="0"/>
        <v>100</v>
      </c>
      <c r="V8" s="121">
        <f t="shared" si="0"/>
        <v>100</v>
      </c>
      <c r="W8" s="121">
        <f t="shared" si="0"/>
        <v>100</v>
      </c>
      <c r="X8" s="121">
        <f t="shared" si="0"/>
        <v>100</v>
      </c>
      <c r="Y8" s="121">
        <f t="shared" si="0"/>
        <v>100</v>
      </c>
      <c r="Z8" s="121">
        <f t="shared" si="0"/>
        <v>100</v>
      </c>
      <c r="AA8" s="121">
        <f t="shared" si="0"/>
        <v>100</v>
      </c>
      <c r="AB8" s="121">
        <f t="shared" si="0"/>
        <v>100</v>
      </c>
      <c r="AC8" s="121">
        <f t="shared" si="0"/>
        <v>100</v>
      </c>
      <c r="AD8" s="121">
        <f t="shared" si="0"/>
        <v>100</v>
      </c>
      <c r="AE8" s="121">
        <f t="shared" si="0"/>
        <v>100</v>
      </c>
      <c r="AF8" s="121">
        <f t="shared" si="0"/>
        <v>100</v>
      </c>
      <c r="AG8" s="121">
        <f t="shared" si="0"/>
        <v>100</v>
      </c>
      <c r="AH8" s="121">
        <f t="shared" si="0"/>
        <v>100</v>
      </c>
      <c r="AI8" s="121">
        <f t="shared" si="0"/>
        <v>100</v>
      </c>
      <c r="AJ8" s="121">
        <f>+SUM(AJ5:AJ7)</f>
        <v>99.999999999999986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0"/>
  <sheetViews>
    <sheetView showGridLines="0" zoomScale="90" zoomScaleNormal="90" workbookViewId="0">
      <selection sqref="A1:K1"/>
    </sheetView>
  </sheetViews>
  <sheetFormatPr defaultColWidth="9.140625" defaultRowHeight="13.5" customHeight="1" x14ac:dyDescent="0.25"/>
  <cols>
    <col min="1" max="1" width="59.42578125" style="9" customWidth="1"/>
    <col min="2" max="11" width="12.42578125" style="7" customWidth="1"/>
    <col min="12" max="16384" width="9.140625" style="7"/>
  </cols>
  <sheetData>
    <row r="1" spans="1:14" ht="40.5" customHeight="1" x14ac:dyDescent="0.25">
      <c r="A1" s="171" t="s">
        <v>73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4" ht="13.5" customHeight="1" x14ac:dyDescent="0.25">
      <c r="A2" s="21"/>
      <c r="B2" s="10"/>
    </row>
    <row r="3" spans="1:14" ht="30.75" customHeight="1" x14ac:dyDescent="0.25">
      <c r="A3" s="176" t="s">
        <v>50</v>
      </c>
      <c r="B3" s="96">
        <v>2024</v>
      </c>
      <c r="C3" s="178">
        <v>2025</v>
      </c>
      <c r="D3" s="179"/>
      <c r="E3" s="179"/>
      <c r="F3" s="179"/>
      <c r="G3" s="179"/>
      <c r="H3" s="179"/>
      <c r="I3" s="179"/>
      <c r="J3" s="179"/>
      <c r="K3" s="180"/>
    </row>
    <row r="4" spans="1:14" ht="32.25" customHeight="1" x14ac:dyDescent="0.25">
      <c r="A4" s="177"/>
      <c r="B4" s="72">
        <v>12</v>
      </c>
      <c r="C4" s="72">
        <v>1</v>
      </c>
      <c r="D4" s="72">
        <v>2</v>
      </c>
      <c r="E4" s="72">
        <v>3</v>
      </c>
      <c r="F4" s="72">
        <v>4</v>
      </c>
      <c r="G4" s="72">
        <v>5</v>
      </c>
      <c r="H4" s="72">
        <v>6</v>
      </c>
      <c r="I4" s="72">
        <v>7</v>
      </c>
      <c r="J4" s="72">
        <v>8</v>
      </c>
      <c r="K4" s="72">
        <v>9</v>
      </c>
    </row>
    <row r="5" spans="1:14" ht="35.1" customHeight="1" x14ac:dyDescent="0.25">
      <c r="A5" s="12" t="s">
        <v>16</v>
      </c>
      <c r="B5" s="111">
        <v>1231013</v>
      </c>
      <c r="C5" s="111">
        <v>1230140</v>
      </c>
      <c r="D5" s="111">
        <v>1229323</v>
      </c>
      <c r="E5" s="111">
        <v>1228457</v>
      </c>
      <c r="F5" s="111">
        <v>1227720</v>
      </c>
      <c r="G5" s="111">
        <v>1228001</v>
      </c>
      <c r="H5" s="111">
        <v>1226948</v>
      </c>
      <c r="I5" s="111">
        <v>1225965</v>
      </c>
      <c r="J5" s="111">
        <v>1227462</v>
      </c>
      <c r="K5" s="111">
        <v>1226524</v>
      </c>
      <c r="N5" s="59"/>
    </row>
    <row r="6" spans="1:14" ht="35.1" customHeight="1" x14ac:dyDescent="0.25">
      <c r="A6" s="12" t="s">
        <v>17</v>
      </c>
      <c r="B6" s="111">
        <v>438989</v>
      </c>
      <c r="C6" s="111">
        <v>438693</v>
      </c>
      <c r="D6" s="111">
        <v>436479</v>
      </c>
      <c r="E6" s="111">
        <v>436535</v>
      </c>
      <c r="F6" s="111">
        <v>436217</v>
      </c>
      <c r="G6" s="111">
        <v>433406</v>
      </c>
      <c r="H6" s="111">
        <v>433031</v>
      </c>
      <c r="I6" s="111">
        <v>432518</v>
      </c>
      <c r="J6" s="111">
        <v>428490</v>
      </c>
      <c r="K6" s="111">
        <v>428199</v>
      </c>
      <c r="N6" s="59"/>
    </row>
    <row r="7" spans="1:14" ht="35.1" customHeight="1" x14ac:dyDescent="0.25">
      <c r="A7" s="81" t="s">
        <v>59</v>
      </c>
      <c r="B7" s="111">
        <v>1002712</v>
      </c>
      <c r="C7" s="111">
        <v>1001440</v>
      </c>
      <c r="D7" s="111">
        <v>1008228</v>
      </c>
      <c r="E7" s="111">
        <v>1006907</v>
      </c>
      <c r="F7" s="111">
        <v>1005723</v>
      </c>
      <c r="G7" s="111">
        <v>1009468</v>
      </c>
      <c r="H7" s="111">
        <v>1008093</v>
      </c>
      <c r="I7" s="111">
        <v>1006781</v>
      </c>
      <c r="J7" s="111">
        <v>1010870</v>
      </c>
      <c r="K7" s="111">
        <v>1009719</v>
      </c>
      <c r="N7" s="59"/>
    </row>
    <row r="8" spans="1:14" ht="35.1" customHeight="1" x14ac:dyDescent="0.25">
      <c r="A8" s="12" t="s">
        <v>5</v>
      </c>
      <c r="B8" s="111">
        <v>1046629</v>
      </c>
      <c r="C8" s="111">
        <v>1045663</v>
      </c>
      <c r="D8" s="111">
        <v>1054372</v>
      </c>
      <c r="E8" s="111">
        <v>1053604</v>
      </c>
      <c r="F8" s="111">
        <v>1052867</v>
      </c>
      <c r="G8" s="111">
        <v>1057165</v>
      </c>
      <c r="H8" s="111">
        <v>1056209</v>
      </c>
      <c r="I8" s="111">
        <v>1055384</v>
      </c>
      <c r="J8" s="111">
        <v>1059073</v>
      </c>
      <c r="K8" s="111">
        <v>1059147</v>
      </c>
      <c r="N8" s="59"/>
    </row>
    <row r="9" spans="1:14" ht="35.1" customHeight="1" x14ac:dyDescent="0.25">
      <c r="A9" s="26" t="s">
        <v>62</v>
      </c>
      <c r="B9" s="111">
        <v>482909</v>
      </c>
      <c r="C9" s="111">
        <v>482716</v>
      </c>
      <c r="D9" s="111">
        <v>494227</v>
      </c>
      <c r="E9" s="111">
        <v>494096</v>
      </c>
      <c r="F9" s="111">
        <v>493966</v>
      </c>
      <c r="G9" s="111">
        <v>503059</v>
      </c>
      <c r="H9" s="111">
        <v>502727</v>
      </c>
      <c r="I9" s="111">
        <v>502556</v>
      </c>
      <c r="J9" s="111">
        <v>510122</v>
      </c>
      <c r="K9" s="111">
        <v>510004</v>
      </c>
      <c r="N9" s="59"/>
    </row>
    <row r="10" spans="1:14" ht="34.5" customHeight="1" x14ac:dyDescent="0.25">
      <c r="A10" s="81" t="s">
        <v>81</v>
      </c>
      <c r="B10" s="111">
        <v>406241</v>
      </c>
      <c r="C10" s="111">
        <v>406028</v>
      </c>
      <c r="D10" s="111">
        <v>405261</v>
      </c>
      <c r="E10" s="111">
        <v>405164</v>
      </c>
      <c r="F10" s="111">
        <v>405006</v>
      </c>
      <c r="G10" s="111">
        <v>403346</v>
      </c>
      <c r="H10" s="111">
        <v>403126</v>
      </c>
      <c r="I10" s="111">
        <v>402947</v>
      </c>
      <c r="J10" s="111">
        <v>401548</v>
      </c>
      <c r="K10" s="111">
        <v>401338</v>
      </c>
      <c r="N10" s="59"/>
    </row>
    <row r="11" spans="1:14" ht="35.1" customHeight="1" x14ac:dyDescent="0.25">
      <c r="A11" s="24" t="s">
        <v>82</v>
      </c>
      <c r="B11" s="111">
        <v>196423</v>
      </c>
      <c r="C11" s="111">
        <v>196446</v>
      </c>
      <c r="D11" s="111">
        <v>194409</v>
      </c>
      <c r="E11" s="111">
        <v>194441</v>
      </c>
      <c r="F11" s="111">
        <v>194478</v>
      </c>
      <c r="G11" s="111">
        <v>192167</v>
      </c>
      <c r="H11" s="111">
        <v>192290</v>
      </c>
      <c r="I11" s="111">
        <v>192587</v>
      </c>
      <c r="J11" s="111">
        <v>191617</v>
      </c>
      <c r="K11" s="111">
        <v>191815</v>
      </c>
      <c r="N11" s="59"/>
    </row>
    <row r="12" spans="1:14" ht="35.1" customHeight="1" x14ac:dyDescent="0.25">
      <c r="A12" s="20" t="s">
        <v>6</v>
      </c>
      <c r="B12" s="111">
        <v>139028</v>
      </c>
      <c r="C12" s="111">
        <v>139056</v>
      </c>
      <c r="D12" s="111">
        <v>140486</v>
      </c>
      <c r="E12" s="111">
        <v>140553</v>
      </c>
      <c r="F12" s="111">
        <v>140593</v>
      </c>
      <c r="G12" s="111">
        <v>140726</v>
      </c>
      <c r="H12" s="111">
        <v>140751</v>
      </c>
      <c r="I12" s="111">
        <v>140788</v>
      </c>
      <c r="J12" s="111">
        <v>140762</v>
      </c>
      <c r="K12" s="111">
        <v>140798</v>
      </c>
      <c r="N12" s="59"/>
    </row>
    <row r="13" spans="1:14" ht="35.1" customHeight="1" x14ac:dyDescent="0.25">
      <c r="A13" s="20" t="s">
        <v>33</v>
      </c>
      <c r="B13" s="111">
        <v>84529</v>
      </c>
      <c r="C13" s="111">
        <v>84523</v>
      </c>
      <c r="D13" s="111">
        <v>84756</v>
      </c>
      <c r="E13" s="111">
        <v>84753</v>
      </c>
      <c r="F13" s="111">
        <v>84844</v>
      </c>
      <c r="G13" s="111">
        <v>84723</v>
      </c>
      <c r="H13" s="111">
        <v>84726</v>
      </c>
      <c r="I13" s="111">
        <v>84720</v>
      </c>
      <c r="J13" s="118">
        <v>83922</v>
      </c>
      <c r="K13" s="111">
        <v>83922</v>
      </c>
      <c r="N13" s="59"/>
    </row>
    <row r="14" spans="1:14" ht="35.1" customHeight="1" x14ac:dyDescent="0.25">
      <c r="A14" s="91" t="s">
        <v>56</v>
      </c>
      <c r="B14" s="111">
        <v>37660</v>
      </c>
      <c r="C14" s="111">
        <v>37812</v>
      </c>
      <c r="D14" s="111">
        <v>43675</v>
      </c>
      <c r="E14" s="111">
        <v>43698</v>
      </c>
      <c r="F14" s="111">
        <v>43742</v>
      </c>
      <c r="G14" s="111">
        <v>48244</v>
      </c>
      <c r="H14" s="111">
        <v>48302</v>
      </c>
      <c r="I14" s="111">
        <v>48399</v>
      </c>
      <c r="J14" s="111">
        <v>52917</v>
      </c>
      <c r="K14" s="111">
        <v>52987</v>
      </c>
      <c r="N14" s="59"/>
    </row>
    <row r="15" spans="1:14" ht="35.1" customHeight="1" x14ac:dyDescent="0.25">
      <c r="A15" s="23" t="s">
        <v>23</v>
      </c>
      <c r="B15" s="104">
        <f t="shared" ref="B15:G15" si="0">+SUM(B5:B14)</f>
        <v>5066133</v>
      </c>
      <c r="C15" s="104">
        <f t="shared" si="0"/>
        <v>5062517</v>
      </c>
      <c r="D15" s="104">
        <f t="shared" si="0"/>
        <v>5091216</v>
      </c>
      <c r="E15" s="104">
        <f t="shared" si="0"/>
        <v>5088208</v>
      </c>
      <c r="F15" s="104">
        <f t="shared" si="0"/>
        <v>5085156</v>
      </c>
      <c r="G15" s="104">
        <f t="shared" si="0"/>
        <v>5100305</v>
      </c>
      <c r="H15" s="111">
        <f t="shared" ref="H15" si="1">+SUM(H5:H14)</f>
        <v>5096203</v>
      </c>
      <c r="I15" s="104">
        <f t="shared" ref="I15:J15" si="2">+SUM(I5:I14)</f>
        <v>5092645</v>
      </c>
      <c r="J15" s="104">
        <f t="shared" si="2"/>
        <v>5106783</v>
      </c>
      <c r="K15" s="111">
        <f t="shared" ref="K15" si="3">+SUM(K5:K14)</f>
        <v>5104453</v>
      </c>
      <c r="N15" s="59"/>
    </row>
    <row r="16" spans="1:14" ht="18.75" customHeight="1" x14ac:dyDescent="0.25">
      <c r="A16" s="8"/>
      <c r="B16" s="79"/>
      <c r="C16" s="79"/>
      <c r="D16" s="79"/>
    </row>
    <row r="17" spans="1:5" ht="21" customHeight="1" x14ac:dyDescent="0.25">
      <c r="A17" s="173" t="s">
        <v>31</v>
      </c>
      <c r="B17" s="174"/>
      <c r="C17" s="174"/>
      <c r="D17" s="174"/>
    </row>
    <row r="18" spans="1:5" ht="21" customHeight="1" x14ac:dyDescent="0.25">
      <c r="A18" s="173" t="s">
        <v>44</v>
      </c>
      <c r="B18" s="175"/>
      <c r="C18" s="175"/>
      <c r="D18" s="175"/>
    </row>
    <row r="19" spans="1:5" ht="15.75" x14ac:dyDescent="0.25">
      <c r="A19" s="172" t="s">
        <v>32</v>
      </c>
      <c r="B19" s="172"/>
      <c r="C19" s="172"/>
      <c r="D19" s="172"/>
      <c r="E19" s="172"/>
    </row>
    <row r="20" spans="1:5" ht="13.5" customHeight="1" x14ac:dyDescent="0.25">
      <c r="B20" s="59"/>
      <c r="C20" s="59"/>
      <c r="D20" s="59"/>
    </row>
  </sheetData>
  <mergeCells count="6">
    <mergeCell ref="A1:K1"/>
    <mergeCell ref="A19:E19"/>
    <mergeCell ref="A17:D17"/>
    <mergeCell ref="A18:D18"/>
    <mergeCell ref="A3:A4"/>
    <mergeCell ref="C3:K3"/>
  </mergeCells>
  <phoneticPr fontId="0" type="noConversion"/>
  <conditionalFormatting sqref="B5:H15">
    <cfRule type="duplicateValues" dxfId="1" priority="3"/>
  </conditionalFormatting>
  <conditionalFormatting sqref="I5:K12 I14:K15 I13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5"/>
  <sheetViews>
    <sheetView showGridLines="0" zoomScale="90" zoomScaleNormal="90" workbookViewId="0">
      <selection sqref="A1:K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11" ht="42" customHeight="1" x14ac:dyDescent="0.25">
      <c r="A1" s="186" t="s">
        <v>74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18.75" customHeight="1" x14ac:dyDescent="0.25">
      <c r="B2" s="65"/>
      <c r="C2" s="66"/>
      <c r="D2" s="66"/>
      <c r="H2" s="85"/>
      <c r="K2" s="85" t="s">
        <v>20</v>
      </c>
    </row>
    <row r="3" spans="1:11" ht="33.75" customHeight="1" x14ac:dyDescent="0.25">
      <c r="A3" s="181" t="s">
        <v>52</v>
      </c>
      <c r="B3" s="58">
        <v>2024</v>
      </c>
      <c r="C3" s="183">
        <v>2025</v>
      </c>
      <c r="D3" s="184"/>
      <c r="E3" s="184"/>
      <c r="F3" s="184"/>
      <c r="G3" s="184"/>
      <c r="H3" s="184"/>
      <c r="I3" s="184"/>
      <c r="J3" s="184"/>
      <c r="K3" s="185"/>
    </row>
    <row r="4" spans="1:11" ht="27.75" customHeight="1" x14ac:dyDescent="0.25">
      <c r="A4" s="182"/>
      <c r="B4" s="11">
        <v>12</v>
      </c>
      <c r="C4" s="84">
        <v>1</v>
      </c>
      <c r="D4" s="84">
        <v>2</v>
      </c>
      <c r="E4" s="84">
        <v>3</v>
      </c>
      <c r="F4" s="84">
        <v>4</v>
      </c>
      <c r="G4" s="84">
        <v>5</v>
      </c>
      <c r="H4" s="84">
        <v>6</v>
      </c>
      <c r="I4" s="84">
        <v>4</v>
      </c>
      <c r="J4" s="84">
        <v>5</v>
      </c>
      <c r="K4" s="84">
        <v>6</v>
      </c>
    </row>
    <row r="5" spans="1:11" ht="35.1" customHeight="1" x14ac:dyDescent="0.25">
      <c r="A5" s="12" t="s">
        <v>40</v>
      </c>
      <c r="B5" s="105">
        <f>+'Таблица №1-ПФ'!B5/'Таблица №1-ПФ'!B$15*100</f>
        <v>24.298868584776596</v>
      </c>
      <c r="C5" s="105">
        <f>+'Таблица №1-ПФ'!C5/'Таблица №1-ПФ'!C$15*100</f>
        <v>24.298980131819803</v>
      </c>
      <c r="D5" s="105">
        <f>+'Таблица №1-ПФ'!D5/'Таблица №1-ПФ'!D$15*100</f>
        <v>24.145960414957841</v>
      </c>
      <c r="E5" s="105">
        <f>+'Таблица №1-ПФ'!E5/'Таблица №1-ПФ'!E$15*100</f>
        <v>24.143215057246088</v>
      </c>
      <c r="F5" s="105">
        <f>+'Таблица №1-ПФ'!F5/'Таблица №1-ПФ'!F$15*100</f>
        <v>24.143212125645704</v>
      </c>
      <c r="G5" s="105">
        <f>+'Таблица №1-ПФ'!G5/'Таблица №1-ПФ'!G$15*100</f>
        <v>24.07701108070988</v>
      </c>
      <c r="H5" s="112">
        <f>+'Таблица №1-ПФ'!H5/'Таблица №1-ПФ'!H$15*100</f>
        <v>24.075728537501352</v>
      </c>
      <c r="I5" s="105">
        <f>+'Таблица №1-ПФ'!I5/'Таблица №1-ПФ'!I$15*100</f>
        <v>24.073246809860102</v>
      </c>
      <c r="J5" s="105">
        <f>+'Таблица №1-ПФ'!J5/'Таблица №1-ПФ'!J$15*100</f>
        <v>24.035914586541075</v>
      </c>
      <c r="K5" s="112">
        <f>+'Таблица №1-ПФ'!K5/'Таблица №1-ПФ'!K$15*100</f>
        <v>24.028510008809956</v>
      </c>
    </row>
    <row r="6" spans="1:11" ht="35.1" customHeight="1" x14ac:dyDescent="0.25">
      <c r="A6" s="12" t="s">
        <v>41</v>
      </c>
      <c r="B6" s="105">
        <f>+'Таблица №1-ПФ'!B6/'Таблица №1-ПФ'!B$15*100</f>
        <v>8.6651692721055689</v>
      </c>
      <c r="C6" s="105">
        <f>+'Таблица №1-ПФ'!C6/'Таблица №1-ПФ'!C$15*100</f>
        <v>8.6655116417386857</v>
      </c>
      <c r="D6" s="105">
        <f>+'Таблица №1-ПФ'!D6/'Таблица №1-ПФ'!D$15*100</f>
        <v>8.5731778027096084</v>
      </c>
      <c r="E6" s="105">
        <f>+'Таблица №1-ПФ'!E6/'Таблица №1-ПФ'!E$15*100</f>
        <v>8.5793465990384039</v>
      </c>
      <c r="F6" s="105">
        <f>+'Таблица №1-ПФ'!F6/'Таблица №1-ПФ'!F$15*100</f>
        <v>8.5782422407493488</v>
      </c>
      <c r="G6" s="105">
        <f>+'Таблица №1-ПФ'!G6/'Таблица №1-ПФ'!G$15*100</f>
        <v>8.497648670030518</v>
      </c>
      <c r="H6" s="112">
        <f>+'Таблица №1-ПФ'!H6/'Таблица №1-ПФ'!H$15*100</f>
        <v>8.4971301182468597</v>
      </c>
      <c r="I6" s="105">
        <f>+'Таблица №1-ПФ'!I6/'Таблица №1-ПФ'!I$15*100</f>
        <v>8.4929933266504936</v>
      </c>
      <c r="J6" s="105">
        <f>+'Таблица №1-ПФ'!J6/'Таблица №1-ПФ'!J$15*100</f>
        <v>8.3906052009650693</v>
      </c>
      <c r="K6" s="112">
        <f>+'Таблица №1-ПФ'!K6/'Таблица №1-ПФ'!K$15*100</f>
        <v>8.3887343070844231</v>
      </c>
    </row>
    <row r="7" spans="1:11" ht="35.1" customHeight="1" x14ac:dyDescent="0.25">
      <c r="A7" s="81" t="s">
        <v>64</v>
      </c>
      <c r="B7" s="105">
        <f>+'Таблица №1-ПФ'!B7/'Таблица №1-ПФ'!B$15*100</f>
        <v>19.792453139307632</v>
      </c>
      <c r="C7" s="105">
        <f>+'Таблица №1-ПФ'!C7/'Таблица №1-ПФ'!C$15*100</f>
        <v>19.78146443755152</v>
      </c>
      <c r="D7" s="105">
        <f>+'Таблица №1-ПФ'!D7/'Таблица №1-ПФ'!D$15*100</f>
        <v>19.803284716264248</v>
      </c>
      <c r="E7" s="105">
        <f>+'Таблица №1-ПФ'!E7/'Таблица №1-ПФ'!E$15*100</f>
        <v>19.789029850980935</v>
      </c>
      <c r="F7" s="105">
        <f>+'Таблица №1-ПФ'!F7/'Таблица №1-ПФ'!F$15*100</f>
        <v>19.777623341348821</v>
      </c>
      <c r="G7" s="105">
        <f>+'Таблица №1-ПФ'!G7/'Таблица №1-ПФ'!G$15*100</f>
        <v>19.792306538530539</v>
      </c>
      <c r="H7" s="112">
        <f>+'Таблица №1-ПФ'!H7/'Таблица №1-ПФ'!H$15*100</f>
        <v>19.781256751349975</v>
      </c>
      <c r="I7" s="105">
        <f>+'Таблица №1-ПФ'!I7/'Таблица №1-ПФ'!I$15*100</f>
        <v>19.769314373964804</v>
      </c>
      <c r="J7" s="105">
        <f>+'Таблица №1-ПФ'!J7/'Таблица №1-ПФ'!J$15*100</f>
        <v>19.794653502997875</v>
      </c>
      <c r="K7" s="112">
        <f>+'Таблица №1-ПФ'!K7/'Таблица №1-ПФ'!K$15*100</f>
        <v>19.781140114327627</v>
      </c>
    </row>
    <row r="8" spans="1:11" ht="35.1" customHeight="1" x14ac:dyDescent="0.25">
      <c r="A8" s="12" t="s">
        <v>39</v>
      </c>
      <c r="B8" s="105">
        <f>+'Таблица №1-ПФ'!B8/'Таблица №1-ПФ'!B$15*100</f>
        <v>20.659327340991641</v>
      </c>
      <c r="C8" s="105">
        <f>+'Таблица №1-ПФ'!C8/'Таблица №1-ПФ'!C$15*100</f>
        <v>20.655002244930735</v>
      </c>
      <c r="D8" s="105">
        <f>+'Таблица №1-ПФ'!D8/'Таблица №1-ПФ'!D$15*100</f>
        <v>20.709630076586809</v>
      </c>
      <c r="E8" s="105">
        <f>+'Таблица №1-ПФ'!E8/'Таблица №1-ПФ'!E$15*100</f>
        <v>20.706779282607943</v>
      </c>
      <c r="F8" s="105">
        <f>+'Таблица №1-ПФ'!F8/'Таблица №1-ПФ'!F$15*100</f>
        <v>20.704713877017735</v>
      </c>
      <c r="G8" s="105">
        <f>+'Таблица №1-ПФ'!G8/'Таблица №1-ПФ'!G$15*100</f>
        <v>20.727485905254685</v>
      </c>
      <c r="H8" s="112">
        <f>+'Таблица №1-ПФ'!H8/'Таблица №1-ПФ'!H$15*100</f>
        <v>20.725410663586203</v>
      </c>
      <c r="I8" s="105">
        <f>+'Таблица №1-ПФ'!I8/'Таблица №1-ПФ'!I$15*100</f>
        <v>20.723690734382625</v>
      </c>
      <c r="J8" s="105">
        <f>+'Таблица №1-ПФ'!J8/'Таблица №1-ПФ'!J$15*100</f>
        <v>20.73855497678284</v>
      </c>
      <c r="K8" s="112">
        <f>+'Таблица №1-ПФ'!K8/'Таблица №1-ПФ'!K$15*100</f>
        <v>20.749471099058017</v>
      </c>
    </row>
    <row r="9" spans="1:11" ht="35.1" customHeight="1" x14ac:dyDescent="0.25">
      <c r="A9" s="81" t="s">
        <v>63</v>
      </c>
      <c r="B9" s="105">
        <f>+'Таблица №1-ПФ'!B9/'Таблица №1-ПФ'!B$15*100</f>
        <v>9.5321026905531312</v>
      </c>
      <c r="C9" s="105">
        <f>+'Таблица №1-ПФ'!C9/'Таблица №1-ПФ'!C$15*100</f>
        <v>9.5350988451001744</v>
      </c>
      <c r="D9" s="105">
        <f>+'Таблица №1-ПФ'!D9/'Таблица №1-ПФ'!D$15*100</f>
        <v>9.7074451368788903</v>
      </c>
      <c r="E9" s="105">
        <f>+'Таблица №1-ПФ'!E9/'Таблица №1-ПФ'!E$15*100</f>
        <v>9.7106093147135493</v>
      </c>
      <c r="F9" s="105">
        <f>+'Таблица №1-ПФ'!F9/'Таблица №1-ПФ'!F$15*100</f>
        <v>9.7138809507515607</v>
      </c>
      <c r="G9" s="105">
        <f>+'Таблица №1-ПФ'!G9/'Таблица №1-ПФ'!G$15*100</f>
        <v>9.8633120960413159</v>
      </c>
      <c r="H9" s="112">
        <f>+'Таблица №1-ПФ'!H9/'Таблица №1-ПФ'!H$15*100</f>
        <v>9.8647365499372768</v>
      </c>
      <c r="I9" s="105">
        <f>+'Таблица №1-ПФ'!I9/'Таблица №1-ПФ'!I$15*100</f>
        <v>9.8682708101585721</v>
      </c>
      <c r="J9" s="105">
        <f>+'Таблица №1-ПФ'!J9/'Таблица №1-ПФ'!J$15*100</f>
        <v>9.9891066450248616</v>
      </c>
      <c r="K9" s="112">
        <f>+'Таблица №1-ПФ'!K9/'Таблица №1-ПФ'!K$15*100</f>
        <v>9.9913546074378594</v>
      </c>
    </row>
    <row r="10" spans="1:11" ht="35.1" customHeight="1" x14ac:dyDescent="0.25">
      <c r="A10" s="81" t="s">
        <v>84</v>
      </c>
      <c r="B10" s="105">
        <f>+'Таблица №1-ПФ'!B10/'Таблица №1-ПФ'!B$15*100</f>
        <v>8.0187590811374285</v>
      </c>
      <c r="C10" s="105">
        <f>+'Таблица №1-ПФ'!C10/'Таблица №1-ПФ'!C$15*100</f>
        <v>8.0202792405437844</v>
      </c>
      <c r="D10" s="105">
        <f>+'Таблица №1-ПФ'!D10/'Таблица №1-ПФ'!D$15*100</f>
        <v>7.9600040540413142</v>
      </c>
      <c r="E10" s="105">
        <f>+'Таблица №1-ПФ'!E10/'Таблица №1-ПФ'!E$15*100</f>
        <v>7.9628034074078728</v>
      </c>
      <c r="F10" s="105">
        <f>+'Таблица №1-ПФ'!F10/'Таблица №1-ПФ'!F$15*100</f>
        <v>7.9644754261226209</v>
      </c>
      <c r="G10" s="105">
        <f>+'Таблица №1-ПФ'!G10/'Таблица №1-ПФ'!G$15*100</f>
        <v>7.9082721523516728</v>
      </c>
      <c r="H10" s="112">
        <f>+'Таблица №1-ПФ'!H10/'Таблица №1-ПФ'!H$15*100</f>
        <v>7.9103206838503093</v>
      </c>
      <c r="I10" s="105">
        <f>+'Таблица №1-ПФ'!I10/'Таблица №1-ПФ'!I$15*100</f>
        <v>7.9123323930884641</v>
      </c>
      <c r="J10" s="105">
        <f>+'Таблица №1-ПФ'!J10/'Таблица №1-ПФ'!J$15*100</f>
        <v>7.8630323630355932</v>
      </c>
      <c r="K10" s="112">
        <f>+'Таблица №1-ПФ'!K10/'Таблица №1-ПФ'!K$15*100</f>
        <v>7.8625075008037104</v>
      </c>
    </row>
    <row r="11" spans="1:11" ht="35.1" customHeight="1" x14ac:dyDescent="0.25">
      <c r="A11" s="57" t="s">
        <v>85</v>
      </c>
      <c r="B11" s="105">
        <f>+'Таблица №1-ПФ'!B11/'Таблица №1-ПФ'!B$15*100</f>
        <v>3.8771781159318159</v>
      </c>
      <c r="C11" s="105">
        <f>+'Таблица №1-ПФ'!C11/'Таблица №1-ПФ'!C$15*100</f>
        <v>3.8804017843298109</v>
      </c>
      <c r="D11" s="105">
        <f>+'Таблица №1-ПФ'!D11/'Таблица №1-ПФ'!D$15*100</f>
        <v>3.8185180121998363</v>
      </c>
      <c r="E11" s="105">
        <f>+'Таблица №1-ПФ'!E11/'Таблица №1-ПФ'!E$15*100</f>
        <v>3.8214043136601332</v>
      </c>
      <c r="F11" s="105">
        <f>+'Таблица №1-ПФ'!F11/'Таблица №1-ПФ'!F$15*100</f>
        <v>3.824425445355069</v>
      </c>
      <c r="G11" s="105">
        <f>+'Таблица №1-ПФ'!G11/'Таблица №1-ПФ'!G$15*100</f>
        <v>3.7677550656284282</v>
      </c>
      <c r="H11" s="112">
        <f>+'Таблица №1-ПФ'!H11/'Таблица №1-ПФ'!H$15*100</f>
        <v>3.7732013422542234</v>
      </c>
      <c r="I11" s="105">
        <f>+'Таблица №1-ПФ'!I11/'Таблица №1-ПФ'!I$15*100</f>
        <v>3.7816694468198748</v>
      </c>
      <c r="J11" s="105">
        <f>+'Таблица №1-ПФ'!J11/'Таблица №1-ПФ'!J$15*100</f>
        <v>3.7522056449236243</v>
      </c>
      <c r="K11" s="112">
        <f>+'Таблица №1-ПФ'!K11/'Таблица №1-ПФ'!K$15*100</f>
        <v>3.7577973585024682</v>
      </c>
    </row>
    <row r="12" spans="1:11" ht="34.5" customHeight="1" x14ac:dyDescent="0.25">
      <c r="A12" s="3" t="s">
        <v>42</v>
      </c>
      <c r="B12" s="105">
        <f>+'Таблица №1-ПФ'!B12/'Таблица №1-ПФ'!B$15*100</f>
        <v>2.7442627345156554</v>
      </c>
      <c r="C12" s="105">
        <f>+'Таблица №1-ПФ'!C12/'Таблица №1-ПФ'!C$15*100</f>
        <v>2.7467759614436851</v>
      </c>
      <c r="D12" s="105">
        <f>+'Таблица №1-ПФ'!D12/'Таблица №1-ПФ'!D$15*100</f>
        <v>2.7593800773724784</v>
      </c>
      <c r="E12" s="105">
        <f>+'Таблица №1-ПФ'!E12/'Таблица №1-ПФ'!E$15*100</f>
        <v>2.7623281123727645</v>
      </c>
      <c r="F12" s="105">
        <f>+'Таблица №1-ПФ'!F12/'Таблица №1-ПФ'!F$15*100</f>
        <v>2.7647726048129102</v>
      </c>
      <c r="G12" s="105">
        <f>+'Таблица №1-ПФ'!G12/'Таблица №1-ПФ'!G$15*100</f>
        <v>2.7591683242472751</v>
      </c>
      <c r="H12" s="112">
        <f>+'Таблица №1-ПФ'!H12/'Таблица №1-ПФ'!H$15*100</f>
        <v>2.7618797759822362</v>
      </c>
      <c r="I12" s="105">
        <f>+'Таблица №1-ПФ'!I12/'Таблица №1-ПФ'!I$15*100</f>
        <v>2.7645359140485937</v>
      </c>
      <c r="J12" s="105">
        <f>+'Таблица №1-ПФ'!J12/'Таблица №1-ПФ'!J$15*100</f>
        <v>2.7563732392780347</v>
      </c>
      <c r="K12" s="112">
        <f>+'Таблица №1-ПФ'!K12/'Таблица №1-ПФ'!K$15*100</f>
        <v>2.7583366915122935</v>
      </c>
    </row>
    <row r="13" spans="1:11" ht="34.5" customHeight="1" x14ac:dyDescent="0.25">
      <c r="A13" s="20" t="s">
        <v>43</v>
      </c>
      <c r="B13" s="105">
        <f>+'Таблица №1-ПФ'!B13/'Таблица №1-ПФ'!B$15*100</f>
        <v>1.6685112688514099</v>
      </c>
      <c r="C13" s="105">
        <f>+'Таблица №1-ПФ'!C13/'Таблица №1-ПФ'!C$15*100</f>
        <v>1.6695845169507579</v>
      </c>
      <c r="D13" s="105">
        <f>+'Таблица №1-ПФ'!D13/'Таблица №1-ПФ'!D$15*100</f>
        <v>1.6647496393788832</v>
      </c>
      <c r="E13" s="105">
        <f>+'Таблица №1-ПФ'!E13/'Таблица №1-ПФ'!E$15*100</f>
        <v>1.6656748309031393</v>
      </c>
      <c r="F13" s="105">
        <f>+'Таблица №1-ПФ'!F13/'Таблица №1-ПФ'!F$15*100</f>
        <v>1.6684640549867105</v>
      </c>
      <c r="G13" s="105">
        <f>+'Таблица №1-ПФ'!G13/'Таблица №1-ПФ'!G$15*100</f>
        <v>1.6611359516734783</v>
      </c>
      <c r="H13" s="112">
        <f>+'Таблица №1-ПФ'!H13/'Таблица №1-ПФ'!H$15*100</f>
        <v>1.6625318889377052</v>
      </c>
      <c r="I13" s="105">
        <f>+'Таблица №1-ПФ'!I13/'Таблица №1-ПФ'!I$15*100</f>
        <v>1.663575607567384</v>
      </c>
      <c r="J13" s="105">
        <f>+'Таблица №1-ПФ'!J13/'Таблица №1-ПФ'!J$15*100</f>
        <v>1.6433437645578439</v>
      </c>
      <c r="K13" s="112">
        <f>+'Таблица №1-ПФ'!K13/'Таблица №1-ПФ'!K$15*100</f>
        <v>1.6440938921369244</v>
      </c>
    </row>
    <row r="14" spans="1:11" ht="34.5" customHeight="1" x14ac:dyDescent="0.25">
      <c r="A14" s="91" t="s">
        <v>56</v>
      </c>
      <c r="B14" s="105">
        <f>+'Таблица №1-ПФ'!B14/'Таблица №1-ПФ'!B$15*100</f>
        <v>0.74336777182912495</v>
      </c>
      <c r="C14" s="105">
        <f>+'Таблица №1-ПФ'!C14/'Таблица №1-ПФ'!C$15*100</f>
        <v>0.74690119559104695</v>
      </c>
      <c r="D14" s="105">
        <f>+'Таблица №1-ПФ'!D14/'Таблица №1-ПФ'!D$15*100</f>
        <v>0.85785006961008914</v>
      </c>
      <c r="E14" s="105">
        <f>+'Таблица №1-ПФ'!E14/'Таблица №1-ПФ'!E$15*100</f>
        <v>0.85880923106917018</v>
      </c>
      <c r="F14" s="105">
        <f>+'Таблица №1-ПФ'!F14/'Таблица №1-ПФ'!F$15*100</f>
        <v>0.86018993320952186</v>
      </c>
      <c r="G14" s="105">
        <f>+'Таблица №1-ПФ'!G14/'Таблица №1-ПФ'!G$15*100</f>
        <v>0.94590421553220838</v>
      </c>
      <c r="H14" s="112">
        <f>+'Таблица №1-ПФ'!H14/'Таблица №1-ПФ'!H$15*100</f>
        <v>0.94780368835385886</v>
      </c>
      <c r="I14" s="105">
        <f>+'Таблица №1-ПФ'!I14/'Таблица №1-ПФ'!I$15*100</f>
        <v>0.95037058345908665</v>
      </c>
      <c r="J14" s="105">
        <f>+'Таблица №1-ПФ'!J14/'Таблица №1-ПФ'!J$15*100</f>
        <v>1.0362100758931796</v>
      </c>
      <c r="K14" s="112">
        <f>+'Таблица №1-ПФ'!K14/'Таблица №1-ПФ'!K$15*100</f>
        <v>1.0380544203267226</v>
      </c>
    </row>
    <row r="15" spans="1:11" ht="35.1" customHeight="1" x14ac:dyDescent="0.25">
      <c r="A15" s="23" t="s">
        <v>23</v>
      </c>
      <c r="B15" s="105">
        <f>+SUM(B5:B14)</f>
        <v>100</v>
      </c>
      <c r="C15" s="105">
        <f t="shared" ref="C15:G15" si="0">+SUM(C5:C14)</f>
        <v>100.00000000000001</v>
      </c>
      <c r="D15" s="105">
        <f t="shared" si="0"/>
        <v>100</v>
      </c>
      <c r="E15" s="105">
        <f t="shared" si="0"/>
        <v>100.00000000000001</v>
      </c>
      <c r="F15" s="105">
        <f t="shared" si="0"/>
        <v>100</v>
      </c>
      <c r="G15" s="105">
        <f t="shared" si="0"/>
        <v>99.999999999999986</v>
      </c>
      <c r="H15" s="112">
        <f t="shared" ref="H15" si="1">+SUM(H5:H14)</f>
        <v>100.00000000000001</v>
      </c>
      <c r="I15" s="105">
        <f t="shared" ref="I15:J15" si="2">+SUM(I5:I14)</f>
        <v>100</v>
      </c>
      <c r="J15" s="105">
        <f t="shared" si="2"/>
        <v>99.999999999999986</v>
      </c>
      <c r="K15" s="112">
        <f t="shared" ref="K15" si="3">+SUM(K5:K14)</f>
        <v>100</v>
      </c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№1-ПФ</vt:lpstr>
      <vt:lpstr>Таблица №1.1-ПФ</vt:lpstr>
      <vt:lpstr>Таблица№1.2-ПФ</vt:lpstr>
      <vt:lpstr>Таблица№ 2-ПФ</vt:lpstr>
      <vt:lpstr>Таблица №2.1-ПФ</vt:lpstr>
      <vt:lpstr>Таблица№1-Ф</vt:lpstr>
      <vt:lpstr>Таблица №1.1-Ф</vt:lpstr>
      <vt:lpstr>Таблица №2-Ф</vt:lpstr>
      <vt:lpstr>Таблица №2.1-Ф </vt:lpstr>
      <vt:lpstr>Графика №1-Ф </vt:lpstr>
      <vt:lpstr>Графика №2-Ф </vt:lpstr>
      <vt:lpstr>Графика №3-Ф</vt:lpstr>
      <vt:lpstr>Графика №4-Ф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2025-11-17T13:03:36Z</cp:lastPrinted>
  <dcterms:created xsi:type="dcterms:W3CDTF">2008-05-09T10:07:54Z</dcterms:created>
  <dcterms:modified xsi:type="dcterms:W3CDTF">2025-11-17T13:07:32Z</dcterms:modified>
</cp:coreProperties>
</file>