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sileva\Desktop\ОТЧЕТИ 2025\"/>
    </mc:Choice>
  </mc:AlternateContent>
  <bookViews>
    <workbookView xWindow="0" yWindow="0" windowWidth="28800" windowHeight="12180"/>
  </bookViews>
  <sheets>
    <sheet name="OTCHET-agregirani pokazateli" sheetId="1" r:id="rId1"/>
  </sheets>
  <externalReferences>
    <externalReference r:id="rId2"/>
  </externalReferences>
  <definedNames>
    <definedName name="Date">[1]list!$B$725:$B$736</definedName>
    <definedName name="EBK_DEIN">[1]list!$B$11:$B$277</definedName>
    <definedName name="EBK_DEIN2">[1]list!$B$11:$C$277</definedName>
    <definedName name="OP_LIST">[1]list!$A$283:$A$306</definedName>
    <definedName name="OP_LIST2">[1]list!$A$283:$B$306</definedName>
    <definedName name="PRBK">[1]list!$A$312:$B$722</definedName>
    <definedName name="_xlnm.Print_Area" localSheetId="0">'OTCHET-agregirani pokazateli'!$B$8:$O$114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" l="1"/>
  <c r="E114" i="1"/>
  <c r="E110" i="1"/>
  <c r="J107" i="1"/>
  <c r="H107" i="1"/>
  <c r="G107" i="1"/>
  <c r="B10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I94" i="1"/>
  <c r="H94" i="1"/>
  <c r="G94" i="1"/>
  <c r="F94" i="1"/>
  <c r="E94" i="1"/>
  <c r="J93" i="1"/>
  <c r="I93" i="1"/>
  <c r="H93" i="1"/>
  <c r="G93" i="1"/>
  <c r="F93" i="1"/>
  <c r="E93" i="1"/>
  <c r="J92" i="1"/>
  <c r="I92" i="1"/>
  <c r="F92" i="1" s="1"/>
  <c r="H92" i="1"/>
  <c r="G92" i="1"/>
  <c r="E92" i="1"/>
  <c r="J91" i="1"/>
  <c r="I91" i="1"/>
  <c r="H91" i="1"/>
  <c r="G91" i="1"/>
  <c r="F91" i="1"/>
  <c r="E91" i="1"/>
  <c r="J90" i="1"/>
  <c r="I90" i="1"/>
  <c r="H90" i="1"/>
  <c r="G90" i="1"/>
  <c r="F90" i="1"/>
  <c r="E90" i="1"/>
  <c r="J89" i="1"/>
  <c r="I89" i="1"/>
  <c r="H89" i="1"/>
  <c r="G89" i="1"/>
  <c r="F89" i="1" s="1"/>
  <c r="E89" i="1"/>
  <c r="J88" i="1"/>
  <c r="I88" i="1"/>
  <c r="H88" i="1"/>
  <c r="G88" i="1"/>
  <c r="F88" i="1"/>
  <c r="E88" i="1"/>
  <c r="J87" i="1"/>
  <c r="I87" i="1"/>
  <c r="H87" i="1"/>
  <c r="G87" i="1"/>
  <c r="G86" i="1" s="1"/>
  <c r="F87" i="1"/>
  <c r="F86" i="1" s="1"/>
  <c r="E87" i="1"/>
  <c r="E86" i="1" s="1"/>
  <c r="M86" i="1"/>
  <c r="L86" i="1"/>
  <c r="K86" i="1"/>
  <c r="J86" i="1"/>
  <c r="I86" i="1"/>
  <c r="H86" i="1"/>
  <c r="J85" i="1"/>
  <c r="I85" i="1"/>
  <c r="H85" i="1"/>
  <c r="G85" i="1"/>
  <c r="F85" i="1"/>
  <c r="E85" i="1"/>
  <c r="J84" i="1"/>
  <c r="I84" i="1"/>
  <c r="H84" i="1"/>
  <c r="G84" i="1"/>
  <c r="F84" i="1"/>
  <c r="E84" i="1"/>
  <c r="J83" i="1"/>
  <c r="I83" i="1"/>
  <c r="H83" i="1"/>
  <c r="G83" i="1"/>
  <c r="F83" i="1"/>
  <c r="E83" i="1"/>
  <c r="J82" i="1"/>
  <c r="I82" i="1"/>
  <c r="H82" i="1"/>
  <c r="G82" i="1"/>
  <c r="F82" i="1"/>
  <c r="E82" i="1"/>
  <c r="F81" i="1"/>
  <c r="J80" i="1"/>
  <c r="I80" i="1"/>
  <c r="H80" i="1"/>
  <c r="G80" i="1"/>
  <c r="F80" i="1"/>
  <c r="E80" i="1"/>
  <c r="J79" i="1"/>
  <c r="J77" i="1" s="1"/>
  <c r="I79" i="1"/>
  <c r="I77" i="1" s="1"/>
  <c r="H79" i="1"/>
  <c r="H77" i="1" s="1"/>
  <c r="G79" i="1"/>
  <c r="G77" i="1" s="1"/>
  <c r="F79" i="1"/>
  <c r="F77" i="1" s="1"/>
  <c r="E79" i="1"/>
  <c r="E77" i="1" s="1"/>
  <c r="J78" i="1"/>
  <c r="I78" i="1"/>
  <c r="H78" i="1"/>
  <c r="G78" i="1"/>
  <c r="F78" i="1"/>
  <c r="E78" i="1"/>
  <c r="M77" i="1"/>
  <c r="L77" i="1"/>
  <c r="K77" i="1"/>
  <c r="M76" i="1"/>
  <c r="L76" i="1"/>
  <c r="K76" i="1"/>
  <c r="J76" i="1"/>
  <c r="I76" i="1"/>
  <c r="F76" i="1" s="1"/>
  <c r="H76" i="1"/>
  <c r="G76" i="1"/>
  <c r="E76" i="1"/>
  <c r="M75" i="1"/>
  <c r="L75" i="1"/>
  <c r="K75" i="1"/>
  <c r="J75" i="1"/>
  <c r="I75" i="1"/>
  <c r="H75" i="1"/>
  <c r="G75" i="1"/>
  <c r="F75" i="1"/>
  <c r="E75" i="1"/>
  <c r="M74" i="1"/>
  <c r="L74" i="1"/>
  <c r="K74" i="1"/>
  <c r="J74" i="1"/>
  <c r="I74" i="1"/>
  <c r="H74" i="1"/>
  <c r="G74" i="1"/>
  <c r="F74" i="1" s="1"/>
  <c r="E74" i="1"/>
  <c r="M73" i="1"/>
  <c r="L73" i="1"/>
  <c r="K73" i="1"/>
  <c r="J73" i="1"/>
  <c r="I73" i="1"/>
  <c r="H73" i="1"/>
  <c r="G73" i="1"/>
  <c r="F73" i="1"/>
  <c r="E73" i="1"/>
  <c r="M72" i="1"/>
  <c r="L72" i="1"/>
  <c r="K72" i="1"/>
  <c r="J72" i="1"/>
  <c r="I72" i="1"/>
  <c r="H72" i="1"/>
  <c r="G72" i="1"/>
  <c r="F72" i="1"/>
  <c r="E72" i="1"/>
  <c r="M71" i="1"/>
  <c r="L71" i="1"/>
  <c r="K71" i="1"/>
  <c r="J71" i="1"/>
  <c r="I71" i="1"/>
  <c r="H71" i="1"/>
  <c r="G71" i="1"/>
  <c r="F71" i="1"/>
  <c r="E71" i="1"/>
  <c r="M70" i="1"/>
  <c r="L70" i="1"/>
  <c r="K70" i="1"/>
  <c r="J70" i="1"/>
  <c r="J68" i="1" s="1"/>
  <c r="J66" i="1" s="1"/>
  <c r="I70" i="1"/>
  <c r="I68" i="1" s="1"/>
  <c r="I66" i="1" s="1"/>
  <c r="H70" i="1"/>
  <c r="H68" i="1" s="1"/>
  <c r="H66" i="1" s="1"/>
  <c r="G70" i="1"/>
  <c r="G68" i="1" s="1"/>
  <c r="G66" i="1" s="1"/>
  <c r="F70" i="1"/>
  <c r="F68" i="1" s="1"/>
  <c r="F66" i="1" s="1"/>
  <c r="E70" i="1"/>
  <c r="E68" i="1" s="1"/>
  <c r="E66" i="1" s="1"/>
  <c r="M69" i="1"/>
  <c r="M68" i="1" s="1"/>
  <c r="M66" i="1" s="1"/>
  <c r="L69" i="1"/>
  <c r="L68" i="1" s="1"/>
  <c r="L66" i="1" s="1"/>
  <c r="K69" i="1"/>
  <c r="J69" i="1"/>
  <c r="I69" i="1"/>
  <c r="H69" i="1"/>
  <c r="G69" i="1"/>
  <c r="F69" i="1"/>
  <c r="E69" i="1"/>
  <c r="K68" i="1"/>
  <c r="F67" i="1"/>
  <c r="K66" i="1"/>
  <c r="J63" i="1"/>
  <c r="I63" i="1"/>
  <c r="H63" i="1"/>
  <c r="G63" i="1"/>
  <c r="F63" i="1"/>
  <c r="E63" i="1"/>
  <c r="J62" i="1"/>
  <c r="I62" i="1"/>
  <c r="H62" i="1"/>
  <c r="G62" i="1"/>
  <c r="F62" i="1"/>
  <c r="E62" i="1"/>
  <c r="F61" i="1"/>
  <c r="J60" i="1"/>
  <c r="I60" i="1"/>
  <c r="F60" i="1" s="1"/>
  <c r="H60" i="1"/>
  <c r="G60" i="1"/>
  <c r="E60" i="1"/>
  <c r="J59" i="1"/>
  <c r="I59" i="1"/>
  <c r="H59" i="1"/>
  <c r="G59" i="1"/>
  <c r="F59" i="1"/>
  <c r="E59" i="1"/>
  <c r="J58" i="1"/>
  <c r="I58" i="1"/>
  <c r="H58" i="1"/>
  <c r="G58" i="1"/>
  <c r="F58" i="1"/>
  <c r="E58" i="1"/>
  <c r="E56" i="1" s="1"/>
  <c r="J57" i="1"/>
  <c r="J56" i="1" s="1"/>
  <c r="I57" i="1"/>
  <c r="I56" i="1" s="1"/>
  <c r="H57" i="1"/>
  <c r="H56" i="1" s="1"/>
  <c r="G57" i="1"/>
  <c r="F57" i="1" s="1"/>
  <c r="F56" i="1" s="1"/>
  <c r="E57" i="1"/>
  <c r="M56" i="1"/>
  <c r="L56" i="1"/>
  <c r="K56" i="1"/>
  <c r="J55" i="1"/>
  <c r="I55" i="1"/>
  <c r="H55" i="1"/>
  <c r="G55" i="1"/>
  <c r="F55" i="1"/>
  <c r="E55" i="1"/>
  <c r="J54" i="1"/>
  <c r="I54" i="1"/>
  <c r="H54" i="1"/>
  <c r="F54" i="1" s="1"/>
  <c r="G54" i="1"/>
  <c r="E54" i="1"/>
  <c r="J53" i="1"/>
  <c r="I53" i="1"/>
  <c r="H53" i="1"/>
  <c r="G53" i="1"/>
  <c r="F53" i="1"/>
  <c r="E53" i="1"/>
  <c r="J52" i="1"/>
  <c r="I52" i="1"/>
  <c r="H52" i="1"/>
  <c r="G52" i="1"/>
  <c r="F52" i="1"/>
  <c r="E52" i="1"/>
  <c r="J51" i="1"/>
  <c r="I51" i="1"/>
  <c r="H51" i="1"/>
  <c r="G51" i="1"/>
  <c r="F51" i="1"/>
  <c r="E51" i="1"/>
  <c r="J50" i="1"/>
  <c r="I50" i="1"/>
  <c r="H50" i="1"/>
  <c r="G50" i="1"/>
  <c r="F50" i="1"/>
  <c r="E50" i="1"/>
  <c r="J49" i="1"/>
  <c r="I49" i="1"/>
  <c r="H49" i="1"/>
  <c r="G49" i="1"/>
  <c r="F49" i="1"/>
  <c r="E49" i="1"/>
  <c r="J48" i="1"/>
  <c r="I48" i="1"/>
  <c r="H48" i="1"/>
  <c r="G48" i="1"/>
  <c r="F48" i="1"/>
  <c r="E48" i="1"/>
  <c r="J47" i="1"/>
  <c r="F47" i="1" s="1"/>
  <c r="I47" i="1"/>
  <c r="H47" i="1"/>
  <c r="G47" i="1"/>
  <c r="E47" i="1"/>
  <c r="J46" i="1"/>
  <c r="I46" i="1"/>
  <c r="H46" i="1"/>
  <c r="G46" i="1"/>
  <c r="F46" i="1"/>
  <c r="E46" i="1"/>
  <c r="J45" i="1"/>
  <c r="I45" i="1"/>
  <c r="H45" i="1"/>
  <c r="G45" i="1"/>
  <c r="F45" i="1"/>
  <c r="E45" i="1"/>
  <c r="J44" i="1"/>
  <c r="I44" i="1"/>
  <c r="H44" i="1"/>
  <c r="F44" i="1" s="1"/>
  <c r="G44" i="1"/>
  <c r="E44" i="1"/>
  <c r="J43" i="1"/>
  <c r="I43" i="1"/>
  <c r="H43" i="1"/>
  <c r="G43" i="1"/>
  <c r="F43" i="1"/>
  <c r="E43" i="1"/>
  <c r="J42" i="1"/>
  <c r="I42" i="1"/>
  <c r="H42" i="1"/>
  <c r="G42" i="1"/>
  <c r="F42" i="1"/>
  <c r="E42" i="1"/>
  <c r="E39" i="1" s="1"/>
  <c r="E38" i="1" s="1"/>
  <c r="J41" i="1"/>
  <c r="J39" i="1" s="1"/>
  <c r="J38" i="1" s="1"/>
  <c r="I41" i="1"/>
  <c r="I39" i="1" s="1"/>
  <c r="I38" i="1" s="1"/>
  <c r="H41" i="1"/>
  <c r="H39" i="1" s="1"/>
  <c r="H38" i="1" s="1"/>
  <c r="G41" i="1"/>
  <c r="G39" i="1" s="1"/>
  <c r="G38" i="1" s="1"/>
  <c r="F41" i="1"/>
  <c r="F39" i="1" s="1"/>
  <c r="E41" i="1"/>
  <c r="J40" i="1"/>
  <c r="I40" i="1"/>
  <c r="H40" i="1"/>
  <c r="G40" i="1"/>
  <c r="F40" i="1"/>
  <c r="E40" i="1"/>
  <c r="M38" i="1"/>
  <c r="L38" i="1"/>
  <c r="K38" i="1"/>
  <c r="J37" i="1"/>
  <c r="I37" i="1"/>
  <c r="H37" i="1"/>
  <c r="G37" i="1"/>
  <c r="F37" i="1"/>
  <c r="E37" i="1"/>
  <c r="J36" i="1"/>
  <c r="I36" i="1"/>
  <c r="H36" i="1"/>
  <c r="G36" i="1"/>
  <c r="F36" i="1"/>
  <c r="E36" i="1"/>
  <c r="F35" i="1"/>
  <c r="F34" i="1"/>
  <c r="J33" i="1"/>
  <c r="I33" i="1"/>
  <c r="H33" i="1"/>
  <c r="G33" i="1"/>
  <c r="F33" i="1" s="1"/>
  <c r="E33" i="1"/>
  <c r="J32" i="1"/>
  <c r="I32" i="1"/>
  <c r="H32" i="1"/>
  <c r="G32" i="1"/>
  <c r="F32" i="1"/>
  <c r="E32" i="1"/>
  <c r="J31" i="1"/>
  <c r="I31" i="1"/>
  <c r="H31" i="1"/>
  <c r="G31" i="1"/>
  <c r="F31" i="1"/>
  <c r="E31" i="1"/>
  <c r="J30" i="1"/>
  <c r="I30" i="1"/>
  <c r="H30" i="1"/>
  <c r="H25" i="1" s="1"/>
  <c r="G30" i="1"/>
  <c r="G25" i="1" s="1"/>
  <c r="F30" i="1"/>
  <c r="E30" i="1"/>
  <c r="E25" i="1" s="1"/>
  <c r="J29" i="1"/>
  <c r="I29" i="1"/>
  <c r="H29" i="1"/>
  <c r="G29" i="1"/>
  <c r="F29" i="1"/>
  <c r="E29" i="1"/>
  <c r="J28" i="1"/>
  <c r="I28" i="1"/>
  <c r="H28" i="1"/>
  <c r="G28" i="1"/>
  <c r="F28" i="1"/>
  <c r="E28" i="1"/>
  <c r="J27" i="1"/>
  <c r="I27" i="1"/>
  <c r="H27" i="1"/>
  <c r="G27" i="1"/>
  <c r="F27" i="1"/>
  <c r="E27" i="1"/>
  <c r="J26" i="1"/>
  <c r="J25" i="1" s="1"/>
  <c r="I26" i="1"/>
  <c r="F26" i="1" s="1"/>
  <c r="H26" i="1"/>
  <c r="G26" i="1"/>
  <c r="E26" i="1"/>
  <c r="M25" i="1"/>
  <c r="M22" i="1" s="1"/>
  <c r="M64" i="1" s="1"/>
  <c r="L25" i="1"/>
  <c r="L22" i="1" s="1"/>
  <c r="L64" i="1" s="1"/>
  <c r="K25" i="1"/>
  <c r="K22" i="1" s="1"/>
  <c r="K64" i="1" s="1"/>
  <c r="K65" i="1" s="1"/>
  <c r="F24" i="1"/>
  <c r="J23" i="1"/>
  <c r="I23" i="1"/>
  <c r="H23" i="1"/>
  <c r="G23" i="1"/>
  <c r="F23" i="1"/>
  <c r="E23" i="1"/>
  <c r="E22" i="1" s="1"/>
  <c r="F15" i="1"/>
  <c r="E15" i="1"/>
  <c r="F13" i="1"/>
  <c r="E13" i="1"/>
  <c r="B13" i="1"/>
  <c r="I11" i="1"/>
  <c r="H11" i="1"/>
  <c r="F11" i="1"/>
  <c r="B11" i="1"/>
  <c r="B8" i="1"/>
  <c r="F22" i="1" l="1"/>
  <c r="H22" i="1"/>
  <c r="H64" i="1" s="1"/>
  <c r="J22" i="1"/>
  <c r="J64" i="1" s="1"/>
  <c r="L65" i="1"/>
  <c r="M65" i="1"/>
  <c r="E64" i="1"/>
  <c r="F38" i="1"/>
  <c r="G22" i="1"/>
  <c r="F25" i="1"/>
  <c r="G56" i="1"/>
  <c r="I25" i="1"/>
  <c r="I22" i="1" s="1"/>
  <c r="I64" i="1" s="1"/>
  <c r="I105" i="1" l="1"/>
  <c r="I65" i="1"/>
  <c r="E105" i="1"/>
  <c r="E65" i="1"/>
  <c r="J65" i="1"/>
  <c r="J105" i="1"/>
  <c r="H105" i="1"/>
  <c r="H65" i="1"/>
  <c r="F64" i="1"/>
  <c r="G64" i="1"/>
  <c r="G105" i="1" l="1"/>
  <c r="G65" i="1"/>
  <c r="F105" i="1"/>
  <c r="F65" i="1"/>
  <c r="B105" i="1" s="1"/>
  <c r="B65" i="1" l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<sst xmlns="http://schemas.openxmlformats.org/spreadsheetml/2006/main" count="247" uniqueCount="175">
  <si>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към</t>
  </si>
  <si>
    <t>ЕИК/БУЛСТАТ</t>
  </si>
  <si>
    <t xml:space="preserve">                                  (наименование на разпоредителя с бюджет)</t>
  </si>
  <si>
    <t>код от регистъра на бюджетните организации в СЕБРА</t>
  </si>
  <si>
    <t xml:space="preserve">               (наименование на първостепенния разпоредител с бюджет)</t>
  </si>
  <si>
    <t>финансово-правна форма</t>
  </si>
  <si>
    <t>(в левове)</t>
  </si>
  <si>
    <t>§§</t>
  </si>
  <si>
    <t>Годишен
уточнен план
2025 г.</t>
  </si>
  <si>
    <t>ОТЧЕТ
2025 г.</t>
  </si>
  <si>
    <t xml:space="preserve">                                      ОТЧЕТНИ ДАННИ ЗА:</t>
  </si>
  <si>
    <t>§§ от ЕБК, които се включват в съответния показател</t>
  </si>
  <si>
    <t>П О К А З А Т Е Л И</t>
  </si>
  <si>
    <t xml:space="preserve">левови
 сметки и СЕБРА </t>
  </si>
  <si>
    <t xml:space="preserve">валутни 
сметки </t>
  </si>
  <si>
    <t>операции в брой (в левове и валута)</t>
  </si>
  <si>
    <t>операции приравнени на касов поток</t>
  </si>
  <si>
    <t>ОТЧЕТ</t>
  </si>
  <si>
    <t>(а)</t>
  </si>
  <si>
    <t>(1)</t>
  </si>
  <si>
    <t>(2)</t>
  </si>
  <si>
    <t>(3)</t>
  </si>
  <si>
    <t>(4)</t>
  </si>
  <si>
    <t>(5)</t>
  </si>
  <si>
    <t>(6)</t>
  </si>
  <si>
    <t>(код 4)</t>
  </si>
  <si>
    <t>(код 5)</t>
  </si>
  <si>
    <t>I. ПРИХОДИ, ПОМОЩИ И ДАРЕНИЯ</t>
  </si>
  <si>
    <t>§§ 01 - 48</t>
  </si>
  <si>
    <t>1. Данъчни приходи</t>
  </si>
  <si>
    <t xml:space="preserve">§§ 01 - 20  </t>
  </si>
  <si>
    <t>в т. ч. трансфери за отчислени приходи</t>
  </si>
  <si>
    <t>§ 65</t>
  </si>
  <si>
    <t>2. Други приходи</t>
  </si>
  <si>
    <t>§§ 24 - 42</t>
  </si>
  <si>
    <t xml:space="preserve">2.1 Приходи и доходи от собственост </t>
  </si>
  <si>
    <t>§24</t>
  </si>
  <si>
    <t>в т. ч.   вноски от приходи на държавни и общински предприятия и институции</t>
  </si>
  <si>
    <t>под.§ 24-01</t>
  </si>
  <si>
    <t xml:space="preserve">             нетни приходи от продажба на услуги, стоки и продукция</t>
  </si>
  <si>
    <t>под.§ 24-04</t>
  </si>
  <si>
    <t xml:space="preserve">             приходи от наеми на имущество и земя </t>
  </si>
  <si>
    <t>под.§§ 24-05 и 24-06</t>
  </si>
  <si>
    <t>2.2 Приходи от такси</t>
  </si>
  <si>
    <t>§§ 25 - 27</t>
  </si>
  <si>
    <t xml:space="preserve">2.3 Глоби, санкции и наказателни лихви </t>
  </si>
  <si>
    <t>§28</t>
  </si>
  <si>
    <t xml:space="preserve">2.4  Други неданъчни приходи </t>
  </si>
  <si>
    <t>§§ 36 - 37 и §§ 41 - 42</t>
  </si>
  <si>
    <t>2.5  Постъпления от продажба на нефинансови активи</t>
  </si>
  <si>
    <t>§ 40 с изключение на под.§ 40-71</t>
  </si>
  <si>
    <t>3. Помощи и  дарения от страната</t>
  </si>
  <si>
    <t xml:space="preserve">§ 45 </t>
  </si>
  <si>
    <t>4. Помощи и дарения от чужбина</t>
  </si>
  <si>
    <t xml:space="preserve">§§ 46 - 48  </t>
  </si>
  <si>
    <t xml:space="preserve">II. РАЗХОДИ </t>
  </si>
  <si>
    <t>§§ 01 - 57</t>
  </si>
  <si>
    <t>1. Персонал</t>
  </si>
  <si>
    <t>§ 01</t>
  </si>
  <si>
    <t>§§ 1 - 8</t>
  </si>
  <si>
    <t xml:space="preserve">1.1. Заплати и възнаграждения за персонала, нает по трудови и служебни прав. </t>
  </si>
  <si>
    <t xml:space="preserve">1.2. Други възнаграждения и плащания за персонала </t>
  </si>
  <si>
    <t>§ 02</t>
  </si>
  <si>
    <t>1.3. Осигурителни вноски</t>
  </si>
  <si>
    <t>§§ 05 и 08</t>
  </si>
  <si>
    <t xml:space="preserve">2. Издръжка </t>
  </si>
  <si>
    <t>§§ 10; 19; 46</t>
  </si>
  <si>
    <t xml:space="preserve">3. Лихви </t>
  </si>
  <si>
    <t>§§ 21 - 29</t>
  </si>
  <si>
    <t xml:space="preserve">в т. ч. външни </t>
  </si>
  <si>
    <t xml:space="preserve">§§ 25 - 28; 29-69/29-70 и 29-92 </t>
  </si>
  <si>
    <t>4. Социални разходи, стипендии</t>
  </si>
  <si>
    <t>§§ 39 - 42</t>
  </si>
  <si>
    <t>в т. ч. стипендии</t>
  </si>
  <si>
    <t>§ 40</t>
  </si>
  <si>
    <t xml:space="preserve">5.Субсидии </t>
  </si>
  <si>
    <t>§§ 43 - 45; 49</t>
  </si>
  <si>
    <t>§§ 43 - 45</t>
  </si>
  <si>
    <t>6. Придобиване на нeфинансови актииви</t>
  </si>
  <si>
    <t>§§ 51 - 54</t>
  </si>
  <si>
    <t>7. Капиталови трансфери</t>
  </si>
  <si>
    <t>§ 55</t>
  </si>
  <si>
    <t>8. Предоставени текущи и капиталови трансфери за чужбина</t>
  </si>
  <si>
    <t>(+ § 57 - под.§ 40-71)</t>
  </si>
  <si>
    <t>§ 49</t>
  </si>
  <si>
    <t xml:space="preserve">9. Прираст на държавния резерв и изкупуване на земеделска продукция </t>
  </si>
  <si>
    <t>в т. ч. плащания за попълване на държавния резерв</t>
  </si>
  <si>
    <t>под.§;57-01</t>
  </si>
  <si>
    <t xml:space="preserve">          постъпления от продажби на държавния резерв (-)</t>
  </si>
  <si>
    <t>(-)под.§ 40-71</t>
  </si>
  <si>
    <t>10. Резерв за непредвидини и неотложни разходи</t>
  </si>
  <si>
    <t>§;00-98</t>
  </si>
  <si>
    <t>III. Трансфери</t>
  </si>
  <si>
    <t xml:space="preserve">§§ 30 - 31; 32; 60 - 67; 69; 74 - 78 </t>
  </si>
  <si>
    <t xml:space="preserve">1. Трансфери от/за ЦБ за/от други бюджети </t>
  </si>
  <si>
    <t>§§ 30 - 31; 60</t>
  </si>
  <si>
    <t xml:space="preserve">2. Други трансфери </t>
  </si>
  <si>
    <t>§§ 32; 61- 67;  74 - 78</t>
  </si>
  <si>
    <t>в т. ч. временни безлихвени заеми</t>
  </si>
  <si>
    <t>§§ 74 - 78</t>
  </si>
  <si>
    <t xml:space="preserve">         трансфери за отчислени постъпления</t>
  </si>
  <si>
    <t>3. Трансфери за поети осигурителни вноски и данъци</t>
  </si>
  <si>
    <t>§ 69</t>
  </si>
  <si>
    <t>IV. Вноска в общия бюджет на ЕС</t>
  </si>
  <si>
    <t>§ 33</t>
  </si>
  <si>
    <t xml:space="preserve">V. Дефицит / излишък = I - II +III - IV </t>
  </si>
  <si>
    <t xml:space="preserve">VI. Финансиране </t>
  </si>
  <si>
    <t>§§ 70 - 98</t>
  </si>
  <si>
    <t>1. Външно финансиране</t>
  </si>
  <si>
    <t>§§ 80 - 82; 92-01; 95-21/95-22; 95-28/95-29 и 95-49</t>
  </si>
  <si>
    <t xml:space="preserve">            получени външни заеми </t>
  </si>
  <si>
    <t>под.§§ 80-11/80-12; 80-31/80-32; 80-51/80-52 и 80-97</t>
  </si>
  <si>
    <t xml:space="preserve">            погашения по външни заеми </t>
  </si>
  <si>
    <t>под.§§ 80-17/80-18; 80-37/80-38; 80-57/80-58; 80-80 и 80-98;</t>
  </si>
  <si>
    <t xml:space="preserve">            държавни /общински/ ЦК емитирани на м/нар. капиталови пазари </t>
  </si>
  <si>
    <t>§ 81</t>
  </si>
  <si>
    <t xml:space="preserve">            получени погашения по предоставени кредити от други държави </t>
  </si>
  <si>
    <t>§ 82</t>
  </si>
  <si>
    <t xml:space="preserve">            операции с др. ЦК и финансови активи </t>
  </si>
  <si>
    <t>под. § 92-01</t>
  </si>
  <si>
    <t xml:space="preserve">            остатък в лв.равн. по валутни сметки и каса в чужбина от предх. период </t>
  </si>
  <si>
    <t>под. §§ 95-21и 95-22</t>
  </si>
  <si>
    <t xml:space="preserve">            наличности  в лв. равн.по валутни сметки и каса в чужб. в кр.на периода </t>
  </si>
  <si>
    <t>под. §§ 95-28/95-29 и 95-49</t>
  </si>
  <si>
    <t xml:space="preserve">2. Придобиване на дялове, акции, съучастия и др, финансови активи </t>
  </si>
  <si>
    <t>§ 70</t>
  </si>
  <si>
    <t>3. Възмездни средства</t>
  </si>
  <si>
    <t>§§ 71 - 73 и 79</t>
  </si>
  <si>
    <t xml:space="preserve">            предоставени </t>
  </si>
  <si>
    <t>под. § 71-01 и § 72-01</t>
  </si>
  <si>
    <t xml:space="preserve">            възстановени</t>
  </si>
  <si>
    <t xml:space="preserve">под. § 71-02 и § 72-02 </t>
  </si>
  <si>
    <t xml:space="preserve">            нето плащания по активирани гаранции, поръчителства и преоформен дълг </t>
  </si>
  <si>
    <t xml:space="preserve"> § 73</t>
  </si>
  <si>
    <t xml:space="preserve">            предоставени заеми към крайни бенифициенти</t>
  </si>
  <si>
    <t>под. § 79-01</t>
  </si>
  <si>
    <t xml:space="preserve">            възстановени суми по заеми от крайни бенифициенти</t>
  </si>
  <si>
    <t>под. § 79-02</t>
  </si>
  <si>
    <t>4. Приватизация на дялове, акции и участия</t>
  </si>
  <si>
    <t>§ 90</t>
  </si>
  <si>
    <t xml:space="preserve">5. Покупко-продажба на държавни/общински/ ценни книжа от бюдж. предприятия </t>
  </si>
  <si>
    <t>§ 91</t>
  </si>
  <si>
    <t xml:space="preserve">6. Друго вътрешно финансиране </t>
  </si>
  <si>
    <t>§§ 83; 85 - 88; 92-02; 93</t>
  </si>
  <si>
    <t xml:space="preserve">            операции по вътрешен дълг и финан. активи- нето </t>
  </si>
  <si>
    <t>§§ 83; 85 - 86 и 92-02</t>
  </si>
  <si>
    <t xml:space="preserve">            друго финансиране </t>
  </si>
  <si>
    <t>§§ 87; 88 и 93</t>
  </si>
  <si>
    <t>7.Суми по разчети за поети осигур, вноски и данъци</t>
  </si>
  <si>
    <t>§89</t>
  </si>
  <si>
    <t xml:space="preserve">8. Наличности в началото на периода </t>
  </si>
  <si>
    <t>под. §§ 95-01 до 95-06</t>
  </si>
  <si>
    <t xml:space="preserve">9 Наличности в края на периода </t>
  </si>
  <si>
    <t>под. §§ 95-07 до 95-13</t>
  </si>
  <si>
    <t xml:space="preserve">10. Преоценка на валутни наличности </t>
  </si>
  <si>
    <t>под. § 95-14</t>
  </si>
  <si>
    <t xml:space="preserve">11. Депозити и сметки консолидирани в "Единната сметка" от предх. период </t>
  </si>
  <si>
    <t>под. §§ 96-01 до 96-03</t>
  </si>
  <si>
    <t>12. Депозити и сметки консолидирани в "Единната сметка" в края на периода</t>
  </si>
  <si>
    <t>под. §§ 96-07 до 96-09</t>
  </si>
  <si>
    <t xml:space="preserve">13. Касови операции, депозити, покупко-продажба на валута и сетълмент </t>
  </si>
  <si>
    <t>§ 98</t>
  </si>
  <si>
    <t xml:space="preserve">            в т. ч. покупко-продажба на валута (+/-) </t>
  </si>
  <si>
    <t>под. § 98-30</t>
  </si>
  <si>
    <t>ЧИСЛЕНОСТ НА ПЕРСОНАЛА</t>
  </si>
  <si>
    <t xml:space="preserve">Щатни бройки </t>
  </si>
  <si>
    <t>по трудови правоотношения</t>
  </si>
  <si>
    <t>по служебни правоотношения</t>
  </si>
  <si>
    <t xml:space="preserve">Средногодишни щатни бройки </t>
  </si>
  <si>
    <t>(e-mail)</t>
  </si>
  <si>
    <t xml:space="preserve">(служебни телефони) </t>
  </si>
  <si>
    <t>(дата)</t>
  </si>
  <si>
    <t>ИЗГОТВИЛ:</t>
  </si>
  <si>
    <t>ГЛ. СЧЕТОВОДИТЕЛ:</t>
  </si>
  <si>
    <t>РЪКОВОДИТЕЛ: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</si>
</sst>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9" formatCode="dd\.m\.yyyy\ &quot;г.&quot;;@"/>
    <numFmt numFmtId="170" formatCode="000&quot; &quot;000&quot; &quot;000"/>
    <numFmt numFmtId="171" formatCode="0.0"/>
    <numFmt numFmtId="172" formatCode="_-* #,##0.00\ _ë_â_-;\-* #,##0.00\ _ë_â_-;_-* &quot;-&quot;??\ _ë_â_-;_-@_-"/>
    <numFmt numFmtId="173" formatCode="#,##0;[Red]\(#,##0\)"/>
  </numFmts>
  <fonts count="44">
    <font>
      <sz val="10"/>
      <name val="Hebar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b/>
      <i/>
      <sz val="14"/>
      <color rgb="FF800000"/>
      <name val="Times New Roman bold"/>
      <charset val="204"/>
    </font>
    <font>
      <sz val="12"/>
      <name val="Times New Roman CYR"/>
      <family val="1"/>
      <charset val="204"/>
    </font>
    <font>
      <b/>
      <sz val="12"/>
      <color rgb="FF800000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800000"/>
      <name val="Times New Roman CYR"/>
      <charset val="204"/>
    </font>
    <font>
      <sz val="10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b/>
      <sz val="10"/>
      <color rgb="FFFFFF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u/>
      <sz val="12"/>
      <color rgb="FF000099"/>
      <name val="Times New Roman CYR"/>
      <charset val="204"/>
    </font>
    <font>
      <b/>
      <sz val="12"/>
      <color rgb="FF000099"/>
      <name val="Times New Roman CYR"/>
      <charset val="204"/>
    </font>
    <font>
      <b/>
      <i/>
      <sz val="12"/>
      <color indexed="18"/>
      <name val="Times New Roman Bold"/>
    </font>
    <font>
      <b/>
      <i/>
      <sz val="12"/>
      <name val="Times New Roman"/>
      <family val="1"/>
      <charset val="204"/>
    </font>
    <font>
      <i/>
      <sz val="12"/>
      <name val="Times New Roman Cyr"/>
      <family val="1"/>
      <charset val="204"/>
    </font>
    <font>
      <b/>
      <i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57">
    <xf numFmtId="0" fontId="0" fillId="0" borderId="0" xfId="0"/>
    <xf numFmtId="0" fontId="2" fillId="2" borderId="0" xfId="0" applyFont="1" applyFill="1" applyProtection="1"/>
    <xf numFmtId="0" fontId="3" fillId="2" borderId="0" xfId="0" quotePrefix="1" applyFont="1" applyFill="1" applyAlignment="1" applyProtection="1">
      <alignment horizontal="left"/>
    </xf>
    <xf numFmtId="0" fontId="4" fillId="2" borderId="0" xfId="0" applyFont="1" applyFill="1" applyProtection="1"/>
    <xf numFmtId="0" fontId="5" fillId="2" borderId="0" xfId="0" applyFont="1" applyFill="1" applyAlignment="1" applyProtection="1">
      <alignment horizontal="left"/>
    </xf>
    <xf numFmtId="0" fontId="4" fillId="0" borderId="0" xfId="0" applyFont="1" applyProtection="1"/>
    <xf numFmtId="0" fontId="2" fillId="0" borderId="0" xfId="0" applyFont="1" applyProtection="1"/>
    <xf numFmtId="0" fontId="2" fillId="3" borderId="0" xfId="0" applyFont="1" applyFill="1" applyBorder="1" applyProtection="1"/>
    <xf numFmtId="0" fontId="4" fillId="3" borderId="0" xfId="0" applyFont="1" applyFill="1" applyBorder="1" applyProtection="1"/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4" fillId="2" borderId="0" xfId="0" quotePrefix="1" applyFont="1" applyFill="1" applyAlignment="1" applyProtection="1">
      <alignment horizontal="left"/>
    </xf>
    <xf numFmtId="0" fontId="7" fillId="2" borderId="0" xfId="0" quotePrefix="1" applyFont="1" applyFill="1" applyBorder="1" applyAlignment="1" applyProtection="1">
      <alignment horizontal="left"/>
    </xf>
    <xf numFmtId="0" fontId="5" fillId="4" borderId="1" xfId="0" quotePrefix="1" applyFont="1" applyFill="1" applyBorder="1" applyAlignment="1" applyProtection="1">
      <alignment horizontal="left"/>
    </xf>
    <xf numFmtId="0" fontId="7" fillId="4" borderId="2" xfId="0" quotePrefix="1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0" fontId="4" fillId="4" borderId="3" xfId="0" applyFont="1" applyFill="1" applyBorder="1" applyProtection="1"/>
    <xf numFmtId="0" fontId="4" fillId="0" borderId="4" xfId="0" applyFont="1" applyBorder="1" applyProtection="1"/>
    <xf numFmtId="0" fontId="4" fillId="2" borderId="0" xfId="0" applyFont="1" applyFill="1" applyBorder="1" applyProtection="1"/>
    <xf numFmtId="0" fontId="4" fillId="0" borderId="0" xfId="0" applyFont="1" applyBorder="1" applyProtection="1"/>
    <xf numFmtId="0" fontId="5" fillId="2" borderId="0" xfId="0" applyFont="1" applyFill="1" applyProtection="1"/>
    <xf numFmtId="0" fontId="9" fillId="2" borderId="0" xfId="2" applyFont="1" applyFill="1" applyAlignment="1" applyProtection="1">
      <alignment horizontal="left" vertical="center"/>
    </xf>
    <xf numFmtId="0" fontId="10" fillId="5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/>
    </xf>
    <xf numFmtId="169" fontId="11" fillId="6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center"/>
    </xf>
    <xf numFmtId="170" fontId="9" fillId="5" borderId="5" xfId="2" applyNumberFormat="1" applyFont="1" applyFill="1" applyBorder="1" applyAlignment="1" applyProtection="1">
      <alignment horizontal="center" vertical="center"/>
    </xf>
    <xf numFmtId="1" fontId="13" fillId="5" borderId="6" xfId="2" applyNumberFormat="1" applyFont="1" applyFill="1" applyBorder="1" applyAlignment="1" applyProtection="1">
      <alignment horizontal="center" vertical="center"/>
    </xf>
    <xf numFmtId="1" fontId="13" fillId="5" borderId="7" xfId="2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3" borderId="0" xfId="0" applyFont="1" applyFill="1" applyBorder="1" applyProtection="1"/>
    <xf numFmtId="0" fontId="12" fillId="2" borderId="0" xfId="2" quotePrefix="1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/>
    </xf>
    <xf numFmtId="0" fontId="12" fillId="2" borderId="0" xfId="2" applyFont="1" applyFill="1" applyAlignment="1" applyProtection="1">
      <alignment horizontal="left" vertical="center"/>
    </xf>
    <xf numFmtId="0" fontId="12" fillId="2" borderId="8" xfId="2" applyFont="1" applyFill="1" applyBorder="1" applyAlignment="1" applyProtection="1">
      <alignment horizontal="right" vertical="top" wrapText="1"/>
    </xf>
    <xf numFmtId="0" fontId="6" fillId="7" borderId="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right" vertical="center"/>
    </xf>
    <xf numFmtId="49" fontId="14" fillId="7" borderId="5" xfId="2" applyNumberFormat="1" applyFont="1" applyFill="1" applyBorder="1" applyAlignment="1" applyProtection="1">
      <alignment horizontal="center" vertical="center"/>
    </xf>
    <xf numFmtId="0" fontId="12" fillId="2" borderId="0" xfId="2" applyFont="1" applyFill="1" applyAlignment="1" applyProtection="1">
      <alignment horizontal="right" vertical="top" wrapText="1"/>
    </xf>
    <xf numFmtId="0" fontId="9" fillId="2" borderId="0" xfId="2" quotePrefix="1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6" fillId="8" borderId="5" xfId="2" applyNumberFormat="1" applyFont="1" applyFill="1" applyBorder="1" applyAlignment="1" applyProtection="1">
      <alignment horizontal="center" vertical="center"/>
    </xf>
    <xf numFmtId="0" fontId="16" fillId="8" borderId="5" xfId="2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3" fillId="0" borderId="0" xfId="0" applyFont="1" applyBorder="1" applyProtection="1"/>
    <xf numFmtId="0" fontId="3" fillId="0" borderId="9" xfId="0" applyFont="1" applyBorder="1" applyProtection="1"/>
    <xf numFmtId="0" fontId="10" fillId="0" borderId="9" xfId="0" applyFont="1" applyBorder="1" applyProtection="1"/>
    <xf numFmtId="0" fontId="2" fillId="2" borderId="0" xfId="0" applyFont="1" applyFill="1" applyBorder="1" applyProtection="1"/>
    <xf numFmtId="0" fontId="10" fillId="2" borderId="9" xfId="0" applyFont="1" applyFill="1" applyBorder="1" applyProtection="1"/>
    <xf numFmtId="0" fontId="3" fillId="2" borderId="9" xfId="0" applyFont="1" applyFill="1" applyBorder="1" applyProtection="1"/>
    <xf numFmtId="0" fontId="3" fillId="2" borderId="9" xfId="0" applyFont="1" applyFill="1" applyBorder="1" applyAlignment="1" applyProtection="1">
      <alignment horizontal="right"/>
    </xf>
    <xf numFmtId="171" fontId="3" fillId="2" borderId="10" xfId="0" applyNumberFormat="1" applyFont="1" applyFill="1" applyBorder="1" applyProtection="1"/>
    <xf numFmtId="171" fontId="3" fillId="2" borderId="11" xfId="0" applyNumberFormat="1" applyFont="1" applyFill="1" applyBorder="1" applyProtection="1"/>
    <xf numFmtId="171" fontId="3" fillId="2" borderId="0" xfId="0" applyNumberFormat="1" applyFont="1" applyFill="1" applyBorder="1" applyProtection="1"/>
    <xf numFmtId="171" fontId="3" fillId="2" borderId="0" xfId="0" applyNumberFormat="1" applyFont="1" applyFill="1" applyBorder="1" applyAlignment="1" applyProtection="1">
      <alignment horizontal="left"/>
    </xf>
    <xf numFmtId="0" fontId="10" fillId="2" borderId="0" xfId="0" applyFont="1" applyFill="1" applyProtection="1"/>
    <xf numFmtId="0" fontId="3" fillId="2" borderId="12" xfId="0" quotePrefix="1" applyFont="1" applyFill="1" applyBorder="1" applyAlignment="1" applyProtection="1">
      <alignment horizontal="center"/>
    </xf>
    <xf numFmtId="0" fontId="3" fillId="2" borderId="13" xfId="0" quotePrefix="1" applyFont="1" applyFill="1" applyBorder="1" applyAlignment="1" applyProtection="1">
      <alignment horizontal="center"/>
    </xf>
    <xf numFmtId="0" fontId="17" fillId="7" borderId="14" xfId="2" applyFont="1" applyFill="1" applyBorder="1" applyAlignment="1" applyProtection="1">
      <alignment horizontal="center" vertical="center" wrapText="1"/>
    </xf>
    <xf numFmtId="0" fontId="11" fillId="7" borderId="14" xfId="0" applyFont="1" applyFill="1" applyBorder="1" applyAlignment="1" applyProtection="1">
      <alignment horizontal="center" vertical="center" wrapText="1"/>
    </xf>
    <xf numFmtId="0" fontId="18" fillId="7" borderId="15" xfId="0" applyFont="1" applyFill="1" applyBorder="1" applyAlignment="1" applyProtection="1">
      <alignment horizontal="left" vertical="center"/>
    </xf>
    <xf numFmtId="0" fontId="18" fillId="7" borderId="16" xfId="2" applyFont="1" applyFill="1" applyBorder="1" applyAlignment="1" applyProtection="1">
      <alignment horizontal="left" vertical="center"/>
    </xf>
    <xf numFmtId="0" fontId="18" fillId="7" borderId="16" xfId="0" applyFont="1" applyFill="1" applyBorder="1" applyAlignment="1" applyProtection="1">
      <alignment horizontal="left" vertical="center"/>
    </xf>
    <xf numFmtId="0" fontId="18" fillId="7" borderId="17" xfId="2" applyFont="1" applyFill="1" applyBorder="1" applyAlignment="1" applyProtection="1">
      <alignment horizontal="left" vertical="center"/>
    </xf>
    <xf numFmtId="171" fontId="3" fillId="0" borderId="18" xfId="0" applyNumberFormat="1" applyFont="1" applyFill="1" applyBorder="1" applyAlignment="1" applyProtection="1">
      <alignment horizontal="center" vertical="center" wrapText="1"/>
    </xf>
    <xf numFmtId="171" fontId="3" fillId="2" borderId="13" xfId="0" applyNumberFormat="1" applyFont="1" applyFill="1" applyBorder="1" applyAlignment="1" applyProtection="1">
      <alignment horizontal="center" vertical="center" wrapText="1"/>
    </xf>
    <xf numFmtId="0" fontId="6" fillId="7" borderId="19" xfId="2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5" fillId="2" borderId="18" xfId="0" quotePrefix="1" applyFont="1" applyFill="1" applyBorder="1" applyAlignment="1" applyProtection="1">
      <alignment horizontal="center" vertical="top"/>
    </xf>
    <xf numFmtId="0" fontId="3" fillId="2" borderId="18" xfId="0" quotePrefix="1" applyFont="1" applyFill="1" applyBorder="1" applyAlignment="1" applyProtection="1">
      <alignment horizontal="center"/>
    </xf>
    <xf numFmtId="0" fontId="17" fillId="7" borderId="18" xfId="2" applyFont="1" applyFill="1" applyBorder="1" applyAlignment="1" applyProtection="1">
      <alignment horizontal="center" vertical="center" wrapText="1"/>
    </xf>
    <xf numFmtId="0" fontId="11" fillId="7" borderId="18" xfId="0" applyFont="1" applyFill="1" applyBorder="1" applyAlignment="1" applyProtection="1">
      <alignment horizontal="center" vertical="center" wrapText="1"/>
    </xf>
    <xf numFmtId="0" fontId="18" fillId="8" borderId="7" xfId="0" applyFont="1" applyFill="1" applyBorder="1" applyAlignment="1" applyProtection="1">
      <alignment horizontal="center" vertical="center" wrapText="1"/>
    </xf>
    <xf numFmtId="0" fontId="18" fillId="8" borderId="5" xfId="0" applyFont="1" applyFill="1" applyBorder="1" applyAlignment="1" applyProtection="1">
      <alignment horizontal="center" vertical="center" wrapText="1"/>
    </xf>
    <xf numFmtId="0" fontId="18" fillId="8" borderId="20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6" fillId="7" borderId="21" xfId="2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2" borderId="25" xfId="0" applyFont="1" applyFill="1" applyBorder="1" applyAlignment="1" applyProtection="1">
      <alignment horizontal="left"/>
    </xf>
    <xf numFmtId="0" fontId="10" fillId="2" borderId="26" xfId="0" applyFont="1" applyFill="1" applyBorder="1" applyAlignment="1" applyProtection="1">
      <alignment horizontal="center"/>
    </xf>
    <xf numFmtId="0" fontId="10" fillId="2" borderId="26" xfId="0" applyFont="1" applyFill="1" applyBorder="1" applyProtection="1"/>
    <xf numFmtId="0" fontId="3" fillId="2" borderId="26" xfId="0" quotePrefix="1" applyFont="1" applyFill="1" applyBorder="1" applyAlignment="1" applyProtection="1">
      <alignment horizontal="center"/>
    </xf>
    <xf numFmtId="0" fontId="18" fillId="2" borderId="27" xfId="0" quotePrefix="1" applyFont="1" applyFill="1" applyBorder="1" applyAlignment="1" applyProtection="1">
      <alignment horizontal="center"/>
    </xf>
    <xf numFmtId="0" fontId="18" fillId="2" borderId="5" xfId="0" quotePrefix="1" applyFont="1" applyFill="1" applyBorder="1" applyAlignment="1" applyProtection="1">
      <alignment horizontal="center"/>
    </xf>
    <xf numFmtId="0" fontId="18" fillId="2" borderId="20" xfId="0" quotePrefix="1" applyFont="1" applyFill="1" applyBorder="1" applyAlignment="1" applyProtection="1">
      <alignment horizontal="center"/>
    </xf>
    <xf numFmtId="0" fontId="4" fillId="0" borderId="28" xfId="0" quotePrefix="1" applyFont="1" applyBorder="1" applyAlignment="1" applyProtection="1">
      <alignment horizontal="center"/>
    </xf>
    <xf numFmtId="0" fontId="2" fillId="2" borderId="13" xfId="0" applyFont="1" applyFill="1" applyBorder="1" applyProtection="1"/>
    <xf numFmtId="0" fontId="6" fillId="2" borderId="5" xfId="0" quotePrefix="1" applyFont="1" applyFill="1" applyBorder="1" applyAlignment="1" applyProtection="1">
      <alignment horizontal="left"/>
    </xf>
    <xf numFmtId="0" fontId="10" fillId="2" borderId="12" xfId="0" applyFont="1" applyFill="1" applyBorder="1" applyProtection="1"/>
    <xf numFmtId="0" fontId="3" fillId="2" borderId="12" xfId="0" applyFont="1" applyFill="1" applyBorder="1" applyAlignment="1" applyProtection="1"/>
    <xf numFmtId="0" fontId="3" fillId="2" borderId="29" xfId="0" applyFont="1" applyFill="1" applyBorder="1" applyAlignment="1" applyProtection="1"/>
    <xf numFmtId="0" fontId="3" fillId="2" borderId="21" xfId="0" applyFont="1" applyFill="1" applyBorder="1" applyAlignment="1" applyProtection="1"/>
    <xf numFmtId="0" fontId="3" fillId="2" borderId="30" xfId="0" applyFont="1" applyFill="1" applyBorder="1" applyAlignment="1" applyProtection="1"/>
    <xf numFmtId="0" fontId="3" fillId="0" borderId="31" xfId="0" applyFont="1" applyBorder="1" applyAlignment="1" applyProtection="1"/>
    <xf numFmtId="0" fontId="3" fillId="2" borderId="13" xfId="0" applyFont="1" applyFill="1" applyBorder="1" applyAlignment="1" applyProtection="1"/>
    <xf numFmtId="0" fontId="6" fillId="2" borderId="21" xfId="0" applyFont="1" applyFill="1" applyBorder="1" applyAlignment="1" applyProtection="1">
      <alignment horizontal="left"/>
    </xf>
    <xf numFmtId="0" fontId="10" fillId="0" borderId="0" xfId="0" applyFont="1" applyBorder="1" applyProtection="1"/>
    <xf numFmtId="0" fontId="5" fillId="7" borderId="32" xfId="0" applyFont="1" applyFill="1" applyBorder="1" applyAlignment="1" applyProtection="1">
      <alignment horizontal="left"/>
    </xf>
    <xf numFmtId="0" fontId="10" fillId="7" borderId="32" xfId="0" applyFont="1" applyFill="1" applyBorder="1" applyAlignment="1" applyProtection="1">
      <alignment horizontal="left"/>
    </xf>
    <xf numFmtId="0" fontId="3" fillId="7" borderId="32" xfId="0" quotePrefix="1" applyFont="1" applyFill="1" applyBorder="1" applyAlignment="1" applyProtection="1">
      <alignment horizontal="left"/>
    </xf>
    <xf numFmtId="3" fontId="3" fillId="7" borderId="32" xfId="0" applyNumberFormat="1" applyFont="1" applyFill="1" applyBorder="1" applyAlignment="1" applyProtection="1"/>
    <xf numFmtId="3" fontId="10" fillId="7" borderId="33" xfId="0" applyNumberFormat="1" applyFont="1" applyFill="1" applyBorder="1" applyAlignment="1" applyProtection="1"/>
    <xf numFmtId="3" fontId="10" fillId="7" borderId="34" xfId="0" applyNumberFormat="1" applyFont="1" applyFill="1" applyBorder="1" applyAlignment="1" applyProtection="1"/>
    <xf numFmtId="3" fontId="10" fillId="7" borderId="35" xfId="0" applyNumberFormat="1" applyFont="1" applyFill="1" applyBorder="1" applyAlignment="1" applyProtection="1"/>
    <xf numFmtId="1" fontId="3" fillId="0" borderId="28" xfId="0" applyNumberFormat="1" applyFont="1" applyBorder="1" applyAlignment="1" applyProtection="1"/>
    <xf numFmtId="4" fontId="3" fillId="2" borderId="13" xfId="0" applyNumberFormat="1" applyFont="1" applyFill="1" applyBorder="1" applyAlignment="1" applyProtection="1"/>
    <xf numFmtId="3" fontId="6" fillId="7" borderId="34" xfId="0" applyNumberFormat="1" applyFont="1" applyFill="1" applyBorder="1" applyAlignment="1" applyProtection="1">
      <alignment horizontal="center"/>
    </xf>
    <xf numFmtId="171" fontId="10" fillId="0" borderId="36" xfId="0" applyNumberFormat="1" applyFont="1" applyBorder="1" applyProtection="1"/>
    <xf numFmtId="0" fontId="10" fillId="2" borderId="37" xfId="0" applyFont="1" applyFill="1" applyBorder="1" applyAlignment="1" applyProtection="1">
      <alignment horizontal="left"/>
    </xf>
    <xf numFmtId="3" fontId="10" fillId="2" borderId="37" xfId="0" applyNumberFormat="1" applyFont="1" applyFill="1" applyBorder="1" applyAlignment="1" applyProtection="1"/>
    <xf numFmtId="3" fontId="10" fillId="2" borderId="38" xfId="0" applyNumberFormat="1" applyFont="1" applyFill="1" applyBorder="1" applyAlignment="1" applyProtection="1"/>
    <xf numFmtId="3" fontId="10" fillId="2" borderId="39" xfId="0" applyNumberFormat="1" applyFont="1" applyFill="1" applyBorder="1" applyAlignment="1" applyProtection="1"/>
    <xf numFmtId="3" fontId="10" fillId="2" borderId="40" xfId="0" applyNumberFormat="1" applyFont="1" applyFill="1" applyBorder="1" applyAlignment="1" applyProtection="1"/>
    <xf numFmtId="1" fontId="3" fillId="0" borderId="14" xfId="0" applyNumberFormat="1" applyFont="1" applyBorder="1" applyAlignment="1" applyProtection="1"/>
    <xf numFmtId="1" fontId="3" fillId="2" borderId="13" xfId="0" applyNumberFormat="1" applyFont="1" applyFill="1" applyBorder="1" applyAlignment="1" applyProtection="1">
      <alignment horizontal="right"/>
    </xf>
    <xf numFmtId="3" fontId="19" fillId="2" borderId="39" xfId="0" applyNumberFormat="1" applyFont="1" applyFill="1" applyBorder="1" applyAlignment="1" applyProtection="1">
      <alignment horizontal="center"/>
    </xf>
    <xf numFmtId="171" fontId="10" fillId="0" borderId="0" xfId="0" applyNumberFormat="1" applyFont="1" applyBorder="1" applyProtection="1"/>
    <xf numFmtId="0" fontId="10" fillId="2" borderId="41" xfId="0" applyFont="1" applyFill="1" applyBorder="1" applyAlignment="1" applyProtection="1">
      <alignment horizontal="left"/>
    </xf>
    <xf numFmtId="3" fontId="10" fillId="2" borderId="41" xfId="0" applyNumberFormat="1" applyFont="1" applyFill="1" applyBorder="1" applyAlignment="1" applyProtection="1"/>
    <xf numFmtId="3" fontId="10" fillId="2" borderId="42" xfId="0" applyNumberFormat="1" applyFont="1" applyFill="1" applyBorder="1" applyAlignment="1" applyProtection="1"/>
    <xf numFmtId="3" fontId="10" fillId="2" borderId="43" xfId="0" applyNumberFormat="1" applyFont="1" applyFill="1" applyBorder="1" applyAlignment="1" applyProtection="1"/>
    <xf numFmtId="3" fontId="10" fillId="2" borderId="44" xfId="0" applyNumberFormat="1" applyFont="1" applyFill="1" applyBorder="1" applyAlignment="1" applyProtection="1"/>
    <xf numFmtId="1" fontId="3" fillId="0" borderId="45" xfId="0" applyNumberFormat="1" applyFont="1" applyBorder="1" applyAlignment="1" applyProtection="1"/>
    <xf numFmtId="3" fontId="19" fillId="2" borderId="43" xfId="0" applyNumberFormat="1" applyFont="1" applyFill="1" applyBorder="1" applyAlignment="1" applyProtection="1">
      <alignment horizontal="center"/>
    </xf>
    <xf numFmtId="0" fontId="10" fillId="2" borderId="26" xfId="0" applyFont="1" applyFill="1" applyBorder="1" applyAlignment="1" applyProtection="1">
      <alignment horizontal="left"/>
    </xf>
    <xf numFmtId="3" fontId="10" fillId="2" borderId="26" xfId="0" applyNumberFormat="1" applyFont="1" applyFill="1" applyBorder="1" applyAlignment="1" applyProtection="1"/>
    <xf numFmtId="3" fontId="10" fillId="2" borderId="27" xfId="0" applyNumberFormat="1" applyFont="1" applyFill="1" applyBorder="1" applyAlignment="1" applyProtection="1"/>
    <xf numFmtId="3" fontId="10" fillId="2" borderId="5" xfId="0" applyNumberFormat="1" applyFont="1" applyFill="1" applyBorder="1" applyAlignment="1" applyProtection="1"/>
    <xf numFmtId="3" fontId="10" fillId="2" borderId="20" xfId="0" applyNumberFormat="1" applyFont="1" applyFill="1" applyBorder="1" applyAlignment="1" applyProtection="1"/>
    <xf numFmtId="3" fontId="19" fillId="2" borderId="5" xfId="0" applyNumberFormat="1" applyFont="1" applyFill="1" applyBorder="1" applyAlignment="1" applyProtection="1">
      <alignment horizontal="center"/>
    </xf>
    <xf numFmtId="0" fontId="10" fillId="2" borderId="18" xfId="0" applyFont="1" applyFill="1" applyBorder="1" applyAlignment="1" applyProtection="1">
      <alignment horizontal="left"/>
    </xf>
    <xf numFmtId="3" fontId="10" fillId="2" borderId="18" xfId="0" applyNumberFormat="1" applyFont="1" applyFill="1" applyBorder="1" applyAlignment="1" applyProtection="1"/>
    <xf numFmtId="3" fontId="10" fillId="2" borderId="46" xfId="0" applyNumberFormat="1" applyFont="1" applyFill="1" applyBorder="1" applyAlignment="1" applyProtection="1"/>
    <xf numFmtId="3" fontId="10" fillId="2" borderId="25" xfId="0" applyNumberFormat="1" applyFont="1" applyFill="1" applyBorder="1" applyAlignment="1" applyProtection="1"/>
    <xf numFmtId="3" fontId="10" fillId="2" borderId="47" xfId="0" applyNumberFormat="1" applyFont="1" applyFill="1" applyBorder="1" applyAlignment="1" applyProtection="1"/>
    <xf numFmtId="3" fontId="19" fillId="2" borderId="25" xfId="0" applyNumberFormat="1" applyFont="1" applyFill="1" applyBorder="1" applyAlignment="1" applyProtection="1">
      <alignment horizontal="center"/>
    </xf>
    <xf numFmtId="0" fontId="10" fillId="8" borderId="48" xfId="0" applyFont="1" applyFill="1" applyBorder="1" applyAlignment="1" applyProtection="1">
      <alignment horizontal="left"/>
    </xf>
    <xf numFmtId="1" fontId="3" fillId="8" borderId="48" xfId="0" applyNumberFormat="1" applyFont="1" applyFill="1" applyBorder="1" applyAlignment="1" applyProtection="1"/>
    <xf numFmtId="3" fontId="19" fillId="8" borderId="48" xfId="0" applyNumberFormat="1" applyFont="1" applyFill="1" applyBorder="1" applyAlignment="1" applyProtection="1"/>
    <xf numFmtId="3" fontId="19" fillId="8" borderId="49" xfId="0" applyNumberFormat="1" applyFont="1" applyFill="1" applyBorder="1" applyAlignment="1" applyProtection="1"/>
    <xf numFmtId="3" fontId="19" fillId="8" borderId="50" xfId="0" applyNumberFormat="1" applyFont="1" applyFill="1" applyBorder="1" applyAlignment="1" applyProtection="1"/>
    <xf numFmtId="3" fontId="19" fillId="8" borderId="51" xfId="0" applyNumberFormat="1" applyFont="1" applyFill="1" applyBorder="1" applyAlignment="1" applyProtection="1"/>
    <xf numFmtId="1" fontId="3" fillId="0" borderId="18" xfId="0" applyNumberFormat="1" applyFont="1" applyBorder="1" applyAlignment="1" applyProtection="1"/>
    <xf numFmtId="3" fontId="19" fillId="8" borderId="50" xfId="0" applyNumberFormat="1" applyFont="1" applyFill="1" applyBorder="1" applyAlignment="1" applyProtection="1">
      <alignment horizontal="center"/>
    </xf>
    <xf numFmtId="0" fontId="10" fillId="8" borderId="52" xfId="0" applyFont="1" applyFill="1" applyBorder="1" applyAlignment="1" applyProtection="1">
      <alignment horizontal="left"/>
    </xf>
    <xf numFmtId="1" fontId="3" fillId="8" borderId="52" xfId="0" applyNumberFormat="1" applyFont="1" applyFill="1" applyBorder="1" applyAlignment="1" applyProtection="1"/>
    <xf numFmtId="3" fontId="19" fillId="8" borderId="52" xfId="0" applyNumberFormat="1" applyFont="1" applyFill="1" applyBorder="1" applyAlignment="1" applyProtection="1"/>
    <xf numFmtId="3" fontId="19" fillId="8" borderId="53" xfId="0" applyNumberFormat="1" applyFont="1" applyFill="1" applyBorder="1" applyAlignment="1" applyProtection="1"/>
    <xf numFmtId="3" fontId="19" fillId="8" borderId="54" xfId="0" applyNumberFormat="1" applyFont="1" applyFill="1" applyBorder="1" applyAlignment="1" applyProtection="1"/>
    <xf numFmtId="3" fontId="19" fillId="8" borderId="55" xfId="0" applyNumberFormat="1" applyFont="1" applyFill="1" applyBorder="1" applyAlignment="1" applyProtection="1"/>
    <xf numFmtId="1" fontId="3" fillId="0" borderId="26" xfId="0" applyNumberFormat="1" applyFont="1" applyBorder="1" applyAlignment="1" applyProtection="1"/>
    <xf numFmtId="3" fontId="19" fillId="8" borderId="54" xfId="0" applyNumberFormat="1" applyFont="1" applyFill="1" applyBorder="1" applyAlignment="1" applyProtection="1">
      <alignment horizontal="center"/>
    </xf>
    <xf numFmtId="0" fontId="10" fillId="8" borderId="56" xfId="0" applyFont="1" applyFill="1" applyBorder="1" applyAlignment="1" applyProtection="1">
      <alignment horizontal="left"/>
    </xf>
    <xf numFmtId="1" fontId="3" fillId="8" borderId="57" xfId="0" applyNumberFormat="1" applyFont="1" applyFill="1" applyBorder="1" applyAlignment="1" applyProtection="1"/>
    <xf numFmtId="3" fontId="19" fillId="8" borderId="57" xfId="0" applyNumberFormat="1" applyFont="1" applyFill="1" applyBorder="1" applyAlignment="1" applyProtection="1"/>
    <xf numFmtId="3" fontId="19" fillId="8" borderId="58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/>
    <xf numFmtId="3" fontId="19" fillId="8" borderId="60" xfId="0" applyNumberFormat="1" applyFont="1" applyFill="1" applyBorder="1" applyAlignment="1" applyProtection="1"/>
    <xf numFmtId="3" fontId="19" fillId="8" borderId="59" xfId="0" applyNumberFormat="1" applyFont="1" applyFill="1" applyBorder="1" applyAlignment="1" applyProtection="1">
      <alignment horizontal="center"/>
    </xf>
    <xf numFmtId="0" fontId="10" fillId="2" borderId="61" xfId="0" applyFont="1" applyFill="1" applyBorder="1" applyAlignment="1" applyProtection="1">
      <alignment horizontal="left"/>
    </xf>
    <xf numFmtId="3" fontId="10" fillId="2" borderId="48" xfId="0" applyNumberFormat="1" applyFont="1" applyFill="1" applyBorder="1" applyAlignment="1" applyProtection="1"/>
    <xf numFmtId="3" fontId="10" fillId="2" borderId="49" xfId="0" applyNumberFormat="1" applyFont="1" applyFill="1" applyBorder="1" applyAlignment="1" applyProtection="1"/>
    <xf numFmtId="3" fontId="10" fillId="2" borderId="50" xfId="0" applyNumberFormat="1" applyFont="1" applyFill="1" applyBorder="1" applyAlignment="1" applyProtection="1"/>
    <xf numFmtId="3" fontId="10" fillId="2" borderId="51" xfId="0" applyNumberFormat="1" applyFont="1" applyFill="1" applyBorder="1" applyAlignment="1" applyProtection="1"/>
    <xf numFmtId="3" fontId="19" fillId="2" borderId="50" xfId="0" applyNumberFormat="1" applyFont="1" applyFill="1" applyBorder="1" applyAlignment="1" applyProtection="1">
      <alignment horizontal="center"/>
    </xf>
    <xf numFmtId="0" fontId="10" fillId="2" borderId="62" xfId="0" applyFont="1" applyFill="1" applyBorder="1" applyAlignment="1" applyProtection="1">
      <alignment horizontal="left"/>
    </xf>
    <xf numFmtId="3" fontId="10" fillId="2" borderId="52" xfId="0" applyNumberFormat="1" applyFont="1" applyFill="1" applyBorder="1" applyAlignment="1" applyProtection="1"/>
    <xf numFmtId="3" fontId="10" fillId="2" borderId="53" xfId="0" applyNumberFormat="1" applyFont="1" applyFill="1" applyBorder="1" applyAlignment="1" applyProtection="1"/>
    <xf numFmtId="3" fontId="10" fillId="2" borderId="54" xfId="0" applyNumberFormat="1" applyFont="1" applyFill="1" applyBorder="1" applyAlignment="1" applyProtection="1"/>
    <xf numFmtId="3" fontId="10" fillId="2" borderId="55" xfId="0" applyNumberFormat="1" applyFont="1" applyFill="1" applyBorder="1" applyAlignment="1" applyProtection="1"/>
    <xf numFmtId="3" fontId="19" fillId="2" borderId="54" xfId="0" applyNumberFormat="1" applyFont="1" applyFill="1" applyBorder="1" applyAlignment="1" applyProtection="1">
      <alignment horizontal="center"/>
    </xf>
    <xf numFmtId="1" fontId="3" fillId="0" borderId="63" xfId="0" applyNumberFormat="1" applyFont="1" applyBorder="1" applyAlignment="1" applyProtection="1"/>
    <xf numFmtId="0" fontId="10" fillId="2" borderId="64" xfId="0" applyFont="1" applyFill="1" applyBorder="1" applyAlignment="1" applyProtection="1">
      <alignment horizontal="left"/>
    </xf>
    <xf numFmtId="0" fontId="20" fillId="2" borderId="64" xfId="0" applyFont="1" applyFill="1" applyBorder="1" applyAlignment="1" applyProtection="1">
      <alignment horizontal="left"/>
    </xf>
    <xf numFmtId="0" fontId="10" fillId="2" borderId="12" xfId="0" applyFont="1" applyFill="1" applyBorder="1" applyAlignment="1" applyProtection="1">
      <alignment horizontal="left"/>
    </xf>
    <xf numFmtId="0" fontId="10" fillId="2" borderId="65" xfId="0" applyFont="1" applyFill="1" applyBorder="1" applyAlignment="1" applyProtection="1">
      <alignment horizontal="left"/>
    </xf>
    <xf numFmtId="3" fontId="10" fillId="2" borderId="63" xfId="0" applyNumberFormat="1" applyFont="1" applyFill="1" applyBorder="1" applyAlignment="1" applyProtection="1"/>
    <xf numFmtId="3" fontId="10" fillId="2" borderId="22" xfId="0" applyNumberFormat="1" applyFont="1" applyFill="1" applyBorder="1" applyAlignment="1" applyProtection="1"/>
    <xf numFmtId="3" fontId="10" fillId="2" borderId="23" xfId="0" applyNumberFormat="1" applyFont="1" applyFill="1" applyBorder="1" applyAlignment="1" applyProtection="1"/>
    <xf numFmtId="3" fontId="10" fillId="2" borderId="24" xfId="0" applyNumberFormat="1" applyFont="1" applyFill="1" applyBorder="1" applyAlignment="1" applyProtection="1"/>
    <xf numFmtId="3" fontId="19" fillId="2" borderId="23" xfId="0" applyNumberFormat="1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left"/>
    </xf>
    <xf numFmtId="3" fontId="10" fillId="2" borderId="14" xfId="0" applyNumberFormat="1" applyFont="1" applyFill="1" applyBorder="1" applyAlignment="1" applyProtection="1"/>
    <xf numFmtId="3" fontId="10" fillId="2" borderId="66" xfId="0" applyNumberFormat="1" applyFont="1" applyFill="1" applyBorder="1" applyAlignment="1" applyProtection="1"/>
    <xf numFmtId="3" fontId="10" fillId="2" borderId="19" xfId="0" applyNumberFormat="1" applyFont="1" applyFill="1" applyBorder="1" applyAlignment="1" applyProtection="1"/>
    <xf numFmtId="3" fontId="10" fillId="2" borderId="67" xfId="0" applyNumberFormat="1" applyFont="1" applyFill="1" applyBorder="1" applyAlignment="1" applyProtection="1"/>
    <xf numFmtId="1" fontId="3" fillId="0" borderId="68" xfId="0" applyNumberFormat="1" applyFont="1" applyBorder="1" applyAlignment="1" applyProtection="1"/>
    <xf numFmtId="3" fontId="19" fillId="2" borderId="19" xfId="0" applyNumberFormat="1" applyFont="1" applyFill="1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left"/>
    </xf>
    <xf numFmtId="3" fontId="10" fillId="2" borderId="48" xfId="0" quotePrefix="1" applyNumberFormat="1" applyFont="1" applyFill="1" applyBorder="1" applyAlignment="1" applyProtection="1"/>
    <xf numFmtId="3" fontId="10" fillId="2" borderId="49" xfId="0" quotePrefix="1" applyNumberFormat="1" applyFont="1" applyFill="1" applyBorder="1" applyAlignment="1" applyProtection="1"/>
    <xf numFmtId="3" fontId="10" fillId="2" borderId="50" xfId="0" quotePrefix="1" applyNumberFormat="1" applyFont="1" applyFill="1" applyBorder="1" applyAlignment="1" applyProtection="1"/>
    <xf numFmtId="3" fontId="10" fillId="2" borderId="51" xfId="0" quotePrefix="1" applyNumberFormat="1" applyFont="1" applyFill="1" applyBorder="1" applyAlignment="1" applyProtection="1"/>
    <xf numFmtId="1" fontId="10" fillId="0" borderId="68" xfId="0" quotePrefix="1" applyNumberFormat="1" applyFont="1" applyBorder="1" applyAlignment="1" applyProtection="1"/>
    <xf numFmtId="1" fontId="10" fillId="2" borderId="13" xfId="0" quotePrefix="1" applyNumberFormat="1" applyFont="1" applyFill="1" applyBorder="1" applyAlignment="1" applyProtection="1">
      <alignment horizontal="right"/>
    </xf>
    <xf numFmtId="3" fontId="19" fillId="2" borderId="50" xfId="0" quotePrefix="1" applyNumberFormat="1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left"/>
    </xf>
    <xf numFmtId="3" fontId="10" fillId="2" borderId="57" xfId="0" quotePrefix="1" applyNumberFormat="1" applyFont="1" applyFill="1" applyBorder="1" applyAlignment="1" applyProtection="1"/>
    <xf numFmtId="3" fontId="10" fillId="2" borderId="58" xfId="0" quotePrefix="1" applyNumberFormat="1" applyFont="1" applyFill="1" applyBorder="1" applyAlignment="1" applyProtection="1"/>
    <xf numFmtId="3" fontId="10" fillId="2" borderId="59" xfId="0" quotePrefix="1" applyNumberFormat="1" applyFont="1" applyFill="1" applyBorder="1" applyAlignment="1" applyProtection="1"/>
    <xf numFmtId="3" fontId="10" fillId="2" borderId="60" xfId="0" quotePrefix="1" applyNumberFormat="1" applyFont="1" applyFill="1" applyBorder="1" applyAlignment="1" applyProtection="1"/>
    <xf numFmtId="1" fontId="10" fillId="0" borderId="12" xfId="0" quotePrefix="1" applyNumberFormat="1" applyFont="1" applyBorder="1" applyAlignment="1" applyProtection="1"/>
    <xf numFmtId="3" fontId="19" fillId="2" borderId="59" xfId="0" quotePrefix="1" applyNumberFormat="1" applyFont="1" applyFill="1" applyBorder="1" applyAlignment="1" applyProtection="1">
      <alignment horizontal="center"/>
    </xf>
    <xf numFmtId="171" fontId="10" fillId="2" borderId="0" xfId="0" applyNumberFormat="1" applyFont="1" applyFill="1" applyBorder="1" applyProtection="1"/>
    <xf numFmtId="0" fontId="5" fillId="9" borderId="32" xfId="0" quotePrefix="1" applyFont="1" applyFill="1" applyBorder="1" applyAlignment="1" applyProtection="1">
      <alignment horizontal="left"/>
    </xf>
    <xf numFmtId="0" fontId="3" fillId="9" borderId="32" xfId="0" applyFont="1" applyFill="1" applyBorder="1" applyAlignment="1" applyProtection="1">
      <alignment horizontal="left"/>
    </xf>
    <xf numFmtId="0" fontId="3" fillId="9" borderId="32" xfId="0" quotePrefix="1" applyFont="1" applyFill="1" applyBorder="1" applyAlignment="1" applyProtection="1">
      <alignment horizontal="left"/>
    </xf>
    <xf numFmtId="3" fontId="3" fillId="9" borderId="32" xfId="0" applyNumberFormat="1" applyFont="1" applyFill="1" applyBorder="1" applyAlignment="1" applyProtection="1"/>
    <xf numFmtId="3" fontId="3" fillId="9" borderId="33" xfId="0" applyNumberFormat="1" applyFont="1" applyFill="1" applyBorder="1" applyAlignment="1" applyProtection="1"/>
    <xf numFmtId="3" fontId="3" fillId="9" borderId="34" xfId="0" applyNumberFormat="1" applyFont="1" applyFill="1" applyBorder="1" applyAlignment="1" applyProtection="1"/>
    <xf numFmtId="3" fontId="3" fillId="9" borderId="35" xfId="0" applyNumberFormat="1" applyFont="1" applyFill="1" applyBorder="1" applyAlignment="1" applyProtection="1"/>
    <xf numFmtId="1" fontId="3" fillId="0" borderId="69" xfId="0" applyNumberFormat="1" applyFont="1" applyBorder="1" applyAlignment="1" applyProtection="1"/>
    <xf numFmtId="3" fontId="6" fillId="9" borderId="34" xfId="0" applyNumberFormat="1" applyFont="1" applyFill="1" applyBorder="1" applyAlignment="1" applyProtection="1">
      <alignment horizontal="center"/>
    </xf>
    <xf numFmtId="171" fontId="10" fillId="0" borderId="0" xfId="0" applyNumberFormat="1" applyFont="1" applyProtection="1"/>
    <xf numFmtId="171" fontId="10" fillId="2" borderId="0" xfId="0" applyNumberFormat="1" applyFont="1" applyFill="1" applyProtection="1"/>
    <xf numFmtId="171" fontId="10" fillId="3" borderId="0" xfId="0" applyNumberFormat="1" applyFont="1" applyFill="1" applyBorder="1" applyProtection="1"/>
    <xf numFmtId="171" fontId="3" fillId="3" borderId="0" xfId="0" applyNumberFormat="1" applyFont="1" applyFill="1" applyBorder="1" applyProtection="1"/>
    <xf numFmtId="0" fontId="10" fillId="2" borderId="70" xfId="0" quotePrefix="1" applyFont="1" applyFill="1" applyBorder="1" applyAlignment="1" applyProtection="1">
      <alignment horizontal="left"/>
    </xf>
    <xf numFmtId="0" fontId="10" fillId="2" borderId="70" xfId="0" applyFont="1" applyFill="1" applyBorder="1" applyAlignment="1" applyProtection="1">
      <alignment horizontal="left"/>
    </xf>
    <xf numFmtId="3" fontId="10" fillId="2" borderId="70" xfId="0" applyNumberFormat="1" applyFont="1" applyFill="1" applyBorder="1" applyAlignment="1" applyProtection="1"/>
    <xf numFmtId="3" fontId="10" fillId="2" borderId="71" xfId="0" applyNumberFormat="1" applyFont="1" applyFill="1" applyBorder="1" applyAlignment="1" applyProtection="1"/>
    <xf numFmtId="3" fontId="10" fillId="2" borderId="72" xfId="0" applyNumberFormat="1" applyFont="1" applyFill="1" applyBorder="1" applyAlignment="1" applyProtection="1"/>
    <xf numFmtId="3" fontId="10" fillId="2" borderId="73" xfId="0" applyNumberFormat="1" applyFont="1" applyFill="1" applyBorder="1" applyAlignment="1" applyProtection="1"/>
    <xf numFmtId="1" fontId="3" fillId="2" borderId="0" xfId="0" applyNumberFormat="1" applyFont="1" applyFill="1" applyBorder="1" applyAlignment="1" applyProtection="1">
      <alignment horizontal="right"/>
    </xf>
    <xf numFmtId="0" fontId="10" fillId="5" borderId="74" xfId="0" applyFont="1" applyFill="1" applyBorder="1" applyAlignment="1" applyProtection="1">
      <alignment horizontal="left"/>
    </xf>
    <xf numFmtId="0" fontId="10" fillId="2" borderId="75" xfId="0" applyFont="1" applyFill="1" applyBorder="1" applyAlignment="1" applyProtection="1">
      <alignment horizontal="left"/>
    </xf>
    <xf numFmtId="0" fontId="10" fillId="2" borderId="76" xfId="0" quotePrefix="1" applyFont="1" applyFill="1" applyBorder="1" applyAlignment="1" applyProtection="1">
      <alignment horizontal="left"/>
    </xf>
    <xf numFmtId="3" fontId="21" fillId="5" borderId="77" xfId="2" applyNumberFormat="1" applyFont="1" applyFill="1" applyBorder="1" applyAlignment="1" applyProtection="1">
      <alignment horizontal="right" vertical="center"/>
    </xf>
    <xf numFmtId="3" fontId="21" fillId="5" borderId="78" xfId="2" applyNumberFormat="1" applyFont="1" applyFill="1" applyBorder="1" applyAlignment="1" applyProtection="1">
      <alignment horizontal="right" vertical="center"/>
    </xf>
    <xf numFmtId="3" fontId="21" fillId="5" borderId="75" xfId="2" applyNumberFormat="1" applyFont="1" applyFill="1" applyBorder="1" applyAlignment="1" applyProtection="1">
      <alignment horizontal="right" vertical="center"/>
    </xf>
    <xf numFmtId="3" fontId="21" fillId="5" borderId="79" xfId="2" applyNumberFormat="1" applyFont="1" applyFill="1" applyBorder="1" applyAlignment="1" applyProtection="1">
      <alignment horizontal="right" vertical="center"/>
    </xf>
    <xf numFmtId="3" fontId="19" fillId="2" borderId="80" xfId="0" applyNumberFormat="1" applyFont="1" applyFill="1" applyBorder="1" applyAlignment="1" applyProtection="1">
      <alignment horizontal="center"/>
    </xf>
    <xf numFmtId="0" fontId="10" fillId="5" borderId="81" xfId="0" applyFont="1" applyFill="1" applyBorder="1" applyAlignment="1" applyProtection="1">
      <alignment horizontal="left"/>
    </xf>
    <xf numFmtId="0" fontId="10" fillId="2" borderId="82" xfId="0" applyFont="1" applyFill="1" applyBorder="1" applyAlignment="1" applyProtection="1">
      <alignment horizontal="left"/>
    </xf>
    <xf numFmtId="0" fontId="10" fillId="2" borderId="83" xfId="0" quotePrefix="1" applyFont="1" applyFill="1" applyBorder="1" applyAlignment="1" applyProtection="1">
      <alignment horizontal="left"/>
    </xf>
    <xf numFmtId="3" fontId="21" fillId="5" borderId="84" xfId="2" applyNumberFormat="1" applyFont="1" applyFill="1" applyBorder="1" applyAlignment="1" applyProtection="1">
      <alignment horizontal="right" vertical="center"/>
    </xf>
    <xf numFmtId="3" fontId="21" fillId="5" borderId="85" xfId="2" applyNumberFormat="1" applyFont="1" applyFill="1" applyBorder="1" applyAlignment="1" applyProtection="1">
      <alignment horizontal="right" vertical="center"/>
    </xf>
    <xf numFmtId="3" fontId="21" fillId="5" borderId="82" xfId="2" applyNumberFormat="1" applyFont="1" applyFill="1" applyBorder="1" applyAlignment="1" applyProtection="1">
      <alignment horizontal="right" vertical="center"/>
    </xf>
    <xf numFmtId="3" fontId="21" fillId="5" borderId="86" xfId="2" applyNumberFormat="1" applyFont="1" applyFill="1" applyBorder="1" applyAlignment="1" applyProtection="1">
      <alignment horizontal="right" vertical="center"/>
    </xf>
    <xf numFmtId="0" fontId="10" fillId="5" borderId="87" xfId="0" applyFont="1" applyFill="1" applyBorder="1" applyAlignment="1" applyProtection="1">
      <alignment horizontal="left"/>
    </xf>
    <xf numFmtId="0" fontId="10" fillId="2" borderId="88" xfId="0" applyFont="1" applyFill="1" applyBorder="1" applyAlignment="1" applyProtection="1">
      <alignment horizontal="left"/>
    </xf>
    <xf numFmtId="0" fontId="10" fillId="2" borderId="89" xfId="0" quotePrefix="1" applyFont="1" applyFill="1" applyBorder="1" applyAlignment="1" applyProtection="1">
      <alignment horizontal="left"/>
    </xf>
    <xf numFmtId="3" fontId="21" fillId="5" borderId="90" xfId="2" applyNumberFormat="1" applyFont="1" applyFill="1" applyBorder="1" applyAlignment="1" applyProtection="1">
      <alignment horizontal="right" vertical="center"/>
    </xf>
    <xf numFmtId="3" fontId="21" fillId="5" borderId="91" xfId="2" applyNumberFormat="1" applyFont="1" applyFill="1" applyBorder="1" applyAlignment="1" applyProtection="1">
      <alignment horizontal="right" vertical="center"/>
    </xf>
    <xf numFmtId="3" fontId="21" fillId="5" borderId="88" xfId="2" applyNumberFormat="1" applyFont="1" applyFill="1" applyBorder="1" applyAlignment="1" applyProtection="1">
      <alignment horizontal="right" vertical="center"/>
    </xf>
    <xf numFmtId="3" fontId="21" fillId="5" borderId="92" xfId="2" applyNumberFormat="1" applyFont="1" applyFill="1" applyBorder="1" applyAlignment="1" applyProtection="1">
      <alignment horizontal="right" vertical="center"/>
    </xf>
    <xf numFmtId="0" fontId="10" fillId="2" borderId="93" xfId="0" quotePrefix="1" applyFont="1" applyFill="1" applyBorder="1" applyAlignment="1" applyProtection="1">
      <alignment horizontal="left"/>
    </xf>
    <xf numFmtId="0" fontId="10" fillId="2" borderId="93" xfId="0" applyFont="1" applyFill="1" applyBorder="1" applyAlignment="1" applyProtection="1">
      <alignment horizontal="left"/>
    </xf>
    <xf numFmtId="3" fontId="10" fillId="2" borderId="93" xfId="0" applyNumberFormat="1" applyFont="1" applyFill="1" applyBorder="1" applyAlignment="1" applyProtection="1"/>
    <xf numFmtId="3" fontId="10" fillId="2" borderId="94" xfId="0" applyNumberFormat="1" applyFont="1" applyFill="1" applyBorder="1" applyAlignment="1" applyProtection="1"/>
    <xf numFmtId="3" fontId="10" fillId="2" borderId="80" xfId="0" applyNumberFormat="1" applyFont="1" applyFill="1" applyBorder="1" applyAlignment="1" applyProtection="1"/>
    <xf numFmtId="3" fontId="10" fillId="2" borderId="95" xfId="0" applyNumberFormat="1" applyFont="1" applyFill="1" applyBorder="1" applyAlignment="1" applyProtection="1"/>
    <xf numFmtId="0" fontId="10" fillId="2" borderId="41" xfId="0" quotePrefix="1" applyFont="1" applyFill="1" applyBorder="1" applyAlignment="1" applyProtection="1">
      <alignment horizontal="left"/>
    </xf>
    <xf numFmtId="0" fontId="10" fillId="5" borderId="26" xfId="0" applyFont="1" applyFill="1" applyBorder="1" applyAlignment="1" applyProtection="1">
      <alignment horizontal="left"/>
    </xf>
    <xf numFmtId="3" fontId="10" fillId="5" borderId="26" xfId="0" applyNumberFormat="1" applyFont="1" applyFill="1" applyBorder="1" applyAlignment="1" applyProtection="1"/>
    <xf numFmtId="3" fontId="10" fillId="5" borderId="27" xfId="0" applyNumberFormat="1" applyFont="1" applyFill="1" applyBorder="1" applyAlignment="1" applyProtection="1"/>
    <xf numFmtId="3" fontId="10" fillId="5" borderId="5" xfId="0" applyNumberFormat="1" applyFont="1" applyFill="1" applyBorder="1" applyAlignment="1" applyProtection="1"/>
    <xf numFmtId="3" fontId="21" fillId="5" borderId="5" xfId="2" applyNumberFormat="1" applyFont="1" applyFill="1" applyBorder="1" applyAlignment="1" applyProtection="1">
      <alignment horizontal="right" vertical="center"/>
    </xf>
    <xf numFmtId="3" fontId="10" fillId="5" borderId="20" xfId="0" applyNumberFormat="1" applyFont="1" applyFill="1" applyBorder="1" applyAlignment="1" applyProtection="1"/>
    <xf numFmtId="3" fontId="19" fillId="5" borderId="5" xfId="0" applyNumberFormat="1" applyFont="1" applyFill="1" applyBorder="1" applyAlignment="1" applyProtection="1">
      <alignment horizontal="center"/>
    </xf>
    <xf numFmtId="0" fontId="10" fillId="2" borderId="52" xfId="0" applyFont="1" applyFill="1" applyBorder="1" applyAlignment="1" applyProtection="1">
      <alignment horizontal="left"/>
    </xf>
    <xf numFmtId="0" fontId="10" fillId="2" borderId="52" xfId="0" quotePrefix="1" applyFont="1" applyFill="1" applyBorder="1" applyAlignment="1" applyProtection="1">
      <alignment horizontal="left"/>
    </xf>
    <xf numFmtId="0" fontId="20" fillId="2" borderId="41" xfId="0" applyFont="1" applyFill="1" applyBorder="1" applyAlignment="1" applyProtection="1">
      <alignment horizontal="left"/>
    </xf>
    <xf numFmtId="0" fontId="10" fillId="5" borderId="48" xfId="0" applyFont="1" applyFill="1" applyBorder="1" applyAlignment="1" applyProtection="1">
      <alignment horizontal="left"/>
    </xf>
    <xf numFmtId="0" fontId="10" fillId="5" borderId="48" xfId="0" quotePrefix="1" applyFont="1" applyFill="1" applyBorder="1" applyAlignment="1" applyProtection="1">
      <alignment horizontal="left"/>
    </xf>
    <xf numFmtId="3" fontId="10" fillId="5" borderId="48" xfId="0" applyNumberFormat="1" applyFont="1" applyFill="1" applyBorder="1" applyAlignment="1" applyProtection="1"/>
    <xf numFmtId="3" fontId="10" fillId="5" borderId="49" xfId="0" applyNumberFormat="1" applyFont="1" applyFill="1" applyBorder="1" applyAlignment="1" applyProtection="1"/>
    <xf numFmtId="3" fontId="10" fillId="5" borderId="50" xfId="0" applyNumberFormat="1" applyFont="1" applyFill="1" applyBorder="1" applyAlignment="1" applyProtection="1"/>
    <xf numFmtId="3" fontId="10" fillId="5" borderId="51" xfId="0" applyNumberFormat="1" applyFont="1" applyFill="1" applyBorder="1" applyAlignment="1" applyProtection="1"/>
    <xf numFmtId="3" fontId="19" fillId="5" borderId="50" xfId="0" applyNumberFormat="1" applyFont="1" applyFill="1" applyBorder="1" applyAlignment="1" applyProtection="1">
      <alignment horizontal="center"/>
    </xf>
    <xf numFmtId="0" fontId="10" fillId="5" borderId="57" xfId="0" applyFont="1" applyFill="1" applyBorder="1" applyAlignment="1" applyProtection="1">
      <alignment horizontal="left"/>
    </xf>
    <xf numFmtId="0" fontId="20" fillId="5" borderId="56" xfId="0" applyFont="1" applyFill="1" applyBorder="1" applyAlignment="1" applyProtection="1">
      <alignment horizontal="left"/>
    </xf>
    <xf numFmtId="0" fontId="10" fillId="5" borderId="57" xfId="0" quotePrefix="1" applyFont="1" applyFill="1" applyBorder="1" applyAlignment="1" applyProtection="1">
      <alignment horizontal="left"/>
    </xf>
    <xf numFmtId="3" fontId="10" fillId="5" borderId="57" xfId="0" applyNumberFormat="1" applyFont="1" applyFill="1" applyBorder="1" applyAlignment="1" applyProtection="1"/>
    <xf numFmtId="3" fontId="10" fillId="5" borderId="58" xfId="0" applyNumberFormat="1" applyFont="1" applyFill="1" applyBorder="1" applyAlignment="1" applyProtection="1"/>
    <xf numFmtId="3" fontId="10" fillId="5" borderId="59" xfId="0" applyNumberFormat="1" applyFont="1" applyFill="1" applyBorder="1" applyAlignment="1" applyProtection="1"/>
    <xf numFmtId="3" fontId="10" fillId="5" borderId="60" xfId="0" applyNumberFormat="1" applyFont="1" applyFill="1" applyBorder="1" applyAlignment="1" applyProtection="1"/>
    <xf numFmtId="1" fontId="3" fillId="0" borderId="96" xfId="0" applyNumberFormat="1" applyFont="1" applyBorder="1" applyAlignment="1" applyProtection="1"/>
    <xf numFmtId="1" fontId="3" fillId="0" borderId="97" xfId="0" applyNumberFormat="1" applyFont="1" applyBorder="1" applyAlignment="1" applyProtection="1"/>
    <xf numFmtId="3" fontId="19" fillId="5" borderId="59" xfId="0" applyNumberFormat="1" applyFont="1" applyFill="1" applyBorder="1" applyAlignment="1" applyProtection="1">
      <alignment horizontal="center"/>
    </xf>
    <xf numFmtId="0" fontId="22" fillId="2" borderId="0" xfId="0" applyFont="1" applyFill="1" applyProtection="1"/>
    <xf numFmtId="0" fontId="10" fillId="2" borderId="12" xfId="0" quotePrefix="1" applyFont="1" applyFill="1" applyBorder="1" applyAlignment="1" applyProtection="1">
      <alignment horizontal="left"/>
    </xf>
    <xf numFmtId="3" fontId="10" fillId="2" borderId="12" xfId="0" quotePrefix="1" applyNumberFormat="1" applyFont="1" applyFill="1" applyBorder="1" applyAlignment="1" applyProtection="1"/>
    <xf numFmtId="3" fontId="10" fillId="2" borderId="29" xfId="0" quotePrefix="1" applyNumberFormat="1" applyFont="1" applyFill="1" applyBorder="1" applyAlignment="1" applyProtection="1"/>
    <xf numFmtId="3" fontId="10" fillId="2" borderId="21" xfId="0" quotePrefix="1" applyNumberFormat="1" applyFont="1" applyFill="1" applyBorder="1" applyAlignment="1" applyProtection="1"/>
    <xf numFmtId="3" fontId="10" fillId="2" borderId="30" xfId="0" quotePrefix="1" applyNumberFormat="1" applyFont="1" applyFill="1" applyBorder="1" applyAlignment="1" applyProtection="1"/>
    <xf numFmtId="1" fontId="10" fillId="0" borderId="18" xfId="0" quotePrefix="1" applyNumberFormat="1" applyFont="1" applyBorder="1" applyAlignment="1" applyProtection="1"/>
    <xf numFmtId="1" fontId="10" fillId="0" borderId="26" xfId="0" quotePrefix="1" applyNumberFormat="1" applyFont="1" applyBorder="1" applyAlignment="1" applyProtection="1"/>
    <xf numFmtId="3" fontId="19" fillId="2" borderId="21" xfId="0" quotePrefix="1" applyNumberFormat="1" applyFont="1" applyFill="1" applyBorder="1" applyAlignment="1" applyProtection="1">
      <alignment horizontal="center"/>
    </xf>
    <xf numFmtId="0" fontId="5" fillId="10" borderId="32" xfId="0" applyFont="1" applyFill="1" applyBorder="1" applyAlignment="1" applyProtection="1">
      <alignment horizontal="left"/>
    </xf>
    <xf numFmtId="0" fontId="3" fillId="10" borderId="32" xfId="0" applyFont="1" applyFill="1" applyBorder="1" applyAlignment="1" applyProtection="1">
      <alignment horizontal="left"/>
    </xf>
    <xf numFmtId="3" fontId="3" fillId="10" borderId="32" xfId="0" applyNumberFormat="1" applyFont="1" applyFill="1" applyBorder="1" applyAlignment="1" applyProtection="1"/>
    <xf numFmtId="3" fontId="10" fillId="10" borderId="33" xfId="0" applyNumberFormat="1" applyFont="1" applyFill="1" applyBorder="1" applyAlignment="1" applyProtection="1"/>
    <xf numFmtId="3" fontId="10" fillId="10" borderId="34" xfId="0" applyNumberFormat="1" applyFont="1" applyFill="1" applyBorder="1" applyAlignment="1" applyProtection="1"/>
    <xf numFmtId="3" fontId="23" fillId="10" borderId="34" xfId="2" applyNumberFormat="1" applyFont="1" applyFill="1" applyBorder="1" applyAlignment="1" applyProtection="1">
      <alignment vertical="center"/>
    </xf>
    <xf numFmtId="3" fontId="10" fillId="10" borderId="35" xfId="0" applyNumberFormat="1" applyFont="1" applyFill="1" applyBorder="1" applyAlignment="1" applyProtection="1"/>
    <xf numFmtId="3" fontId="19" fillId="10" borderId="34" xfId="0" applyNumberFormat="1" applyFont="1" applyFill="1" applyBorder="1" applyAlignment="1" applyProtection="1">
      <alignment horizontal="center"/>
    </xf>
    <xf numFmtId="3" fontId="10" fillId="2" borderId="93" xfId="0" quotePrefix="1" applyNumberFormat="1" applyFont="1" applyFill="1" applyBorder="1" applyAlignment="1" applyProtection="1"/>
    <xf numFmtId="3" fontId="10" fillId="2" borderId="94" xfId="0" quotePrefix="1" applyNumberFormat="1" applyFont="1" applyFill="1" applyBorder="1" applyAlignment="1" applyProtection="1"/>
    <xf numFmtId="3" fontId="10" fillId="2" borderId="80" xfId="0" quotePrefix="1" applyNumberFormat="1" applyFont="1" applyFill="1" applyBorder="1" applyAlignment="1" applyProtection="1"/>
    <xf numFmtId="3" fontId="10" fillId="2" borderId="95" xfId="0" quotePrefix="1" applyNumberFormat="1" applyFont="1" applyFill="1" applyBorder="1" applyAlignment="1" applyProtection="1"/>
    <xf numFmtId="3" fontId="19" fillId="2" borderId="80" xfId="0" quotePrefix="1" applyNumberFormat="1" applyFont="1" applyFill="1" applyBorder="1" applyAlignment="1" applyProtection="1">
      <alignment horizontal="center"/>
    </xf>
    <xf numFmtId="3" fontId="10" fillId="2" borderId="52" xfId="0" quotePrefix="1" applyNumberFormat="1" applyFont="1" applyFill="1" applyBorder="1" applyAlignment="1" applyProtection="1"/>
    <xf numFmtId="3" fontId="10" fillId="2" borderId="53" xfId="0" quotePrefix="1" applyNumberFormat="1" applyFont="1" applyFill="1" applyBorder="1" applyAlignment="1" applyProtection="1"/>
    <xf numFmtId="3" fontId="10" fillId="2" borderId="54" xfId="0" quotePrefix="1" applyNumberFormat="1" applyFont="1" applyFill="1" applyBorder="1" applyAlignment="1" applyProtection="1"/>
    <xf numFmtId="3" fontId="10" fillId="2" borderId="55" xfId="0" quotePrefix="1" applyNumberFormat="1" applyFont="1" applyFill="1" applyBorder="1" applyAlignment="1" applyProtection="1"/>
    <xf numFmtId="3" fontId="19" fillId="2" borderId="54" xfId="0" quotePrefix="1" applyNumberFormat="1" applyFont="1" applyFill="1" applyBorder="1" applyAlignment="1" applyProtection="1">
      <alignment horizontal="center"/>
    </xf>
    <xf numFmtId="3" fontId="10" fillId="2" borderId="41" xfId="0" quotePrefix="1" applyNumberFormat="1" applyFont="1" applyFill="1" applyBorder="1" applyAlignment="1" applyProtection="1"/>
    <xf numFmtId="3" fontId="10" fillId="2" borderId="42" xfId="0" quotePrefix="1" applyNumberFormat="1" applyFont="1" applyFill="1" applyBorder="1" applyAlignment="1" applyProtection="1"/>
    <xf numFmtId="3" fontId="10" fillId="2" borderId="43" xfId="0" quotePrefix="1" applyNumberFormat="1" applyFont="1" applyFill="1" applyBorder="1" applyAlignment="1" applyProtection="1"/>
    <xf numFmtId="3" fontId="10" fillId="2" borderId="44" xfId="0" quotePrefix="1" applyNumberFormat="1" applyFont="1" applyFill="1" applyBorder="1" applyAlignment="1" applyProtection="1"/>
    <xf numFmtId="3" fontId="19" fillId="2" borderId="43" xfId="0" quotePrefix="1" applyNumberFormat="1" applyFont="1" applyFill="1" applyBorder="1" applyAlignment="1" applyProtection="1">
      <alignment horizontal="center"/>
    </xf>
    <xf numFmtId="0" fontId="10" fillId="11" borderId="26" xfId="0" applyFont="1" applyFill="1" applyBorder="1" applyAlignment="1" applyProtection="1">
      <alignment horizontal="left"/>
    </xf>
    <xf numFmtId="0" fontId="10" fillId="11" borderId="26" xfId="0" quotePrefix="1" applyFont="1" applyFill="1" applyBorder="1" applyAlignment="1" applyProtection="1">
      <alignment horizontal="left"/>
    </xf>
    <xf numFmtId="3" fontId="10" fillId="11" borderId="26" xfId="0" quotePrefix="1" applyNumberFormat="1" applyFont="1" applyFill="1" applyBorder="1" applyAlignment="1" applyProtection="1"/>
    <xf numFmtId="3" fontId="10" fillId="11" borderId="27" xfId="0" quotePrefix="1" applyNumberFormat="1" applyFont="1" applyFill="1" applyBorder="1" applyAlignment="1" applyProtection="1"/>
    <xf numFmtId="3" fontId="10" fillId="11" borderId="5" xfId="0" quotePrefix="1" applyNumberFormat="1" applyFont="1" applyFill="1" applyBorder="1" applyAlignment="1" applyProtection="1"/>
    <xf numFmtId="3" fontId="10" fillId="11" borderId="20" xfId="0" quotePrefix="1" applyNumberFormat="1" applyFont="1" applyFill="1" applyBorder="1" applyAlignment="1" applyProtection="1"/>
    <xf numFmtId="3" fontId="19" fillId="11" borderId="5" xfId="0" quotePrefix="1" applyNumberFormat="1" applyFont="1" applyFill="1" applyBorder="1" applyAlignment="1" applyProtection="1">
      <alignment horizontal="center"/>
    </xf>
    <xf numFmtId="172" fontId="10" fillId="2" borderId="93" xfId="1" applyFont="1" applyFill="1" applyBorder="1" applyAlignment="1" applyProtection="1">
      <alignment horizontal="left"/>
    </xf>
    <xf numFmtId="0" fontId="20" fillId="2" borderId="93" xfId="0" applyFont="1" applyFill="1" applyBorder="1" applyAlignment="1" applyProtection="1">
      <alignment horizontal="left"/>
    </xf>
    <xf numFmtId="0" fontId="10" fillId="2" borderId="57" xfId="0" quotePrefix="1" applyFont="1" applyFill="1" applyBorder="1" applyAlignment="1" applyProtection="1">
      <alignment horizontal="left"/>
    </xf>
    <xf numFmtId="1" fontId="10" fillId="0" borderId="31" xfId="0" quotePrefix="1" applyNumberFormat="1" applyFont="1" applyBorder="1" applyAlignment="1" applyProtection="1"/>
    <xf numFmtId="0" fontId="5" fillId="5" borderId="32" xfId="0" quotePrefix="1" applyFont="1" applyFill="1" applyBorder="1" applyAlignment="1" applyProtection="1">
      <alignment horizontal="left"/>
    </xf>
    <xf numFmtId="0" fontId="3" fillId="5" borderId="32" xfId="0" applyFont="1" applyFill="1" applyBorder="1" applyAlignment="1" applyProtection="1">
      <alignment horizontal="left"/>
    </xf>
    <xf numFmtId="0" fontId="3" fillId="5" borderId="32" xfId="0" quotePrefix="1" applyFont="1" applyFill="1" applyBorder="1" applyAlignment="1" applyProtection="1">
      <alignment horizontal="left"/>
    </xf>
    <xf numFmtId="3" fontId="3" fillId="5" borderId="32" xfId="0" applyNumberFormat="1" applyFont="1" applyFill="1" applyBorder="1" applyAlignment="1" applyProtection="1"/>
    <xf numFmtId="3" fontId="10" fillId="5" borderId="33" xfId="0" applyNumberFormat="1" applyFont="1" applyFill="1" applyBorder="1" applyAlignment="1" applyProtection="1"/>
    <xf numFmtId="3" fontId="10" fillId="5" borderId="34" xfId="0" applyNumberFormat="1" applyFont="1" applyFill="1" applyBorder="1" applyAlignment="1" applyProtection="1"/>
    <xf numFmtId="3" fontId="10" fillId="5" borderId="35" xfId="0" applyNumberFormat="1" applyFont="1" applyFill="1" applyBorder="1" applyAlignment="1" applyProtection="1"/>
    <xf numFmtId="1" fontId="10" fillId="0" borderId="98" xfId="0" quotePrefix="1" applyNumberFormat="1" applyFont="1" applyBorder="1" applyAlignment="1" applyProtection="1"/>
    <xf numFmtId="3" fontId="19" fillId="5" borderId="34" xfId="0" applyNumberFormat="1" applyFont="1" applyFill="1" applyBorder="1" applyAlignment="1" applyProtection="1">
      <alignment horizontal="center"/>
    </xf>
    <xf numFmtId="0" fontId="5" fillId="7" borderId="99" xfId="0" applyFont="1" applyFill="1" applyBorder="1" applyAlignment="1" applyProtection="1">
      <alignment horizontal="left"/>
    </xf>
    <xf numFmtId="0" fontId="3" fillId="7" borderId="99" xfId="0" applyFont="1" applyFill="1" applyBorder="1" applyAlignment="1" applyProtection="1">
      <alignment horizontal="left"/>
    </xf>
    <xf numFmtId="173" fontId="3" fillId="7" borderId="99" xfId="0" applyNumberFormat="1" applyFont="1" applyFill="1" applyBorder="1" applyAlignment="1" applyProtection="1"/>
    <xf numFmtId="173" fontId="10" fillId="8" borderId="100" xfId="0" applyNumberFormat="1" applyFont="1" applyFill="1" applyBorder="1" applyAlignment="1" applyProtection="1"/>
    <xf numFmtId="173" fontId="10" fillId="8" borderId="101" xfId="0" applyNumberFormat="1" applyFont="1" applyFill="1" applyBorder="1" applyAlignment="1" applyProtection="1"/>
    <xf numFmtId="173" fontId="10" fillId="8" borderId="102" xfId="0" applyNumberFormat="1" applyFont="1" applyFill="1" applyBorder="1" applyAlignment="1" applyProtection="1"/>
    <xf numFmtId="3" fontId="19" fillId="7" borderId="101" xfId="0" applyNumberFormat="1" applyFont="1" applyFill="1" applyBorder="1" applyAlignment="1" applyProtection="1">
      <alignment horizontal="center"/>
    </xf>
    <xf numFmtId="0" fontId="24" fillId="12" borderId="103" xfId="3" applyFont="1" applyFill="1" applyBorder="1" applyAlignment="1" applyProtection="1">
      <alignment horizontal="center"/>
    </xf>
    <xf numFmtId="0" fontId="2" fillId="2" borderId="104" xfId="0" quotePrefix="1" applyFont="1" applyFill="1" applyBorder="1" applyAlignment="1" applyProtection="1">
      <alignment horizontal="left"/>
    </xf>
    <xf numFmtId="173" fontId="25" fillId="2" borderId="104" xfId="0" quotePrefix="1" applyNumberFormat="1" applyFont="1" applyFill="1" applyBorder="1" applyAlignment="1" applyProtection="1"/>
    <xf numFmtId="173" fontId="26" fillId="2" borderId="104" xfId="0" quotePrefix="1" applyNumberFormat="1" applyFont="1" applyFill="1" applyBorder="1" applyAlignment="1" applyProtection="1"/>
    <xf numFmtId="173" fontId="26" fillId="2" borderId="97" xfId="0" quotePrefix="1" applyNumberFormat="1" applyFont="1" applyFill="1" applyBorder="1" applyAlignment="1" applyProtection="1"/>
    <xf numFmtId="3" fontId="19" fillId="2" borderId="25" xfId="0" quotePrefix="1" applyNumberFormat="1" applyFont="1" applyFill="1" applyBorder="1" applyAlignment="1" applyProtection="1">
      <alignment horizontal="center"/>
    </xf>
    <xf numFmtId="0" fontId="3" fillId="7" borderId="32" xfId="0" applyFont="1" applyFill="1" applyBorder="1" applyAlignment="1" applyProtection="1">
      <alignment horizontal="left"/>
    </xf>
    <xf numFmtId="173" fontId="3" fillId="7" borderId="32" xfId="0" applyNumberFormat="1" applyFont="1" applyFill="1" applyBorder="1" applyAlignment="1" applyProtection="1">
      <alignment horizontal="right"/>
    </xf>
    <xf numFmtId="173" fontId="10" fillId="8" borderId="33" xfId="0" applyNumberFormat="1" applyFont="1" applyFill="1" applyBorder="1" applyAlignment="1" applyProtection="1">
      <alignment horizontal="right"/>
    </xf>
    <xf numFmtId="173" fontId="10" fillId="8" borderId="34" xfId="0" applyNumberFormat="1" applyFont="1" applyFill="1" applyBorder="1" applyAlignment="1" applyProtection="1">
      <alignment horizontal="right"/>
    </xf>
    <xf numFmtId="173" fontId="10" fillId="8" borderId="35" xfId="0" applyNumberFormat="1" applyFont="1" applyFill="1" applyBorder="1" applyAlignment="1" applyProtection="1">
      <alignment horizontal="right"/>
    </xf>
    <xf numFmtId="1" fontId="3" fillId="0" borderId="28" xfId="0" applyNumberFormat="1" applyFont="1" applyBorder="1" applyAlignment="1" applyProtection="1">
      <alignment horizontal="right"/>
    </xf>
    <xf numFmtId="3" fontId="19" fillId="7" borderId="34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left"/>
    </xf>
    <xf numFmtId="3" fontId="3" fillId="2" borderId="12" xfId="0" applyNumberFormat="1" applyFont="1" applyFill="1" applyBorder="1" applyAlignment="1" applyProtection="1">
      <alignment horizontal="right"/>
    </xf>
    <xf numFmtId="3" fontId="3" fillId="13" borderId="12" xfId="0" applyNumberFormat="1" applyFont="1" applyFill="1" applyBorder="1" applyAlignment="1" applyProtection="1">
      <alignment horizontal="right"/>
    </xf>
    <xf numFmtId="3" fontId="10" fillId="2" borderId="29" xfId="0" applyNumberFormat="1" applyFont="1" applyFill="1" applyBorder="1" applyAlignment="1" applyProtection="1">
      <alignment horizontal="right"/>
    </xf>
    <xf numFmtId="3" fontId="10" fillId="2" borderId="21" xfId="0" applyNumberFormat="1" applyFont="1" applyFill="1" applyBorder="1" applyAlignment="1" applyProtection="1">
      <alignment horizontal="right"/>
    </xf>
    <xf numFmtId="3" fontId="10" fillId="2" borderId="30" xfId="0" applyNumberFormat="1" applyFont="1" applyFill="1" applyBorder="1" applyAlignment="1" applyProtection="1">
      <alignment horizontal="right"/>
    </xf>
    <xf numFmtId="1" fontId="3" fillId="0" borderId="12" xfId="0" applyNumberFormat="1" applyFont="1" applyBorder="1" applyAlignment="1" applyProtection="1">
      <alignment horizontal="right"/>
    </xf>
    <xf numFmtId="3" fontId="19" fillId="2" borderId="21" xfId="0" applyNumberFormat="1" applyFont="1" applyFill="1" applyBorder="1" applyAlignment="1" applyProtection="1">
      <alignment horizontal="center"/>
    </xf>
    <xf numFmtId="0" fontId="2" fillId="2" borderId="105" xfId="0" applyFont="1" applyFill="1" applyBorder="1" applyProtection="1"/>
    <xf numFmtId="1" fontId="10" fillId="0" borderId="48" xfId="0" quotePrefix="1" applyNumberFormat="1" applyFont="1" applyBorder="1" applyAlignment="1" applyProtection="1"/>
    <xf numFmtId="171" fontId="10" fillId="0" borderId="105" xfId="0" applyNumberFormat="1" applyFont="1" applyBorder="1" applyProtection="1"/>
    <xf numFmtId="0" fontId="2" fillId="2" borderId="106" xfId="0" applyFont="1" applyFill="1" applyBorder="1" applyProtection="1"/>
    <xf numFmtId="0" fontId="10" fillId="14" borderId="48" xfId="0" applyFont="1" applyFill="1" applyBorder="1" applyAlignment="1" applyProtection="1">
      <alignment horizontal="left"/>
    </xf>
    <xf numFmtId="3" fontId="10" fillId="14" borderId="48" xfId="0" quotePrefix="1" applyNumberFormat="1" applyFont="1" applyFill="1" applyBorder="1" applyAlignment="1" applyProtection="1"/>
    <xf numFmtId="3" fontId="10" fillId="14" borderId="49" xfId="0" quotePrefix="1" applyNumberFormat="1" applyFont="1" applyFill="1" applyBorder="1" applyAlignment="1" applyProtection="1"/>
    <xf numFmtId="3" fontId="10" fillId="14" borderId="50" xfId="0" quotePrefix="1" applyNumberFormat="1" applyFont="1" applyFill="1" applyBorder="1" applyAlignment="1" applyProtection="1"/>
    <xf numFmtId="3" fontId="10" fillId="14" borderId="51" xfId="0" quotePrefix="1" applyNumberFormat="1" applyFont="1" applyFill="1" applyBorder="1" applyAlignment="1" applyProtection="1"/>
    <xf numFmtId="3" fontId="10" fillId="0" borderId="52" xfId="0" quotePrefix="1" applyNumberFormat="1" applyFont="1" applyBorder="1" applyAlignment="1" applyProtection="1"/>
    <xf numFmtId="3" fontId="19" fillId="14" borderId="50" xfId="0" quotePrefix="1" applyNumberFormat="1" applyFont="1" applyFill="1" applyBorder="1" applyAlignment="1" applyProtection="1">
      <alignment horizontal="center"/>
    </xf>
    <xf numFmtId="171" fontId="10" fillId="0" borderId="106" xfId="0" applyNumberFormat="1" applyFont="1" applyBorder="1" applyProtection="1"/>
    <xf numFmtId="0" fontId="10" fillId="14" borderId="52" xfId="0" applyFont="1" applyFill="1" applyBorder="1" applyAlignment="1" applyProtection="1">
      <alignment horizontal="left"/>
    </xf>
    <xf numFmtId="3" fontId="10" fillId="14" borderId="52" xfId="0" quotePrefix="1" applyNumberFormat="1" applyFont="1" applyFill="1" applyBorder="1" applyAlignment="1" applyProtection="1"/>
    <xf numFmtId="3" fontId="10" fillId="14" borderId="53" xfId="0" quotePrefix="1" applyNumberFormat="1" applyFont="1" applyFill="1" applyBorder="1" applyAlignment="1" applyProtection="1"/>
    <xf numFmtId="3" fontId="10" fillId="14" borderId="54" xfId="0" quotePrefix="1" applyNumberFormat="1" applyFont="1" applyFill="1" applyBorder="1" applyAlignment="1" applyProtection="1"/>
    <xf numFmtId="3" fontId="10" fillId="14" borderId="55" xfId="0" quotePrefix="1" applyNumberFormat="1" applyFont="1" applyFill="1" applyBorder="1" applyAlignment="1" applyProtection="1"/>
    <xf numFmtId="3" fontId="19" fillId="14" borderId="54" xfId="0" quotePrefix="1" applyNumberFormat="1" applyFont="1" applyFill="1" applyBorder="1" applyAlignment="1" applyProtection="1">
      <alignment horizontal="center"/>
    </xf>
    <xf numFmtId="171" fontId="10" fillId="14" borderId="52" xfId="0" applyNumberFormat="1" applyFont="1" applyFill="1" applyBorder="1" applyProtection="1"/>
    <xf numFmtId="171" fontId="10" fillId="14" borderId="57" xfId="0" applyNumberFormat="1" applyFont="1" applyFill="1" applyBorder="1" applyProtection="1"/>
    <xf numFmtId="3" fontId="10" fillId="14" borderId="57" xfId="0" quotePrefix="1" applyNumberFormat="1" applyFont="1" applyFill="1" applyBorder="1" applyAlignment="1" applyProtection="1"/>
    <xf numFmtId="3" fontId="10" fillId="14" borderId="58" xfId="0" quotePrefix="1" applyNumberFormat="1" applyFont="1" applyFill="1" applyBorder="1" applyAlignment="1" applyProtection="1"/>
    <xf numFmtId="3" fontId="10" fillId="14" borderId="59" xfId="0" quotePrefix="1" applyNumberFormat="1" applyFont="1" applyFill="1" applyBorder="1" applyAlignment="1" applyProtection="1"/>
    <xf numFmtId="3" fontId="10" fillId="14" borderId="60" xfId="0" quotePrefix="1" applyNumberFormat="1" applyFont="1" applyFill="1" applyBorder="1" applyAlignment="1" applyProtection="1"/>
    <xf numFmtId="3" fontId="19" fillId="14" borderId="59" xfId="0" quotePrefix="1" applyNumberFormat="1" applyFont="1" applyFill="1" applyBorder="1" applyAlignment="1" applyProtection="1">
      <alignment horizontal="center"/>
    </xf>
    <xf numFmtId="1" fontId="10" fillId="0" borderId="52" xfId="0" quotePrefix="1" applyNumberFormat="1" applyFont="1" applyBorder="1" applyAlignment="1" applyProtection="1"/>
    <xf numFmtId="0" fontId="10" fillId="14" borderId="57" xfId="0" applyFont="1" applyFill="1" applyBorder="1" applyAlignment="1" applyProtection="1">
      <alignment horizontal="left"/>
    </xf>
    <xf numFmtId="0" fontId="10" fillId="14" borderId="48" xfId="0" quotePrefix="1" applyFont="1" applyFill="1" applyBorder="1" applyAlignment="1" applyProtection="1">
      <alignment horizontal="left"/>
    </xf>
    <xf numFmtId="0" fontId="3" fillId="14" borderId="57" xfId="0" applyFont="1" applyFill="1" applyBorder="1" applyAlignment="1" applyProtection="1">
      <alignment horizontal="left"/>
    </xf>
    <xf numFmtId="0" fontId="3" fillId="2" borderId="93" xfId="0" quotePrefix="1" applyFont="1" applyFill="1" applyBorder="1" applyAlignment="1" applyProtection="1">
      <alignment horizontal="left"/>
    </xf>
    <xf numFmtId="171" fontId="10" fillId="2" borderId="52" xfId="0" applyNumberFormat="1" applyFont="1" applyFill="1" applyBorder="1" applyProtection="1"/>
    <xf numFmtId="1" fontId="3" fillId="0" borderId="52" xfId="0" applyNumberFormat="1" applyFont="1" applyBorder="1" applyAlignment="1" applyProtection="1"/>
    <xf numFmtId="0" fontId="2" fillId="2" borderId="107" xfId="0" applyFont="1" applyFill="1" applyBorder="1" applyProtection="1"/>
    <xf numFmtId="0" fontId="10" fillId="14" borderId="69" xfId="0" applyFont="1" applyFill="1" applyBorder="1" applyAlignment="1" applyProtection="1">
      <alignment horizontal="left"/>
    </xf>
    <xf numFmtId="3" fontId="10" fillId="14" borderId="69" xfId="0" applyNumberFormat="1" applyFont="1" applyFill="1" applyBorder="1" applyAlignment="1" applyProtection="1"/>
    <xf numFmtId="3" fontId="10" fillId="14" borderId="108" xfId="0" applyNumberFormat="1" applyFont="1" applyFill="1" applyBorder="1" applyAlignment="1" applyProtection="1"/>
    <xf numFmtId="3" fontId="10" fillId="14" borderId="109" xfId="0" applyNumberFormat="1" applyFont="1" applyFill="1" applyBorder="1" applyAlignment="1" applyProtection="1"/>
    <xf numFmtId="3" fontId="10" fillId="14" borderId="110" xfId="0" applyNumberFormat="1" applyFont="1" applyFill="1" applyBorder="1" applyAlignment="1" applyProtection="1"/>
    <xf numFmtId="1" fontId="3" fillId="0" borderId="111" xfId="0" applyNumberFormat="1" applyFont="1" applyBorder="1" applyAlignment="1" applyProtection="1"/>
    <xf numFmtId="3" fontId="19" fillId="14" borderId="109" xfId="0" applyNumberFormat="1" applyFont="1" applyFill="1" applyBorder="1" applyAlignment="1" applyProtection="1">
      <alignment horizontal="center"/>
    </xf>
    <xf numFmtId="171" fontId="10" fillId="0" borderId="107" xfId="0" applyNumberFormat="1" applyFont="1" applyBorder="1" applyProtection="1"/>
    <xf numFmtId="171" fontId="10" fillId="2" borderId="112" xfId="0" applyNumberFormat="1" applyFont="1" applyFill="1" applyBorder="1" applyProtection="1"/>
    <xf numFmtId="1" fontId="3" fillId="2" borderId="28" xfId="0" applyNumberFormat="1" applyFont="1" applyFill="1" applyBorder="1" applyAlignment="1" applyProtection="1"/>
    <xf numFmtId="1" fontId="10" fillId="2" borderId="0" xfId="0" quotePrefix="1" applyNumberFormat="1" applyFont="1" applyFill="1" applyBorder="1" applyAlignment="1" applyProtection="1">
      <alignment horizontal="right"/>
    </xf>
    <xf numFmtId="1" fontId="3" fillId="2" borderId="113" xfId="0" applyNumberFormat="1" applyFont="1" applyFill="1" applyBorder="1" applyAlignment="1" applyProtection="1"/>
    <xf numFmtId="1" fontId="3" fillId="0" borderId="113" xfId="0" applyNumberFormat="1" applyFont="1" applyBorder="1" applyAlignment="1" applyProtection="1"/>
    <xf numFmtId="0" fontId="10" fillId="2" borderId="114" xfId="0" applyFont="1" applyFill="1" applyBorder="1" applyAlignment="1" applyProtection="1">
      <alignment horizontal="left"/>
    </xf>
    <xf numFmtId="0" fontId="10" fillId="2" borderId="112" xfId="0" applyFont="1" applyFill="1" applyBorder="1" applyAlignment="1" applyProtection="1">
      <alignment horizontal="left"/>
    </xf>
    <xf numFmtId="1" fontId="3" fillId="2" borderId="68" xfId="0" applyNumberFormat="1" applyFont="1" applyFill="1" applyBorder="1" applyProtection="1"/>
    <xf numFmtId="1" fontId="3" fillId="0" borderId="96" xfId="0" applyNumberFormat="1" applyFont="1" applyBorder="1" applyProtection="1"/>
    <xf numFmtId="1" fontId="3" fillId="0" borderId="68" xfId="0" applyNumberFormat="1" applyFont="1" applyBorder="1" applyProtection="1"/>
    <xf numFmtId="1" fontId="3" fillId="2" borderId="115" xfId="0" applyNumberFormat="1" applyFont="1" applyFill="1" applyBorder="1" applyProtection="1"/>
    <xf numFmtId="0" fontId="10" fillId="2" borderId="116" xfId="0" applyFont="1" applyFill="1" applyBorder="1" applyAlignment="1" applyProtection="1">
      <alignment horizontal="left"/>
    </xf>
    <xf numFmtId="3" fontId="10" fillId="2" borderId="0" xfId="0" applyNumberFormat="1" applyFont="1" applyFill="1" applyBorder="1" applyProtection="1"/>
    <xf numFmtId="0" fontId="27" fillId="2" borderId="0" xfId="3" applyFont="1" applyFill="1" applyBorder="1" applyProtection="1"/>
    <xf numFmtId="0" fontId="2" fillId="2" borderId="11" xfId="0" quotePrefix="1" applyFont="1" applyFill="1" applyBorder="1" applyAlignment="1" applyProtection="1">
      <alignment horizontal="left"/>
    </xf>
    <xf numFmtId="173" fontId="25" fillId="2" borderId="11" xfId="0" quotePrefix="1" applyNumberFormat="1" applyFont="1" applyFill="1" applyBorder="1" applyAlignment="1" applyProtection="1"/>
    <xf numFmtId="173" fontId="26" fillId="2" borderId="11" xfId="0" quotePrefix="1" applyNumberFormat="1" applyFont="1" applyFill="1" applyBorder="1" applyAlignment="1" applyProtection="1"/>
    <xf numFmtId="1" fontId="3" fillId="0" borderId="0" xfId="0" applyNumberFormat="1" applyFont="1" applyBorder="1" applyProtection="1"/>
    <xf numFmtId="0" fontId="10" fillId="2" borderId="0" xfId="0" applyFont="1" applyFill="1" applyBorder="1" applyAlignment="1" applyProtection="1">
      <alignment horizontal="left"/>
    </xf>
    <xf numFmtId="1" fontId="3" fillId="2" borderId="0" xfId="0" applyNumberFormat="1" applyFont="1" applyFill="1" applyBorder="1" applyProtection="1"/>
    <xf numFmtId="0" fontId="12" fillId="2" borderId="0" xfId="2" applyFont="1" applyFill="1" applyBorder="1" applyAlignment="1" applyProtection="1">
      <alignment horizontal="left" vertical="center"/>
    </xf>
    <xf numFmtId="1" fontId="3" fillId="2" borderId="36" xfId="0" applyNumberFormat="1" applyFont="1" applyFill="1" applyBorder="1" applyProtection="1"/>
    <xf numFmtId="0" fontId="28" fillId="5" borderId="5" xfId="2" applyFont="1" applyFill="1" applyBorder="1" applyAlignment="1" applyProtection="1">
      <alignment horizontal="center" vertical="center"/>
    </xf>
    <xf numFmtId="0" fontId="12" fillId="2" borderId="0" xfId="2" applyFont="1" applyFill="1" applyBorder="1" applyAlignment="1" applyProtection="1">
      <alignment horizontal="right" vertical="center"/>
    </xf>
    <xf numFmtId="0" fontId="29" fillId="5" borderId="5" xfId="2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/>
    </xf>
    <xf numFmtId="14" fontId="30" fillId="8" borderId="5" xfId="4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left"/>
    </xf>
    <xf numFmtId="1" fontId="31" fillId="2" borderId="0" xfId="0" applyNumberFormat="1" applyFont="1" applyFill="1" applyBorder="1" applyProtection="1"/>
    <xf numFmtId="0" fontId="32" fillId="2" borderId="8" xfId="2" applyFont="1" applyFill="1" applyBorder="1" applyAlignment="1" applyProtection="1">
      <alignment horizontal="center" vertical="center"/>
    </xf>
    <xf numFmtId="0" fontId="33" fillId="2" borderId="0" xfId="0" applyFont="1" applyFill="1" applyProtection="1"/>
    <xf numFmtId="0" fontId="18" fillId="2" borderId="0" xfId="0" applyFont="1" applyFill="1" applyAlignment="1" applyProtection="1">
      <alignment horizontal="center"/>
    </xf>
    <xf numFmtId="0" fontId="19" fillId="2" borderId="0" xfId="0" applyFont="1" applyFill="1" applyBorder="1" applyAlignment="1" applyProtection="1">
      <alignment horizontal="right"/>
    </xf>
    <xf numFmtId="3" fontId="4" fillId="2" borderId="0" xfId="0" applyNumberFormat="1" applyFont="1" applyFill="1" applyProtection="1"/>
    <xf numFmtId="1" fontId="3" fillId="2" borderId="105" xfId="0" applyNumberFormat="1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3" fontId="34" fillId="2" borderId="107" xfId="0" applyNumberFormat="1" applyFont="1" applyFill="1" applyBorder="1" applyAlignment="1" applyProtection="1">
      <alignment horizontal="center" vertical="center"/>
    </xf>
    <xf numFmtId="1" fontId="19" fillId="2" borderId="0" xfId="0" applyNumberFormat="1" applyFont="1" applyFill="1" applyBorder="1" applyAlignment="1" applyProtection="1">
      <alignment horizontal="right"/>
    </xf>
    <xf numFmtId="3" fontId="4" fillId="2" borderId="105" xfId="0" applyNumberFormat="1" applyFont="1" applyFill="1" applyBorder="1" applyProtection="1"/>
    <xf numFmtId="0" fontId="4" fillId="2" borderId="105" xfId="0" applyFont="1" applyFill="1" applyBorder="1" applyProtection="1"/>
    <xf numFmtId="171" fontId="6" fillId="2" borderId="0" xfId="0" quotePrefix="1" applyNumberFormat="1" applyFont="1" applyFill="1" applyBorder="1" applyAlignment="1" applyProtection="1">
      <alignment horizontal="left"/>
    </xf>
    <xf numFmtId="3" fontId="3" fillId="2" borderId="0" xfId="0" applyNumberFormat="1" applyFont="1" applyFill="1" applyBorder="1" applyProtection="1"/>
    <xf numFmtId="0" fontId="19" fillId="2" borderId="0" xfId="0" quotePrefix="1" applyFont="1" applyFill="1" applyBorder="1" applyAlignment="1" applyProtection="1">
      <alignment horizontal="left"/>
    </xf>
    <xf numFmtId="0" fontId="2" fillId="3" borderId="0" xfId="0" applyFont="1" applyFill="1" applyProtection="1"/>
    <xf numFmtId="0" fontId="4" fillId="3" borderId="0" xfId="0" applyFont="1" applyFill="1" applyProtection="1"/>
  </cellXfs>
  <cellStyles count="5">
    <cellStyle name="Comma" xfId="1" builtinId="3"/>
    <cellStyle name="Normal" xfId="0" builtinId="0"/>
    <cellStyle name="Normal 2" xfId="2"/>
    <cellStyle name="Normal_B3_2013" xfId="3"/>
    <cellStyle name="Normal_BIN 7301,7311 and 6301" xfId="4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68" formatCode="0000"/>
    </dxf>
    <dxf>
      <numFmt numFmtId="167" formatCode="0000&quot; &quot;0000"/>
    </dxf>
    <dxf>
      <numFmt numFmtId="166" formatCode="0000&quot; &quot;0000&quot; &quot;0000"/>
    </dxf>
    <dxf>
      <numFmt numFmtId="165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4" formatCode="#,##0;\(#,##0\)"/>
      <fill>
        <patternFill>
          <bgColor rgb="FFFF0000"/>
        </patternFill>
      </fill>
    </dxf>
    <dxf>
      <font>
        <color rgb="FFFFFF00"/>
      </font>
      <numFmt numFmtId="164" formatCode="#,##0;\(#,##0\)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1_2025_10_47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-agregirani pokazateli"/>
      <sheetName val="OTCHET F"/>
      <sheetName val="OTCHET"/>
      <sheetName val="INF"/>
      <sheetName val="list"/>
    </sheetNames>
    <sheetDataSet>
      <sheetData sheetId="0"/>
      <sheetData sheetId="1"/>
      <sheetData sheetId="2"/>
      <sheetData sheetId="3">
        <row r="9">
          <cell r="B9" t="str">
            <v>КОМИСИЯ ЗА ФИНАНСОВ НАДЗОР</v>
          </cell>
          <cell r="F9">
            <v>45961</v>
          </cell>
          <cell r="H9">
            <v>131060676</v>
          </cell>
        </row>
        <row r="12">
          <cell r="B12" t="str">
            <v>Комисия за финансов надзор</v>
          </cell>
          <cell r="E12" t="str">
            <v>код по ЕБК:</v>
          </cell>
          <cell r="F12" t="str">
            <v>4700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90">
          <cell r="E90">
            <v>22900000</v>
          </cell>
          <cell r="G90">
            <v>22760745</v>
          </cell>
          <cell r="H90">
            <v>0</v>
          </cell>
          <cell r="I90">
            <v>49141</v>
          </cell>
          <cell r="J90">
            <v>10570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6">
          <cell r="E106">
            <v>3000000</v>
          </cell>
          <cell r="G106">
            <v>1145205</v>
          </cell>
          <cell r="H106">
            <v>0</v>
          </cell>
          <cell r="I106">
            <v>1248</v>
          </cell>
          <cell r="J106">
            <v>55239</v>
          </cell>
        </row>
        <row r="110">
          <cell r="E110">
            <v>0</v>
          </cell>
          <cell r="G110">
            <v>13768</v>
          </cell>
          <cell r="H110">
            <v>-124</v>
          </cell>
          <cell r="I110">
            <v>0</v>
          </cell>
          <cell r="J110">
            <v>-65809</v>
          </cell>
        </row>
        <row r="119">
          <cell r="E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3">
          <cell r="E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37">
          <cell r="E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9">
          <cell r="E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8">
          <cell r="E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87">
          <cell r="E187">
            <v>15990000</v>
          </cell>
          <cell r="G187">
            <v>10216351</v>
          </cell>
          <cell r="H187">
            <v>0</v>
          </cell>
          <cell r="I187">
            <v>-872</v>
          </cell>
          <cell r="J187">
            <v>2338321</v>
          </cell>
        </row>
        <row r="190">
          <cell r="E190">
            <v>856250</v>
          </cell>
          <cell r="G190">
            <v>581040</v>
          </cell>
          <cell r="H190">
            <v>0</v>
          </cell>
          <cell r="I190">
            <v>0</v>
          </cell>
          <cell r="J190">
            <v>54494</v>
          </cell>
        </row>
        <row r="196">
          <cell r="E196">
            <v>2146400</v>
          </cell>
          <cell r="G196">
            <v>0</v>
          </cell>
          <cell r="H196">
            <v>0</v>
          </cell>
          <cell r="I196">
            <v>0</v>
          </cell>
          <cell r="J196">
            <v>1619265</v>
          </cell>
        </row>
        <row r="204">
          <cell r="E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E205">
            <v>2887500</v>
          </cell>
          <cell r="G205">
            <v>2128595</v>
          </cell>
          <cell r="H205">
            <v>38253</v>
          </cell>
          <cell r="I205">
            <v>246988</v>
          </cell>
          <cell r="J205">
            <v>0</v>
          </cell>
        </row>
        <row r="223">
          <cell r="E223">
            <v>65000</v>
          </cell>
          <cell r="G223">
            <v>49100</v>
          </cell>
          <cell r="H223">
            <v>0</v>
          </cell>
          <cell r="I223">
            <v>957</v>
          </cell>
          <cell r="J223">
            <v>0</v>
          </cell>
        </row>
        <row r="227">
          <cell r="E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33">
          <cell r="E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3">
          <cell r="E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E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51">
          <cell r="E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E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E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3553900</v>
          </cell>
          <cell r="G274">
            <v>3436578</v>
          </cell>
          <cell r="H274">
            <v>0</v>
          </cell>
          <cell r="I274">
            <v>0</v>
          </cell>
          <cell r="J274">
            <v>0</v>
          </cell>
        </row>
        <row r="275">
          <cell r="E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8">
          <cell r="E278">
            <v>2638</v>
          </cell>
          <cell r="G278">
            <v>2638</v>
          </cell>
          <cell r="H278">
            <v>0</v>
          </cell>
          <cell r="I278">
            <v>0</v>
          </cell>
          <cell r="J278">
            <v>0</v>
          </cell>
        </row>
        <row r="279">
          <cell r="E279">
            <v>689000</v>
          </cell>
          <cell r="G279">
            <v>242254</v>
          </cell>
          <cell r="H279">
            <v>0</v>
          </cell>
          <cell r="I279">
            <v>0</v>
          </cell>
          <cell r="J279">
            <v>0</v>
          </cell>
        </row>
        <row r="287">
          <cell r="E287">
            <v>2094862</v>
          </cell>
          <cell r="G287">
            <v>579440</v>
          </cell>
          <cell r="H287">
            <v>2313</v>
          </cell>
          <cell r="I287">
            <v>0</v>
          </cell>
          <cell r="J287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E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E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64">
          <cell r="E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78">
          <cell r="E378">
            <v>2385550</v>
          </cell>
          <cell r="G378">
            <v>-6358258</v>
          </cell>
          <cell r="H378">
            <v>0</v>
          </cell>
          <cell r="I378">
            <v>0</v>
          </cell>
          <cell r="J378">
            <v>0</v>
          </cell>
        </row>
        <row r="386">
          <cell r="E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91">
          <cell r="E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4">
          <cell r="E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9">
          <cell r="E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2">
          <cell r="E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5">
          <cell r="E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9">
          <cell r="E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2">
          <cell r="E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5">
          <cell r="E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3955021</v>
          </cell>
        </row>
        <row r="429">
          <cell r="E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64">
          <cell r="E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74">
          <cell r="E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500">
          <cell r="E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9">
          <cell r="E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4">
          <cell r="E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7">
          <cell r="E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34">
          <cell r="E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9">
          <cell r="E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7">
          <cell r="E547">
            <v>0</v>
          </cell>
          <cell r="G547">
            <v>-59314</v>
          </cell>
          <cell r="H547">
            <v>0</v>
          </cell>
          <cell r="I547">
            <v>309</v>
          </cell>
          <cell r="J547">
            <v>57059</v>
          </cell>
        </row>
        <row r="570">
          <cell r="H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74</v>
          </cell>
          <cell r="I571">
            <v>0</v>
          </cell>
          <cell r="J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I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G575">
            <v>0</v>
          </cell>
          <cell r="H575">
            <v>0</v>
          </cell>
          <cell r="J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</row>
        <row r="577">
          <cell r="G577">
            <v>0</v>
          </cell>
          <cell r="H577">
            <v>-10384</v>
          </cell>
          <cell r="I577">
            <v>0</v>
          </cell>
          <cell r="J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I579">
            <v>0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-8086</v>
          </cell>
          <cell r="J580">
            <v>0</v>
          </cell>
        </row>
        <row r="581">
          <cell r="G581">
            <v>0</v>
          </cell>
          <cell r="H581">
            <v>0</v>
          </cell>
          <cell r="I581">
            <v>-10689</v>
          </cell>
          <cell r="J581">
            <v>0</v>
          </cell>
        </row>
        <row r="582">
          <cell r="I582">
            <v>0</v>
          </cell>
        </row>
        <row r="583">
          <cell r="G583">
            <v>0</v>
          </cell>
          <cell r="J583">
            <v>0</v>
          </cell>
        </row>
        <row r="584">
          <cell r="G584">
            <v>0</v>
          </cell>
          <cell r="I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H586">
            <v>0</v>
          </cell>
          <cell r="J586">
            <v>0</v>
          </cell>
        </row>
        <row r="587">
          <cell r="G587">
            <v>0</v>
          </cell>
          <cell r="I587">
            <v>0</v>
          </cell>
          <cell r="J587">
            <v>0</v>
          </cell>
        </row>
        <row r="588">
          <cell r="G588">
            <v>0</v>
          </cell>
          <cell r="J588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G594">
            <v>-266150</v>
          </cell>
          <cell r="H594">
            <v>51000</v>
          </cell>
          <cell r="I594">
            <v>215150</v>
          </cell>
          <cell r="J594">
            <v>0</v>
          </cell>
        </row>
        <row r="597">
          <cell r="E597">
            <v>0</v>
          </cell>
          <cell r="G597">
            <v>-49000</v>
          </cell>
          <cell r="H597">
            <v>51000</v>
          </cell>
          <cell r="I597">
            <v>-2000</v>
          </cell>
          <cell r="J597">
            <v>0</v>
          </cell>
        </row>
        <row r="608">
          <cell r="B608">
            <v>45971</v>
          </cell>
        </row>
      </sheetData>
      <sheetData sheetId="4"/>
      <sheetData sheetId="5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  <cell r="C111">
            <v>4448</v>
          </cell>
        </row>
        <row r="112">
          <cell r="B112" t="str">
            <v>450 Преобразувани лечебни заведения</v>
          </cell>
          <cell r="C112">
            <v>4450</v>
          </cell>
        </row>
        <row r="113">
          <cell r="B113" t="str">
            <v>451 Плащания за първична извънболнична медицинска помощ</v>
          </cell>
          <cell r="C113">
            <v>4451</v>
          </cell>
        </row>
        <row r="114">
          <cell r="B114" t="str">
            <v>452 Плащания за специализирана извънболнична медицинска помощ</v>
          </cell>
          <cell r="C114">
            <v>4452</v>
          </cell>
        </row>
        <row r="115">
          <cell r="B115" t="str">
            <v>453 Плащания за дентална помощ</v>
          </cell>
          <cell r="C115">
            <v>4453</v>
          </cell>
        </row>
        <row r="116">
          <cell r="B116" t="str">
            <v>454 Плащания за медико-диагностична дейност</v>
          </cell>
          <cell r="C116">
            <v>4454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7">
            <v>4455</v>
          </cell>
        </row>
        <row r="118">
          <cell r="B118" t="str">
            <v>456 Плащания за болнична медицинска помощ</v>
          </cell>
          <cell r="C118">
            <v>4456</v>
          </cell>
        </row>
        <row r="119">
          <cell r="B119" t="str">
            <v>457 Плащания за медицински изделия прилагани в болничната медицинска помощ</v>
          </cell>
          <cell r="C119">
            <v>4457</v>
          </cell>
        </row>
        <row r="120">
          <cell r="B120" t="str">
            <v>458 Плащания за лекарствени продукти в условия на болнична медицинска помощ</v>
          </cell>
          <cell r="C120">
            <v>4458</v>
          </cell>
        </row>
        <row r="121">
          <cell r="B121" t="str">
            <v>459 Други здравноосигурителни плащания</v>
          </cell>
          <cell r="C121">
            <v>4459</v>
          </cell>
        </row>
        <row r="122">
          <cell r="B122" t="str">
            <v>465 Приложни научни изследвания в областта на здравеопазването</v>
          </cell>
          <cell r="C122">
            <v>4465</v>
          </cell>
        </row>
        <row r="123">
          <cell r="B123" t="str">
            <v>467 Национални програми</v>
          </cell>
          <cell r="C123">
            <v>4467</v>
          </cell>
        </row>
        <row r="124">
          <cell r="B124" t="str">
            <v>468 Международни програми и споразумения, дарения и помощи от чужбина</v>
          </cell>
          <cell r="C124">
            <v>4468</v>
          </cell>
        </row>
        <row r="125">
          <cell r="B125" t="str">
            <v>469 Други дейности по здравеопазването</v>
          </cell>
          <cell r="C125">
            <v>4469</v>
          </cell>
        </row>
        <row r="126">
          <cell r="B126" t="str">
            <v>501 Пенсии</v>
          </cell>
          <cell r="C126">
            <v>5501</v>
          </cell>
        </row>
        <row r="127">
          <cell r="B127" t="str">
            <v>511 Помощи по Закона за семейните помощи за деца</v>
          </cell>
          <cell r="C127">
            <v>5511</v>
          </cell>
        </row>
        <row r="128">
          <cell r="B128" t="str">
            <v>512 Помощи по Закона за социално подпомагане</v>
          </cell>
          <cell r="C128">
            <v>5512</v>
          </cell>
        </row>
        <row r="129">
          <cell r="B129" t="str">
            <v>513 Помощи по Закона за хората с увреждания</v>
          </cell>
          <cell r="C129">
            <v>5513</v>
          </cell>
        </row>
        <row r="130">
          <cell r="B130" t="str">
            <v>514 Помощи за диагностика и лечение на социално слаби лица</v>
          </cell>
          <cell r="C130">
            <v>5514</v>
          </cell>
        </row>
        <row r="131">
          <cell r="B131" t="str">
            <v>515 Помощи по Закона за закрила на детето</v>
          </cell>
          <cell r="C131">
            <v>5515</v>
          </cell>
        </row>
        <row r="132">
          <cell r="B132" t="str">
            <v>516 Помощи по Закона за ветераните от войните на Република България</v>
          </cell>
          <cell r="C132">
            <v>5516</v>
          </cell>
        </row>
        <row r="133">
          <cell r="B133" t="str">
            <v>517 Помощи по Закона за военноинвалидите и военнопострадалите</v>
          </cell>
          <cell r="C133">
            <v>5517</v>
          </cell>
        </row>
        <row r="134">
          <cell r="B134" t="str">
            <v>518 Социални помощи и обезщетения по международни програми, помощи и дарения</v>
          </cell>
          <cell r="C134">
            <v>5518</v>
          </cell>
        </row>
        <row r="135">
          <cell r="B135" t="str">
            <v>519 Други помощи и обезщетения</v>
          </cell>
          <cell r="C135">
            <v>5519</v>
          </cell>
        </row>
        <row r="136">
          <cell r="B136" t="str">
            <v>521 Служби по социалното осигуряване (ДОО и др.)</v>
          </cell>
          <cell r="C136">
            <v>5521</v>
          </cell>
        </row>
        <row r="137">
          <cell r="B137" t="str">
            <v>522 Дирекции за социално подпомагане</v>
          </cell>
          <cell r="C137">
            <v>5522</v>
          </cell>
        </row>
        <row r="138">
          <cell r="B138" t="str">
            <v>524 Домашен социален патронаж</v>
          </cell>
          <cell r="C138">
            <v>5524</v>
          </cell>
        </row>
        <row r="139">
          <cell r="B139" t="str">
            <v>525 Клубове на пенсионера, инвалида и др.</v>
          </cell>
          <cell r="C139">
            <v>5525</v>
          </cell>
        </row>
        <row r="140">
          <cell r="B140" t="str">
            <v>526 Центрове за обществена подкрепа</v>
          </cell>
          <cell r="C140">
            <v>5526</v>
          </cell>
        </row>
        <row r="141">
          <cell r="B141" t="str">
            <v>527 Звена "Майка и бебе"</v>
          </cell>
          <cell r="C141">
            <v>5527</v>
          </cell>
        </row>
        <row r="142">
          <cell r="B142" t="str">
            <v>528 Център за работа с деца на улицата</v>
          </cell>
          <cell r="C142">
            <v>5528</v>
          </cell>
        </row>
        <row r="143">
          <cell r="B143" t="str">
            <v>529 Кризисен център</v>
          </cell>
          <cell r="C143">
            <v>5529</v>
          </cell>
        </row>
        <row r="144">
          <cell r="B144" t="str">
            <v>530 Център за настаняване от семеен тип</v>
          </cell>
          <cell r="C144">
            <v>5530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  <cell r="C145">
            <v>5531</v>
          </cell>
        </row>
        <row r="146">
          <cell r="B146" t="str">
            <v>532 Програми за временна заетост</v>
          </cell>
          <cell r="C146">
            <v>5532</v>
          </cell>
        </row>
        <row r="147">
          <cell r="B147" t="str">
            <v>533 Други програми и дейности за осигуряване на заетост</v>
          </cell>
          <cell r="C147">
            <v>5533</v>
          </cell>
        </row>
        <row r="148">
          <cell r="B148" t="str">
            <v>534 Наблюдавани жилища</v>
          </cell>
          <cell r="C148">
            <v>5534</v>
          </cell>
        </row>
        <row r="149">
          <cell r="B149" t="str">
            <v>535 Преходни жилища</v>
          </cell>
          <cell r="C149">
            <v>5535</v>
          </cell>
        </row>
        <row r="150">
          <cell r="B150" t="str">
            <v>538 Програми за закрила на детето</v>
          </cell>
          <cell r="C150">
            <v>5538</v>
          </cell>
        </row>
        <row r="151">
          <cell r="B151" t="str">
            <v>540 Домове за стари хора</v>
          </cell>
          <cell r="C151">
            <v>5540</v>
          </cell>
        </row>
        <row r="152">
          <cell r="B152" t="str">
            <v>541 Домове за пълнолетни лица с увреждания</v>
          </cell>
          <cell r="C152">
            <v>5541</v>
          </cell>
        </row>
        <row r="153">
          <cell r="B153" t="str">
            <v>545 Социални услуги в домашна среда</v>
          </cell>
          <cell r="C153">
            <v>5545</v>
          </cell>
        </row>
        <row r="154">
          <cell r="B154" t="str">
            <v>546 Домове за деца</v>
          </cell>
          <cell r="C154">
            <v>5546</v>
          </cell>
        </row>
        <row r="155">
          <cell r="B155" t="str">
            <v>547 Център за временно настаняване</v>
          </cell>
          <cell r="C155">
            <v>5547</v>
          </cell>
        </row>
        <row r="156">
          <cell r="B156" t="str">
            <v>548 Дневни центрове за стари хора</v>
          </cell>
          <cell r="C156">
            <v>5548</v>
          </cell>
        </row>
        <row r="157">
          <cell r="B157" t="str">
            <v>550 Центрове за социална рехабилитация и интеграция</v>
          </cell>
          <cell r="C157">
            <v>5550</v>
          </cell>
        </row>
        <row r="158">
          <cell r="B158" t="str">
            <v>551 Дневни центрове за лица с увреждания</v>
          </cell>
          <cell r="C158">
            <v>5551</v>
          </cell>
        </row>
        <row r="159">
          <cell r="B159" t="str">
            <v>553 Приюти</v>
          </cell>
          <cell r="C159">
            <v>5553</v>
          </cell>
        </row>
        <row r="160">
          <cell r="B160" t="str">
            <v>554 Защитени жилища</v>
          </cell>
          <cell r="C160">
            <v>5554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  <cell r="C161">
            <v>5556</v>
          </cell>
        </row>
        <row r="162">
          <cell r="B162" t="str">
            <v>561 Асистентска подкрепа</v>
          </cell>
          <cell r="C162">
            <v>5561</v>
          </cell>
        </row>
        <row r="163">
          <cell r="B163" t="str">
            <v>562 Асистенти за лична помощ</v>
          </cell>
          <cell r="C163">
            <v>5562</v>
          </cell>
        </row>
        <row r="164">
          <cell r="B164" t="str">
            <v>588 Международни програми и споразумения, дарения и помощи от чужбина</v>
          </cell>
          <cell r="C164">
            <v>5588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  <cell r="C165">
            <v>5589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  <cell r="C166">
            <v>6601</v>
          </cell>
        </row>
        <row r="167">
          <cell r="B167" t="str">
            <v>602 Служби по кадастър, геодезия и регистрация на недвижимата собственост</v>
          </cell>
          <cell r="C167">
            <v>6602</v>
          </cell>
        </row>
        <row r="168">
          <cell r="B168" t="str">
            <v>603 Водоснабдяване и канализация</v>
          </cell>
          <cell r="C168">
            <v>6603</v>
          </cell>
        </row>
        <row r="169">
          <cell r="B169" t="str">
            <v>604 Осветление на улици и площади</v>
          </cell>
          <cell r="C169">
            <v>6604</v>
          </cell>
        </row>
        <row r="170">
          <cell r="B170" t="str">
            <v>605 Минерални води и бани</v>
          </cell>
          <cell r="C170">
            <v>6605</v>
          </cell>
        </row>
        <row r="171">
          <cell r="B171" t="str">
            <v>606 Изграждане, ремонт и поддържане на уличната мрежа</v>
          </cell>
          <cell r="C171">
            <v>6606</v>
          </cell>
        </row>
        <row r="172">
          <cell r="B172" t="str">
            <v>618 Международни програми и споразумения, дарения и помощи от чужбина</v>
          </cell>
          <cell r="C172">
            <v>6618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  <cell r="C173">
            <v>6619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  <cell r="C174">
            <v>6621</v>
          </cell>
        </row>
        <row r="175">
          <cell r="B175" t="str">
            <v>622 Озеленяване</v>
          </cell>
          <cell r="C175">
            <v>6622</v>
          </cell>
        </row>
        <row r="176">
          <cell r="B176" t="str">
            <v>623 Чистота</v>
          </cell>
          <cell r="C176">
            <v>6623</v>
          </cell>
        </row>
        <row r="177">
          <cell r="B177" t="str">
            <v>624 Геозащита</v>
          </cell>
          <cell r="C177">
            <v>6624</v>
          </cell>
        </row>
        <row r="178">
          <cell r="B178" t="str">
            <v>625 Приложни и научни изследвания  в областта на опазване на околната среда</v>
          </cell>
          <cell r="C178">
            <v>6625</v>
          </cell>
        </row>
        <row r="179">
          <cell r="B179" t="str">
            <v>626 Пречистване на отпадъчните води от населените места</v>
          </cell>
          <cell r="C179">
            <v>6626</v>
          </cell>
        </row>
        <row r="180">
          <cell r="B180" t="str">
            <v>627 Управление на дейностите по отпадъците</v>
          </cell>
          <cell r="C180">
            <v>6627</v>
          </cell>
        </row>
        <row r="181">
          <cell r="B181" t="str">
            <v>628 Международни програми и споразумения, дарения и помощи от чужбина</v>
          </cell>
          <cell r="C181">
            <v>6628</v>
          </cell>
        </row>
        <row r="182">
          <cell r="B182" t="str">
            <v>629 Други дейности по опазване на околната среда</v>
          </cell>
          <cell r="C182">
            <v>6629</v>
          </cell>
        </row>
        <row r="183">
          <cell r="B183" t="str">
            <v>701 Дейности по почивното дело и социалния отдих</v>
          </cell>
          <cell r="C183">
            <v>7701</v>
          </cell>
        </row>
        <row r="184">
          <cell r="B184" t="str">
            <v>708 Международни програми и споразумения, дарения и помощи от чужбина</v>
          </cell>
          <cell r="C184">
            <v>7708</v>
          </cell>
        </row>
        <row r="185">
          <cell r="B185" t="str">
            <v>711 Управление, контрол и регулиране на дейностите по спорта</v>
          </cell>
          <cell r="C185">
            <v>7711</v>
          </cell>
        </row>
        <row r="186">
          <cell r="B186" t="str">
            <v>712 Детски и специализирани спортни школи</v>
          </cell>
          <cell r="C186">
            <v>7712</v>
          </cell>
        </row>
        <row r="187">
          <cell r="B187" t="str">
            <v>713 Спорт за всички</v>
          </cell>
          <cell r="C187">
            <v>7713</v>
          </cell>
        </row>
        <row r="188">
          <cell r="B188" t="str">
            <v>714 Спортни бази за спорт за всички</v>
          </cell>
          <cell r="C188">
            <v>7714</v>
          </cell>
        </row>
        <row r="189">
          <cell r="B189" t="str">
            <v>718 Международни програми и споразумения, дарения и помощи от чужбина</v>
          </cell>
          <cell r="C189">
            <v>7718</v>
          </cell>
        </row>
        <row r="190">
          <cell r="B190" t="str">
            <v>719 Други дейности по спорта и физическата култура</v>
          </cell>
          <cell r="C190">
            <v>7719</v>
          </cell>
        </row>
        <row r="191">
          <cell r="B191" t="str">
            <v>731 Управление, контрол и регулиране на дейностите по културата</v>
          </cell>
          <cell r="C191">
            <v>7731</v>
          </cell>
        </row>
        <row r="192">
          <cell r="B192" t="str">
            <v>732 Културни дейности</v>
          </cell>
          <cell r="C192">
            <v>7732</v>
          </cell>
        </row>
        <row r="193">
          <cell r="B193" t="str">
            <v>733 Български културни институти в чужбина</v>
          </cell>
          <cell r="C193">
            <v>7733</v>
          </cell>
        </row>
        <row r="194">
          <cell r="B194" t="str">
            <v>735 Театри</v>
          </cell>
          <cell r="C194">
            <v>7735</v>
          </cell>
        </row>
        <row r="195">
          <cell r="B195" t="str">
            <v>736 Оперно - филхармонични дружества и опери</v>
          </cell>
          <cell r="C195">
            <v>7736</v>
          </cell>
        </row>
        <row r="196">
          <cell r="B196" t="str">
            <v>737 Оркестри и ансамбли</v>
          </cell>
          <cell r="C196">
            <v>7737</v>
          </cell>
        </row>
        <row r="197">
          <cell r="B197" t="str">
            <v>738 Читалища</v>
          </cell>
          <cell r="C197">
            <v>7738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  <cell r="C198">
            <v>7739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  <cell r="C199">
            <v>7740</v>
          </cell>
        </row>
        <row r="200">
          <cell r="B200" t="str">
            <v>741 Радиотранслационни възли</v>
          </cell>
          <cell r="C200">
            <v>7741</v>
          </cell>
        </row>
        <row r="201">
          <cell r="B201" t="str">
            <v>742 Радио</v>
          </cell>
          <cell r="C201">
            <v>7742</v>
          </cell>
        </row>
        <row r="202">
          <cell r="B202" t="str">
            <v>743 Телевизия</v>
          </cell>
          <cell r="C202">
            <v>7743</v>
          </cell>
        </row>
        <row r="203">
          <cell r="B203" t="str">
            <v>744 Филмотечно и фонотечно дело</v>
          </cell>
          <cell r="C203">
            <v>7744</v>
          </cell>
        </row>
        <row r="204">
          <cell r="B204" t="str">
            <v>745 Обредни домове и зали</v>
          </cell>
          <cell r="C204">
            <v>7745</v>
          </cell>
        </row>
        <row r="205">
          <cell r="B205" t="str">
            <v>746 Зоопаркове</v>
          </cell>
          <cell r="C205">
            <v>7746</v>
          </cell>
        </row>
        <row r="206">
          <cell r="B206" t="str">
            <v>747 Държавен архив и териториални архиви</v>
          </cell>
          <cell r="C206">
            <v>7747</v>
          </cell>
        </row>
        <row r="207">
          <cell r="B207" t="str">
            <v>748 Подпомагане развитието на културата</v>
          </cell>
          <cell r="C207">
            <v>7748</v>
          </cell>
        </row>
        <row r="208">
          <cell r="B208" t="str">
            <v>751 Библиотеки с национален и регионален характер</v>
          </cell>
          <cell r="C208">
            <v>7751</v>
          </cell>
        </row>
        <row r="209">
          <cell r="B209" t="str">
            <v>752 Градски библиотеки</v>
          </cell>
          <cell r="C209">
            <v>7752</v>
          </cell>
        </row>
        <row r="210">
          <cell r="B210" t="str">
            <v>755 Приложни и научни изследвания  в областта на опазване на културата</v>
          </cell>
          <cell r="C210">
            <v>7755</v>
          </cell>
        </row>
        <row r="211">
          <cell r="B211" t="str">
            <v>758 Международни програми и споразумения, дарения и помощи от чужбина</v>
          </cell>
          <cell r="C211">
            <v>7758</v>
          </cell>
        </row>
        <row r="212">
          <cell r="B212" t="str">
            <v>759 Други дейности по културата</v>
          </cell>
          <cell r="C212">
            <v>7759</v>
          </cell>
        </row>
        <row r="213">
          <cell r="B213" t="str">
            <v>761 Контрол и регулиране на дейностите по религиозно дело</v>
          </cell>
          <cell r="C213">
            <v>7761</v>
          </cell>
        </row>
        <row r="214">
          <cell r="B214" t="str">
            <v>762 Субсидии и други разходи за дейности по религиозно дело</v>
          </cell>
          <cell r="C214">
            <v>7762</v>
          </cell>
        </row>
        <row r="215">
          <cell r="B215" t="str">
            <v>768 Международни програми и споразумения, дарения и помощи от чужбина</v>
          </cell>
          <cell r="C215">
            <v>7768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  <cell r="C216">
            <v>8801</v>
          </cell>
        </row>
        <row r="217">
          <cell r="B217" t="str">
            <v>802 Изследвания, измервания и анализи на горивата и енергията</v>
          </cell>
          <cell r="C217">
            <v>8802</v>
          </cell>
        </row>
        <row r="218">
          <cell r="B218" t="str">
            <v>803 Безопасност и съхраняване на радиоактивни отпадъци</v>
          </cell>
          <cell r="C218">
            <v>8803</v>
          </cell>
        </row>
        <row r="219">
          <cell r="B219" t="str">
            <v>804 Извеждане на ядрени съоръжения от експлоатация</v>
          </cell>
          <cell r="C219">
            <v>8804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  <cell r="C220">
            <v>8805</v>
          </cell>
        </row>
        <row r="221">
          <cell r="B221" t="str">
            <v>807 Международни програми и споразумения, дарения и помощи от чужбина</v>
          </cell>
          <cell r="C221">
            <v>8807</v>
          </cell>
        </row>
        <row r="222">
          <cell r="B222" t="str">
            <v>808 Други дейности по минното дело</v>
          </cell>
          <cell r="C222">
            <v>8808</v>
          </cell>
        </row>
        <row r="223">
          <cell r="B223" t="str">
            <v>809 Други дейности по горивата и енергията</v>
          </cell>
          <cell r="C223">
            <v>8809</v>
          </cell>
        </row>
        <row r="224">
          <cell r="B224" t="str">
            <v>811 Управление, контрол и регулиране на дейностите по растениевъдство</v>
          </cell>
          <cell r="C224">
            <v>8811</v>
          </cell>
        </row>
        <row r="225">
          <cell r="B225" t="str">
            <v>813 Областни земеделски служби</v>
          </cell>
          <cell r="C225">
            <v>8813</v>
          </cell>
        </row>
        <row r="226">
          <cell r="B226" t="str">
            <v>814 Управление, контрол и регулиране на дейностите по горското стопанство</v>
          </cell>
          <cell r="C226">
            <v>8814</v>
          </cell>
        </row>
        <row r="227">
          <cell r="B227" t="str">
            <v>815 Управление, контрол и регулиране на дейностите по лова и риболова</v>
          </cell>
          <cell r="C227">
            <v>8815</v>
          </cell>
        </row>
        <row r="228">
          <cell r="B228" t="str">
            <v>816 Машинно-изпитателни центрове и контролно технически инспекции</v>
          </cell>
          <cell r="C228">
            <v>8816</v>
          </cell>
        </row>
        <row r="229">
          <cell r="B229" t="str">
            <v>817 Ветеринарно-медицински служби</v>
          </cell>
          <cell r="C229">
            <v>8817</v>
          </cell>
        </row>
        <row r="230">
          <cell r="B230" t="str">
            <v>821 Други служби по поземлената реформа</v>
          </cell>
          <cell r="C230">
            <v>8821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  <cell r="C231">
            <v>8824</v>
          </cell>
        </row>
        <row r="232">
          <cell r="B232" t="str">
            <v>825 Приложни и научни изследвания  в областта на земеделието и горите</v>
          </cell>
          <cell r="C232">
            <v>8825</v>
          </cell>
        </row>
        <row r="233">
          <cell r="B233" t="str">
            <v>826 Рибарство</v>
          </cell>
          <cell r="C233">
            <v>8826</v>
          </cell>
        </row>
        <row r="234">
          <cell r="B234" t="str">
            <v>827 Развитие на селските райони</v>
          </cell>
          <cell r="C234">
            <v>8827</v>
          </cell>
        </row>
        <row r="235">
          <cell r="B235" t="str">
            <v>828 Международни програми и споразумения, дарения и помощи от чужбина</v>
          </cell>
          <cell r="C235">
            <v>8828</v>
          </cell>
        </row>
        <row r="236">
          <cell r="B236" t="str">
            <v>829 Други дейности по селско и горско стопанство, лов и риболов</v>
          </cell>
          <cell r="C236">
            <v>8829</v>
          </cell>
        </row>
        <row r="237">
          <cell r="B237" t="str">
            <v>831 Управление,контрол и регулиране на дейностите по транспорта и пътищата</v>
          </cell>
          <cell r="C237">
            <v>8831</v>
          </cell>
        </row>
        <row r="238">
          <cell r="B238" t="str">
            <v>832 Служби и дейности по поддържане, ремонт и изграждане на пътищата</v>
          </cell>
          <cell r="C238">
            <v>8832</v>
          </cell>
        </row>
        <row r="239">
          <cell r="B239" t="str">
            <v>833 Проучвания, измервания и анализи на пътната мрежа</v>
          </cell>
          <cell r="C239">
            <v>8833</v>
          </cell>
        </row>
        <row r="240">
          <cell r="B240" t="str">
            <v>834 Дейности по автомобилния транспорт</v>
          </cell>
          <cell r="C240">
            <v>8834</v>
          </cell>
        </row>
        <row r="241">
          <cell r="B241" t="str">
            <v>835 Дейности по железопътния транспорт</v>
          </cell>
          <cell r="C241">
            <v>8835</v>
          </cell>
        </row>
        <row r="242">
          <cell r="B242" t="str">
            <v>836 Дейности по въздушния транспорт</v>
          </cell>
          <cell r="C242">
            <v>8836</v>
          </cell>
        </row>
        <row r="243">
          <cell r="B243" t="str">
            <v>837 Дейности по водния транспорт</v>
          </cell>
          <cell r="C243">
            <v>8837</v>
          </cell>
        </row>
        <row r="244">
          <cell r="B244" t="str">
            <v>838 Управление, контрол и регулиране на дейностите по комуникациите</v>
          </cell>
          <cell r="C244">
            <v>8838</v>
          </cell>
        </row>
        <row r="245">
          <cell r="B245" t="str">
            <v>839 Пощи и далекосъобщения</v>
          </cell>
          <cell r="C245">
            <v>8839</v>
          </cell>
        </row>
        <row r="246">
          <cell r="B246" t="str">
            <v>845 Приложни и научни изследвания  в областта на транспорта и съобщенията</v>
          </cell>
          <cell r="C246">
            <v>8845</v>
          </cell>
        </row>
        <row r="247">
          <cell r="B247" t="str">
            <v>848 Международни програми и споразумения, дарения и помощи от чужбина</v>
          </cell>
          <cell r="C247">
            <v>8848</v>
          </cell>
        </row>
        <row r="248">
          <cell r="B248" t="str">
            <v>849 Други дейности по транспорта,пътищата,пощите и далекосъобщенията</v>
          </cell>
          <cell r="C248">
            <v>8849</v>
          </cell>
        </row>
        <row r="249">
          <cell r="B249" t="str">
            <v>851 Управление, контрол и регулиране на дейностите по промишлеността</v>
          </cell>
          <cell r="C249">
            <v>8851</v>
          </cell>
        </row>
        <row r="250">
          <cell r="B250" t="str">
            <v>852 Управление, контрол и регулиране на дейностите по строителството</v>
          </cell>
          <cell r="C250">
            <v>8852</v>
          </cell>
        </row>
        <row r="251">
          <cell r="B251" t="str">
            <v>853 Международни програми и споразумения, дарения и помощи от чужбина</v>
          </cell>
          <cell r="C251">
            <v>8853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  <cell r="C252">
            <v>8855</v>
          </cell>
        </row>
        <row r="253">
          <cell r="B253" t="str">
            <v>858 Други дейности по промишлеността</v>
          </cell>
          <cell r="C253">
            <v>8858</v>
          </cell>
        </row>
        <row r="254">
          <cell r="B254" t="str">
            <v>859 Други дейности по строителството</v>
          </cell>
          <cell r="C254">
            <v>8859</v>
          </cell>
        </row>
        <row r="255">
          <cell r="B255" t="str">
            <v>861 Управление, контрол и регулиране на дейностите по туризма</v>
          </cell>
          <cell r="C255">
            <v>8861</v>
          </cell>
        </row>
        <row r="256">
          <cell r="B256" t="str">
            <v>862 Туристически бази</v>
          </cell>
          <cell r="C256">
            <v>8862</v>
          </cell>
        </row>
        <row r="257">
          <cell r="B257" t="str">
            <v>863 Специализирани спортно-туристически школи</v>
          </cell>
          <cell r="C257">
            <v>8863</v>
          </cell>
        </row>
        <row r="258">
          <cell r="B258" t="str">
            <v>864 Международни програми и споразумения, дарения и помощи от чужбина</v>
          </cell>
          <cell r="C258">
            <v>8864</v>
          </cell>
        </row>
        <row r="259">
          <cell r="B259" t="str">
            <v>865 Други дейности по туризма</v>
          </cell>
          <cell r="C259">
            <v>8865</v>
          </cell>
        </row>
        <row r="260">
          <cell r="B260" t="str">
            <v>866 Общински пазари и тържища</v>
          </cell>
          <cell r="C260">
            <v>8866</v>
          </cell>
        </row>
        <row r="261">
          <cell r="B261" t="str">
            <v>867 Реклама и маркетинг</v>
          </cell>
          <cell r="C261">
            <v>8867</v>
          </cell>
        </row>
        <row r="262">
          <cell r="B262" t="str">
            <v>868 Информационно-изчислителни центрове</v>
          </cell>
          <cell r="C262">
            <v>8868</v>
          </cell>
        </row>
        <row r="263">
          <cell r="B263" t="str">
            <v>869 Издателска дейност и печатни бази</v>
          </cell>
          <cell r="C263">
            <v>8869</v>
          </cell>
        </row>
        <row r="264">
          <cell r="B264" t="str">
            <v>871 Помощни стопанства, столове и други спомагателни дейности</v>
          </cell>
          <cell r="C264">
            <v>8871</v>
          </cell>
        </row>
        <row r="265">
          <cell r="B265" t="str">
            <v>872 Дворци, резиденции и стопанства</v>
          </cell>
          <cell r="C265">
            <v>8872</v>
          </cell>
        </row>
        <row r="266">
          <cell r="B266" t="str">
            <v>873 Оздравителни програми за предприятия в изолация и ликвидация</v>
          </cell>
          <cell r="C266">
            <v>8873</v>
          </cell>
        </row>
        <row r="267">
          <cell r="B267" t="str">
            <v>875 Органи и дейности по приватизация</v>
          </cell>
          <cell r="C267">
            <v>8875</v>
          </cell>
        </row>
        <row r="268">
          <cell r="B268" t="str">
            <v>876 Органи по стандартизация и метрология</v>
          </cell>
          <cell r="C268">
            <v>8876</v>
          </cell>
        </row>
        <row r="269">
          <cell r="B269" t="str">
            <v>877 Патентно дело</v>
          </cell>
          <cell r="C269">
            <v>8877</v>
          </cell>
        </row>
        <row r="270">
          <cell r="B270" t="str">
            <v>878 Приюти за безстопанствени животни</v>
          </cell>
          <cell r="C270">
            <v>8878</v>
          </cell>
        </row>
        <row r="271">
          <cell r="B271" t="str">
            <v>885 Приложни и научни изследвания  в други дейности по икономиката</v>
          </cell>
          <cell r="C271">
            <v>8885</v>
          </cell>
        </row>
        <row r="272">
          <cell r="B272" t="str">
            <v>888 Структурни реформи</v>
          </cell>
          <cell r="C272">
            <v>8888</v>
          </cell>
        </row>
        <row r="273">
          <cell r="B273" t="str">
            <v>897 Международни програми и споразумения, дарения и помощи от чужбина</v>
          </cell>
          <cell r="C273">
            <v>8897</v>
          </cell>
        </row>
        <row r="274">
          <cell r="B274" t="str">
            <v>898 Други дейности по икономиката</v>
          </cell>
          <cell r="C274">
            <v>8898</v>
          </cell>
        </row>
        <row r="275">
          <cell r="B275" t="str">
            <v>910 Разходи за лихви</v>
          </cell>
          <cell r="C275">
            <v>9910</v>
          </cell>
        </row>
        <row r="276">
          <cell r="B276" t="str">
            <v>997 Други разходи некласифицирани по другите функции</v>
          </cell>
          <cell r="C276">
            <v>9997</v>
          </cell>
        </row>
        <row r="277">
          <cell r="B277" t="str">
            <v xml:space="preserve">998 Резерв </v>
          </cell>
          <cell r="C277">
            <v>9998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  <cell r="B285" t="str">
            <v>98111</v>
          </cell>
        </row>
        <row r="286">
          <cell r="A286" t="str">
            <v>КФ - ОП "Околна среда"</v>
          </cell>
          <cell r="B286" t="str">
            <v>98112</v>
          </cell>
        </row>
        <row r="287">
          <cell r="A287" t="str">
            <v>ЕФРР - ОП "Транспорт и транспортна инфраструктура"</v>
          </cell>
          <cell r="B287" t="str">
            <v>98211</v>
          </cell>
        </row>
        <row r="288">
          <cell r="A288" t="str">
            <v>ЕФРР - ОП "Региони в растеж"</v>
          </cell>
          <cell r="B288" t="str">
            <v>98212</v>
          </cell>
        </row>
        <row r="289">
          <cell r="A289" t="str">
            <v>ЕФРР - ОП "Наука и образование за интелигентен растеж"</v>
          </cell>
          <cell r="B289" t="str">
            <v>98213</v>
          </cell>
        </row>
        <row r="290">
          <cell r="A290" t="str">
            <v>ЕФРР - ОП "Иновации и конкурентоспособност "</v>
          </cell>
          <cell r="B290" t="str">
            <v>98214</v>
          </cell>
        </row>
        <row r="291">
          <cell r="A291" t="str">
            <v>ЕФРР - ОП "Околна среда"</v>
          </cell>
          <cell r="B291" t="str">
            <v>98215</v>
          </cell>
        </row>
        <row r="292">
          <cell r="A292" t="str">
            <v>ЕФРР - ОП "Инициатива за малки и средни предприятия"</v>
          </cell>
          <cell r="B292" t="str">
            <v>98224</v>
          </cell>
        </row>
        <row r="293">
          <cell r="A293" t="str">
            <v>ЕСФ - ОП "Развитие на човешките ресурси"</v>
          </cell>
          <cell r="B293" t="str">
            <v>98311</v>
          </cell>
        </row>
        <row r="294">
          <cell r="A294" t="str">
            <v>ЕСФ - ОП "Добро управление"</v>
          </cell>
          <cell r="B294" t="str">
            <v>98312</v>
          </cell>
        </row>
        <row r="295">
          <cell r="A295" t="str">
            <v>ЕСФ - ОП "Наука и образование за интелигентен растеж"</v>
          </cell>
          <cell r="B295" t="str">
            <v>98313</v>
          </cell>
        </row>
        <row r="296">
          <cell r="A296" t="str">
            <v xml:space="preserve">ОП "Фонд за европейско подпомагане на най-нуждаещите се лица" </v>
          </cell>
          <cell r="B296">
            <v>98315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  <cell r="B298" t="str">
            <v>98101</v>
          </cell>
        </row>
        <row r="299">
          <cell r="A299" t="str">
            <v>КФ - ОП "ОКОЛНА СРЕДА" /2007-2013/</v>
          </cell>
          <cell r="B299" t="str">
            <v>98102</v>
          </cell>
        </row>
        <row r="300">
          <cell r="A300" t="str">
            <v>ЕФРР - ОП "ТРАНСПОРТ"</v>
          </cell>
          <cell r="B300" t="str">
            <v>98201</v>
          </cell>
        </row>
        <row r="301">
          <cell r="A301" t="str">
            <v>ЕФРР - ОП "РЕГИОНАЛНО РАЗВИТИЕ"</v>
          </cell>
          <cell r="B301" t="str">
            <v>98202</v>
          </cell>
        </row>
        <row r="302">
          <cell r="A302" t="str">
            <v>ЕФРР - ОП "КОНКУРЕНТНОСПОСОБНОСТ"</v>
          </cell>
          <cell r="B302" t="str">
            <v>98204</v>
          </cell>
        </row>
        <row r="303">
          <cell r="A303" t="str">
            <v>ЕФРР - ОП "ОКОЛНА СРЕДА" /2007-2013/</v>
          </cell>
          <cell r="B303" t="str">
            <v>98205</v>
          </cell>
        </row>
        <row r="304">
          <cell r="A304" t="str">
            <v>ЕФРР - ОП "ТЕХНИЧЕСКА ПОМОЩ"</v>
          </cell>
          <cell r="B304" t="str">
            <v>98210</v>
          </cell>
        </row>
        <row r="305">
          <cell r="A305" t="str">
            <v>ЕСФ - ОП "ЧОВЕШКИ РЕСУРСИ"</v>
          </cell>
          <cell r="B305" t="str">
            <v>98301</v>
          </cell>
        </row>
        <row r="306">
          <cell r="A306" t="str">
            <v>ЕСФ - ОП "АДМИНИСТРАТИВЕН КАПАЦИТЕТ"</v>
          </cell>
          <cell r="B306" t="str">
            <v>98302</v>
          </cell>
        </row>
        <row r="312">
          <cell r="A312" t="str">
            <v>0100</v>
          </cell>
          <cell r="B312" t="str">
            <v>Народно събрание</v>
          </cell>
        </row>
        <row r="313">
          <cell r="A313" t="str">
            <v>0200</v>
          </cell>
          <cell r="B313" t="str">
            <v>Администрация на президентството</v>
          </cell>
        </row>
        <row r="314">
          <cell r="A314" t="str">
            <v>0300</v>
          </cell>
          <cell r="B314" t="str">
            <v xml:space="preserve">Министерски съвет </v>
          </cell>
        </row>
        <row r="315">
          <cell r="A315" t="str">
            <v>0400</v>
          </cell>
          <cell r="B315" t="str">
            <v>Конституционен съд</v>
          </cell>
        </row>
        <row r="316">
          <cell r="A316" t="str">
            <v>0500</v>
          </cell>
          <cell r="B316" t="str">
            <v>Сметна палата</v>
          </cell>
        </row>
        <row r="317">
          <cell r="A317" t="str">
            <v>0600</v>
          </cell>
          <cell r="B317" t="str">
            <v>Висш съдебен съвет</v>
          </cell>
        </row>
        <row r="318">
          <cell r="A318" t="str">
            <v>1000</v>
          </cell>
          <cell r="B318" t="str">
            <v>Министерство на финансите</v>
          </cell>
        </row>
        <row r="319">
          <cell r="A319" t="str">
            <v>1100</v>
          </cell>
          <cell r="B319" t="str">
            <v>Министерство на външните работи</v>
          </cell>
        </row>
        <row r="320">
          <cell r="A320" t="str">
            <v>1200</v>
          </cell>
          <cell r="B320" t="str">
            <v>Министерство на отбраната</v>
          </cell>
        </row>
        <row r="321">
          <cell r="A321" t="str">
            <v>1300</v>
          </cell>
          <cell r="B321" t="str">
            <v>Министерство на вътрешните работи</v>
          </cell>
        </row>
        <row r="322">
          <cell r="A322" t="str">
            <v>1400</v>
          </cell>
          <cell r="B322" t="str">
            <v>Министерство на правосъдието</v>
          </cell>
        </row>
        <row r="323">
          <cell r="A323" t="str">
            <v>1500</v>
          </cell>
          <cell r="B323" t="str">
            <v>Министерство на труда и социалната политика</v>
          </cell>
        </row>
        <row r="324">
          <cell r="A324" t="str">
            <v>1600</v>
          </cell>
          <cell r="B324" t="str">
            <v>Министерство на здравеопазването</v>
          </cell>
        </row>
        <row r="325">
          <cell r="A325" t="str">
            <v>1700</v>
          </cell>
          <cell r="B325" t="str">
            <v xml:space="preserve">Министерство на образованието и науката </v>
          </cell>
        </row>
        <row r="326">
          <cell r="A326" t="str">
            <v>1800</v>
          </cell>
          <cell r="B326" t="str">
            <v>Министерство на културата</v>
          </cell>
        </row>
        <row r="327">
          <cell r="A327" t="str">
            <v>1900</v>
          </cell>
          <cell r="B327" t="str">
            <v>Министерство на околната среда и водите</v>
          </cell>
        </row>
        <row r="328">
          <cell r="A328" t="str">
            <v>2000</v>
          </cell>
          <cell r="B328" t="str">
            <v>Министерство на икономиката и индустрията</v>
          </cell>
        </row>
        <row r="329">
          <cell r="A329" t="str">
            <v>2100</v>
          </cell>
          <cell r="B329" t="str">
            <v>Министерство на регионалното развитие и благоустройство</v>
          </cell>
        </row>
        <row r="330">
          <cell r="A330" t="str">
            <v>2200</v>
          </cell>
          <cell r="B330" t="str">
            <v>Министерство на земеделието и храните</v>
          </cell>
        </row>
        <row r="331">
          <cell r="A331" t="str">
            <v>2300</v>
          </cell>
          <cell r="B331" t="str">
            <v>Министерство на транспорта и съобщенията</v>
          </cell>
        </row>
        <row r="332">
          <cell r="A332" t="str">
            <v>2400</v>
          </cell>
          <cell r="B332" t="str">
            <v>Министерство на енергетиката</v>
          </cell>
        </row>
        <row r="333">
          <cell r="A333" t="str">
            <v>2500</v>
          </cell>
          <cell r="B333" t="str">
            <v>Министерство на младежта и спорта</v>
          </cell>
        </row>
        <row r="334">
          <cell r="A334" t="str">
            <v>3000</v>
          </cell>
          <cell r="B334" t="str">
            <v>Държавна агенция  "Национална сигурност"</v>
          </cell>
        </row>
        <row r="335">
          <cell r="A335" t="str">
            <v>3200</v>
          </cell>
          <cell r="B335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6">
          <cell r="A336" t="str">
            <v>3300</v>
          </cell>
          <cell r="B336" t="str">
            <v>Комисия за защита от дискриминация</v>
          </cell>
        </row>
        <row r="337">
          <cell r="A337" t="str">
            <v>3400</v>
          </cell>
          <cell r="B337" t="str">
            <v>Комисия за защита на личните данни</v>
          </cell>
        </row>
        <row r="339">
          <cell r="A339" t="str">
            <v>3700</v>
          </cell>
          <cell r="B339" t="str">
            <v>Комисия за отнемане на незаконно придобитото имущество</v>
          </cell>
        </row>
        <row r="340">
          <cell r="A340" t="str">
            <v>3800</v>
          </cell>
          <cell r="B340" t="str">
            <v>Национална служба за охрана</v>
          </cell>
        </row>
        <row r="341">
          <cell r="A341" t="str">
            <v>3900</v>
          </cell>
          <cell r="B341" t="str">
            <v>Държавна агенция "Разузнаване"</v>
          </cell>
        </row>
        <row r="342">
          <cell r="A342" t="str">
            <v>4000</v>
          </cell>
          <cell r="B342" t="str">
            <v>Омбудсман</v>
          </cell>
        </row>
        <row r="343">
          <cell r="A343" t="str">
            <v>4100</v>
          </cell>
          <cell r="B343" t="str">
            <v>Национален статистически институт</v>
          </cell>
        </row>
        <row r="344">
          <cell r="A344" t="str">
            <v>4200</v>
          </cell>
          <cell r="B344" t="str">
            <v>Комисия за защита на конкуренцията</v>
          </cell>
        </row>
        <row r="345">
          <cell r="A345" t="str">
            <v>4300</v>
          </cell>
          <cell r="B345" t="str">
            <v>Комисия за регулиране на съобщенията</v>
          </cell>
        </row>
        <row r="346">
          <cell r="A346" t="str">
            <v>4400</v>
          </cell>
          <cell r="B346" t="str">
            <v>Съвет за електронни медии</v>
          </cell>
        </row>
        <row r="347">
          <cell r="A347" t="str">
            <v>4500</v>
          </cell>
          <cell r="B347" t="str">
            <v>Комисия за енергийно и водно регулиране</v>
          </cell>
        </row>
        <row r="348">
          <cell r="A348" t="str">
            <v>4600</v>
          </cell>
          <cell r="B348" t="str">
            <v>Агенция за ядрено регулиране</v>
          </cell>
        </row>
        <row r="349">
          <cell r="A349" t="str">
            <v>4700</v>
          </cell>
          <cell r="B349" t="str">
            <v>Комисия за финансов надзор</v>
          </cell>
        </row>
        <row r="350">
          <cell r="A350" t="str">
            <v>4800</v>
          </cell>
          <cell r="B350" t="str">
            <v>Държавна комисия по сигурността на информацията</v>
          </cell>
        </row>
        <row r="351">
          <cell r="A351" t="str">
            <v>5300</v>
          </cell>
          <cell r="B351" t="str">
            <v>Държавна агенция "Държавен резерв и военновременни запаси"</v>
          </cell>
        </row>
        <row r="352">
          <cell r="A352" t="str">
            <v>6100</v>
          </cell>
          <cell r="B352" t="str">
            <v>Българска национална телевизия</v>
          </cell>
        </row>
        <row r="353">
          <cell r="A353" t="str">
            <v>6200</v>
          </cell>
          <cell r="B353" t="str">
            <v>Българско национално радио</v>
          </cell>
        </row>
        <row r="354">
          <cell r="A354" t="str">
            <v>6300</v>
          </cell>
          <cell r="B354" t="str">
            <v>Българска телеграфна агенция</v>
          </cell>
        </row>
        <row r="355">
          <cell r="A355" t="str">
            <v>7100</v>
          </cell>
          <cell r="B355" t="str">
            <v>Министерство на туризма</v>
          </cell>
        </row>
        <row r="356">
          <cell r="A356" t="str">
            <v>7400</v>
          </cell>
          <cell r="B356" t="str">
            <v>Министерство на иновациите и растежа</v>
          </cell>
        </row>
        <row r="357">
          <cell r="A357" t="str">
            <v>7500</v>
          </cell>
          <cell r="B357" t="str">
            <v>Министерство на електронното управление</v>
          </cell>
        </row>
        <row r="358">
          <cell r="A358" t="str">
            <v>8199</v>
          </cell>
          <cell r="B358" t="str">
            <v>Комисия за противодействие на корупцията</v>
          </cell>
        </row>
        <row r="359">
          <cell r="A359" t="str">
            <v>8200</v>
          </cell>
          <cell r="B359" t="str">
            <v>Централна избирателна комисия</v>
          </cell>
        </row>
        <row r="360">
          <cell r="A360" t="str">
            <v>8300</v>
          </cell>
          <cell r="B360" t="str">
            <v>Комисия за публичен надзор над регистрираните одитори</v>
          </cell>
        </row>
        <row r="361">
          <cell r="A361" t="str">
            <v>8400</v>
          </cell>
          <cell r="B361" t="str">
            <v>Държавен фонд "Земеделие"</v>
          </cell>
        </row>
        <row r="362">
          <cell r="A362" t="str">
            <v>8500</v>
          </cell>
          <cell r="B362" t="str">
            <v>Национално бюро за контрол на специалните разузнавателни средства</v>
          </cell>
        </row>
        <row r="363">
          <cell r="A363" t="str">
            <v>8600</v>
          </cell>
          <cell r="B363" t="str">
            <v>Държавна агенция „Технически операции”</v>
          </cell>
        </row>
        <row r="364">
          <cell r="A364" t="str">
            <v>9900</v>
          </cell>
          <cell r="B364" t="str">
            <v>Централен бюджет</v>
          </cell>
        </row>
        <row r="365">
          <cell r="B365" t="str">
            <v xml:space="preserve">     А.2) Кодове на други бюджетни организации от подсектор "централно управление"</v>
          </cell>
        </row>
        <row r="366">
          <cell r="B366" t="str">
            <v xml:space="preserve">    А.2.1) кодове на държавните висши училища и Българската академия на науките</v>
          </cell>
        </row>
        <row r="367">
          <cell r="B367" t="str">
            <v xml:space="preserve">        А.2.1а) кодове на ДВУ и БАН, финансирани от Министерството на образованието и науката</v>
          </cell>
        </row>
        <row r="368">
          <cell r="A368" t="str">
            <v>1701</v>
          </cell>
          <cell r="B368" t="str">
            <v>Софийски университет "Климент Охридски" - София</v>
          </cell>
        </row>
        <row r="369">
          <cell r="A369" t="str">
            <v>1702</v>
          </cell>
          <cell r="B369" t="str">
            <v>Пловдивски университет "Паисий Хилендарски" - Пловдив</v>
          </cell>
        </row>
        <row r="370">
          <cell r="A370" t="str">
            <v>1703</v>
          </cell>
          <cell r="B370" t="str">
            <v>Университет "Проф. д-р Асен Златаров" - Бургас</v>
          </cell>
        </row>
        <row r="371">
          <cell r="A371" t="str">
            <v>1704</v>
          </cell>
          <cell r="B371" t="str">
            <v>Великотърновки университет "Св. св . Кирил и Методий" - В. Търново</v>
          </cell>
        </row>
        <row r="372">
          <cell r="A372" t="str">
            <v>1705</v>
          </cell>
          <cell r="B372" t="str">
            <v>Югозападен университет "Неофит Рилски" - Благоевград</v>
          </cell>
        </row>
        <row r="373">
          <cell r="A373" t="str">
            <v>1706</v>
          </cell>
          <cell r="B373" t="str">
            <v>Шуменски университет "Епископ Константин Преславски" - Шумен</v>
          </cell>
        </row>
        <row r="374">
          <cell r="A374" t="str">
            <v>1711</v>
          </cell>
          <cell r="B374" t="str">
            <v>Русенски университет "Ангел Кънчев" - Русе</v>
          </cell>
        </row>
        <row r="375">
          <cell r="A375" t="str">
            <v>1712</v>
          </cell>
          <cell r="B375" t="str">
            <v>Технически университет - София</v>
          </cell>
        </row>
        <row r="376">
          <cell r="A376" t="str">
            <v>1714</v>
          </cell>
          <cell r="B376" t="str">
            <v>Технически университет - Варна</v>
          </cell>
        </row>
        <row r="377">
          <cell r="A377" t="str">
            <v>1715</v>
          </cell>
          <cell r="B377" t="str">
            <v>Технически университет - Габрово</v>
          </cell>
        </row>
        <row r="378">
          <cell r="A378" t="str">
            <v>1716</v>
          </cell>
          <cell r="B378" t="str">
            <v>Университет по архитектура, строителство и геодезия - София</v>
          </cell>
        </row>
        <row r="379">
          <cell r="A379" t="str">
            <v>1717</v>
          </cell>
          <cell r="B379" t="str">
            <v>Минно-геоложки университет "Св. Ив. Рилски" - София</v>
          </cell>
        </row>
        <row r="380">
          <cell r="A380" t="str">
            <v>1718</v>
          </cell>
          <cell r="B380" t="str">
            <v>Лесотехнически университет - София</v>
          </cell>
        </row>
        <row r="381">
          <cell r="A381" t="str">
            <v>1719</v>
          </cell>
          <cell r="B381" t="str">
            <v>Химико-технологичен и металургичен университет - София</v>
          </cell>
        </row>
        <row r="382">
          <cell r="A382" t="str">
            <v>1721</v>
          </cell>
          <cell r="B382" t="str">
            <v>Университет по хранителни технологии - Пловдив</v>
          </cell>
        </row>
        <row r="383">
          <cell r="A383" t="str">
            <v>1722</v>
          </cell>
          <cell r="B383" t="str">
            <v>Аграрен университет - Пловдив</v>
          </cell>
        </row>
        <row r="384">
          <cell r="A384" t="str">
            <v>1723</v>
          </cell>
          <cell r="B384" t="str">
            <v>Тракийски университет - Стара Загора</v>
          </cell>
        </row>
        <row r="385">
          <cell r="A385" t="str">
            <v>1731</v>
          </cell>
          <cell r="B385" t="str">
            <v>Медицински университет - София</v>
          </cell>
        </row>
        <row r="386">
          <cell r="A386" t="str">
            <v>1732</v>
          </cell>
          <cell r="B386" t="str">
            <v>Медицински университет - Пловдив</v>
          </cell>
        </row>
        <row r="387">
          <cell r="A387" t="str">
            <v>1733</v>
          </cell>
          <cell r="B387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„Проф. Асен Диамандиев“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>1284</v>
          </cell>
          <cell r="B406" t="str">
            <v>Висше военновъздушно училище "Георги Бенковски" - Долна Митрополия</v>
          </cell>
        </row>
        <row r="407">
          <cell r="A407" t="str">
            <v>1280</v>
          </cell>
          <cell r="B407" t="str">
            <v>ДЪРЖАВНИ ВИСШИ ВОЕННИ УЧИЛИЩА към МО</v>
          </cell>
        </row>
        <row r="408">
          <cell r="A408" t="str">
            <v>2233</v>
          </cell>
          <cell r="B408" t="str">
            <v>Селскостопанска академия</v>
          </cell>
        </row>
        <row r="409">
          <cell r="A409" t="str">
            <v/>
          </cell>
          <cell r="B409" t="str">
            <v xml:space="preserve">    А.2.2) кодове на други разпоредители с бюджет по чл. 13, ал. 3 от ЗПФ</v>
          </cell>
        </row>
        <row r="410">
          <cell r="A410" t="str">
            <v>6100</v>
          </cell>
          <cell r="B410" t="str">
            <v>Българска национална телевизия</v>
          </cell>
        </row>
        <row r="411">
          <cell r="A411" t="str">
            <v>6200</v>
          </cell>
          <cell r="B411" t="str">
            <v>Българско национално радио</v>
          </cell>
        </row>
        <row r="412">
          <cell r="A412" t="str">
            <v>6300</v>
          </cell>
          <cell r="B412" t="str">
            <v>Българска телеграфна агенция</v>
          </cell>
        </row>
        <row r="414">
          <cell r="A414" t="str">
            <v>1950</v>
          </cell>
          <cell r="B414" t="str">
            <v>Предприятие за управление на дейностите по опазване на околната среда (ПУДООС)  - чл. 60 от ЗООС</v>
          </cell>
        </row>
        <row r="415">
          <cell r="A415" t="str">
            <v>2029</v>
          </cell>
          <cell r="B415" t="str">
            <v>Държавно предприятие „Управление и стопанисване на язовири“ - чл. 139а, ал. 1 и чл. 139б, ал. 5 от Закона за водите</v>
          </cell>
        </row>
        <row r="416">
          <cell r="A416" t="str">
            <v>2234</v>
          </cell>
          <cell r="B416" t="str">
            <v>Държавно предприятие „Научно-производствен център“</v>
          </cell>
        </row>
        <row r="417">
          <cell r="A417" t="str">
            <v>2480</v>
          </cell>
          <cell r="B417" t="str">
            <v>Фонд "Сигурност на електроенергийната система"</v>
          </cell>
        </row>
        <row r="418">
          <cell r="A418" t="str">
            <v>3535</v>
          </cell>
          <cell r="B418" t="str">
            <v xml:space="preserve">Държавно предприятие „Единен системен оператор“ </v>
          </cell>
        </row>
        <row r="419">
          <cell r="B419" t="str">
            <v xml:space="preserve"> А.3) Кодове на сметки за средствата от Европейския съюз на бюджетни организации от подсектор "ЦУ"</v>
          </cell>
        </row>
        <row r="420">
          <cell r="A420" t="str">
            <v>9817</v>
          </cell>
          <cell r="B420" t="str">
            <v>Национален фонд към Министерството на финансите</v>
          </cell>
        </row>
        <row r="421">
          <cell r="A421" t="str">
            <v>2220</v>
          </cell>
          <cell r="B421" t="str">
            <v>Държавен фонд "Земеделие" - Разплащателна агенция</v>
          </cell>
        </row>
        <row r="422">
          <cell r="B422" t="str">
            <v>Други</v>
          </cell>
        </row>
        <row r="423">
          <cell r="A423" t="str">
            <v>1313</v>
          </cell>
          <cell r="B423" t="str">
            <v>Държавно предприятие „Център за предоставяне на услуги”</v>
          </cell>
        </row>
        <row r="424">
          <cell r="A424" t="str">
            <v>2235</v>
          </cell>
          <cell r="B424" t="str">
            <v>Държавно предприятие „Борба с градушките“</v>
          </cell>
        </row>
        <row r="425">
          <cell r="A425" t="str">
            <v>2381</v>
          </cell>
          <cell r="B425" t="str">
            <v>НК "Железопътна инфраструктура"</v>
          </cell>
        </row>
        <row r="426">
          <cell r="A426" t="str">
            <v>2382</v>
          </cell>
          <cell r="B426" t="str">
            <v>БДЖ "Пътнически превози"</v>
          </cell>
        </row>
        <row r="427">
          <cell r="A427" t="str">
            <v>1780</v>
          </cell>
          <cell r="B427" t="str">
            <v>Държавни висши училища</v>
          </cell>
        </row>
        <row r="428">
          <cell r="B428" t="str">
            <v>Б ) Кодове на социалноосигурителни фондове</v>
          </cell>
        </row>
        <row r="429">
          <cell r="A429" t="str">
            <v>5500</v>
          </cell>
          <cell r="B429" t="str">
            <v>Национален осигурителен институт - Държавно обществено осигуряване</v>
          </cell>
        </row>
        <row r="430">
          <cell r="A430" t="str">
            <v>5591</v>
          </cell>
          <cell r="B430" t="str">
            <v>Национален осигурителен институт - Учителски пенсионен фонд</v>
          </cell>
        </row>
        <row r="431">
          <cell r="A431" t="str">
            <v>5592</v>
          </cell>
          <cell r="B431" t="str">
            <v>Национален осигрителен инститт - фонд "Гарантирани вземания на работници и служители"</v>
          </cell>
        </row>
        <row r="432">
          <cell r="A432" t="str">
            <v>5600</v>
          </cell>
          <cell r="B432" t="str">
            <v>Национална здравноосигурителна каса</v>
          </cell>
        </row>
        <row r="433">
          <cell r="B433" t="str">
            <v>В ) Кодове на общини</v>
          </cell>
        </row>
        <row r="434">
          <cell r="A434" t="str">
            <v>5101</v>
          </cell>
          <cell r="B434" t="str">
            <v>Банско</v>
          </cell>
        </row>
        <row r="435">
          <cell r="A435" t="str">
            <v>5102</v>
          </cell>
          <cell r="B435" t="str">
            <v>Белица</v>
          </cell>
        </row>
        <row r="436">
          <cell r="A436" t="str">
            <v>5103</v>
          </cell>
          <cell r="B436" t="str">
            <v>Благоевград</v>
          </cell>
        </row>
        <row r="437">
          <cell r="A437" t="str">
            <v>5104</v>
          </cell>
          <cell r="B437" t="str">
            <v>Гоце Делчев</v>
          </cell>
        </row>
        <row r="438">
          <cell r="A438" t="str">
            <v>5105</v>
          </cell>
          <cell r="B438" t="str">
            <v>Гърмен</v>
          </cell>
        </row>
        <row r="439">
          <cell r="A439" t="str">
            <v>5106</v>
          </cell>
          <cell r="B439" t="str">
            <v>Кресна</v>
          </cell>
        </row>
        <row r="440">
          <cell r="A440" t="str">
            <v>5107</v>
          </cell>
          <cell r="B440" t="str">
            <v>Петрич</v>
          </cell>
        </row>
        <row r="441">
          <cell r="A441" t="str">
            <v>5108</v>
          </cell>
          <cell r="B441" t="str">
            <v>Разлог</v>
          </cell>
        </row>
        <row r="442">
          <cell r="A442" t="str">
            <v>5109</v>
          </cell>
          <cell r="B442" t="str">
            <v>Сандански</v>
          </cell>
        </row>
        <row r="443">
          <cell r="A443" t="str">
            <v>5110</v>
          </cell>
          <cell r="B443" t="str">
            <v>Сатовча</v>
          </cell>
        </row>
        <row r="444">
          <cell r="A444" t="str">
            <v>5111</v>
          </cell>
          <cell r="B444" t="str">
            <v>Симитли</v>
          </cell>
        </row>
        <row r="445">
          <cell r="A445" t="str">
            <v>5112</v>
          </cell>
          <cell r="B445" t="str">
            <v>Струмяни</v>
          </cell>
        </row>
        <row r="446">
          <cell r="A446" t="str">
            <v>5113</v>
          </cell>
          <cell r="B446" t="str">
            <v>Хаджидимово</v>
          </cell>
        </row>
        <row r="447">
          <cell r="A447" t="str">
            <v>5114</v>
          </cell>
          <cell r="B447" t="str">
            <v>Якоруда</v>
          </cell>
        </row>
        <row r="448">
          <cell r="A448" t="str">
            <v>5201</v>
          </cell>
          <cell r="B448" t="str">
            <v>Айтос</v>
          </cell>
        </row>
        <row r="449">
          <cell r="A449" t="str">
            <v>5202</v>
          </cell>
          <cell r="B449" t="str">
            <v xml:space="preserve">Бургас </v>
          </cell>
        </row>
        <row r="450">
          <cell r="A450" t="str">
            <v>5203</v>
          </cell>
          <cell r="B450" t="str">
            <v>Камено</v>
          </cell>
        </row>
        <row r="451">
          <cell r="A451" t="str">
            <v>5204</v>
          </cell>
          <cell r="B451" t="str">
            <v>Карнобат</v>
          </cell>
        </row>
        <row r="452">
          <cell r="A452" t="str">
            <v>5205</v>
          </cell>
          <cell r="B452" t="str">
            <v>Малко Търново</v>
          </cell>
        </row>
        <row r="453">
          <cell r="A453" t="str">
            <v>5206</v>
          </cell>
          <cell r="B453" t="str">
            <v>Несебър</v>
          </cell>
        </row>
        <row r="454">
          <cell r="A454" t="str">
            <v>5207</v>
          </cell>
          <cell r="B454" t="str">
            <v>Поморие</v>
          </cell>
        </row>
        <row r="455">
          <cell r="A455" t="str">
            <v>5208</v>
          </cell>
          <cell r="B455" t="str">
            <v>Приморско</v>
          </cell>
        </row>
        <row r="456">
          <cell r="A456" t="str">
            <v>5209</v>
          </cell>
          <cell r="B456" t="str">
            <v>Руен</v>
          </cell>
        </row>
        <row r="457">
          <cell r="A457" t="str">
            <v>5210</v>
          </cell>
          <cell r="B457" t="str">
            <v>Созопол</v>
          </cell>
        </row>
        <row r="458">
          <cell r="A458" t="str">
            <v>5211</v>
          </cell>
          <cell r="B458" t="str">
            <v>Средец</v>
          </cell>
        </row>
        <row r="459">
          <cell r="A459" t="str">
            <v>5212</v>
          </cell>
          <cell r="B459" t="str">
            <v>Сунгурларе</v>
          </cell>
        </row>
        <row r="460">
          <cell r="A460" t="str">
            <v>5213</v>
          </cell>
          <cell r="B460" t="str">
            <v>Царево</v>
          </cell>
        </row>
        <row r="461">
          <cell r="A461" t="str">
            <v>5301</v>
          </cell>
          <cell r="B461" t="str">
            <v>Аврен</v>
          </cell>
        </row>
        <row r="462">
          <cell r="A462" t="str">
            <v>5302</v>
          </cell>
          <cell r="B462" t="str">
            <v>Аксаково</v>
          </cell>
        </row>
        <row r="463">
          <cell r="A463" t="str">
            <v>5303</v>
          </cell>
          <cell r="B463" t="str">
            <v>Белослав</v>
          </cell>
        </row>
        <row r="464">
          <cell r="A464" t="str">
            <v>5304</v>
          </cell>
          <cell r="B464" t="str">
            <v>Бяла</v>
          </cell>
        </row>
        <row r="465">
          <cell r="A465" t="str">
            <v>5305</v>
          </cell>
          <cell r="B465" t="str">
            <v>Варна</v>
          </cell>
        </row>
        <row r="466">
          <cell r="A466" t="str">
            <v>5306</v>
          </cell>
          <cell r="B466" t="str">
            <v>Ветрино</v>
          </cell>
        </row>
        <row r="467">
          <cell r="A467" t="str">
            <v>5307</v>
          </cell>
          <cell r="B467" t="str">
            <v>Вълчидол</v>
          </cell>
        </row>
        <row r="468">
          <cell r="A468" t="str">
            <v>5308</v>
          </cell>
          <cell r="B468" t="str">
            <v>Девня</v>
          </cell>
        </row>
        <row r="469">
          <cell r="A469" t="str">
            <v>5309</v>
          </cell>
          <cell r="B469" t="str">
            <v>Долни Чифлик</v>
          </cell>
        </row>
        <row r="470">
          <cell r="A470" t="str">
            <v>5310</v>
          </cell>
          <cell r="B470" t="str">
            <v>Дългопол</v>
          </cell>
        </row>
        <row r="471">
          <cell r="A471" t="str">
            <v>5311</v>
          </cell>
          <cell r="B471" t="str">
            <v>Провадия</v>
          </cell>
        </row>
        <row r="472">
          <cell r="A472" t="str">
            <v>5312</v>
          </cell>
          <cell r="B472" t="str">
            <v>Суворово</v>
          </cell>
        </row>
        <row r="473">
          <cell r="A473" t="str">
            <v>5401</v>
          </cell>
          <cell r="B473" t="str">
            <v>Велико Търново</v>
          </cell>
        </row>
        <row r="474">
          <cell r="A474" t="str">
            <v>5402</v>
          </cell>
          <cell r="B474" t="str">
            <v>Горна Оряховица</v>
          </cell>
        </row>
        <row r="475">
          <cell r="A475" t="str">
            <v>5403</v>
          </cell>
          <cell r="B475" t="str">
            <v>Елена</v>
          </cell>
        </row>
        <row r="476">
          <cell r="A476" t="str">
            <v>5404</v>
          </cell>
          <cell r="B476" t="str">
            <v>Златарица</v>
          </cell>
        </row>
        <row r="477">
          <cell r="A477" t="str">
            <v>5405</v>
          </cell>
          <cell r="B477" t="str">
            <v>Лясковец</v>
          </cell>
        </row>
        <row r="478">
          <cell r="A478" t="str">
            <v>5406</v>
          </cell>
          <cell r="B478" t="str">
            <v>Павликени</v>
          </cell>
        </row>
        <row r="479">
          <cell r="A479" t="str">
            <v>5407</v>
          </cell>
          <cell r="B479" t="str">
            <v>Полски Тръмбеш</v>
          </cell>
        </row>
        <row r="480">
          <cell r="A480" t="str">
            <v>5408</v>
          </cell>
          <cell r="B480" t="str">
            <v>Свищов</v>
          </cell>
        </row>
        <row r="481">
          <cell r="A481" t="str">
            <v>5409</v>
          </cell>
          <cell r="B481" t="str">
            <v>Стражица</v>
          </cell>
        </row>
        <row r="482">
          <cell r="A482" t="str">
            <v>5410</v>
          </cell>
          <cell r="B482" t="str">
            <v>Сухиндол</v>
          </cell>
        </row>
        <row r="483">
          <cell r="A483" t="str">
            <v>5501</v>
          </cell>
          <cell r="B483" t="str">
            <v>Белоградчик</v>
          </cell>
        </row>
        <row r="484">
          <cell r="A484" t="str">
            <v>5502</v>
          </cell>
          <cell r="B484" t="str">
            <v>Бойница</v>
          </cell>
        </row>
        <row r="485">
          <cell r="A485" t="str">
            <v>5503</v>
          </cell>
          <cell r="B485" t="str">
            <v>Брегово</v>
          </cell>
        </row>
        <row r="486">
          <cell r="A486" t="str">
            <v>5504</v>
          </cell>
          <cell r="B486" t="str">
            <v>Видин</v>
          </cell>
        </row>
        <row r="487">
          <cell r="A487" t="str">
            <v>5505</v>
          </cell>
          <cell r="B487" t="str">
            <v>Грамада</v>
          </cell>
        </row>
        <row r="488">
          <cell r="A488" t="str">
            <v>5506</v>
          </cell>
          <cell r="B488" t="str">
            <v>Димово</v>
          </cell>
        </row>
        <row r="489">
          <cell r="A489" t="str">
            <v>5507</v>
          </cell>
          <cell r="B489" t="str">
            <v>Кула</v>
          </cell>
        </row>
        <row r="490">
          <cell r="A490" t="str">
            <v>5508</v>
          </cell>
          <cell r="B490" t="str">
            <v>Макреш</v>
          </cell>
        </row>
        <row r="491">
          <cell r="A491" t="str">
            <v>5509</v>
          </cell>
          <cell r="B491" t="str">
            <v>Ново село</v>
          </cell>
        </row>
        <row r="492">
          <cell r="A492" t="str">
            <v>5510</v>
          </cell>
          <cell r="B492" t="str">
            <v>Ружинци</v>
          </cell>
        </row>
        <row r="493">
          <cell r="A493" t="str">
            <v>5511</v>
          </cell>
          <cell r="B493" t="str">
            <v>Чупрене</v>
          </cell>
        </row>
        <row r="494">
          <cell r="A494" t="str">
            <v>5601</v>
          </cell>
          <cell r="B494" t="str">
            <v>Борован</v>
          </cell>
        </row>
        <row r="495">
          <cell r="A495" t="str">
            <v>5602</v>
          </cell>
          <cell r="B495" t="str">
            <v>Бяла Слатина</v>
          </cell>
        </row>
        <row r="496">
          <cell r="A496" t="str">
            <v>5603</v>
          </cell>
          <cell r="B496" t="str">
            <v>Враца</v>
          </cell>
        </row>
        <row r="497">
          <cell r="A497" t="str">
            <v>5605</v>
          </cell>
          <cell r="B497" t="str">
            <v>Козлодуй</v>
          </cell>
        </row>
        <row r="498">
          <cell r="A498" t="str">
            <v>5606</v>
          </cell>
          <cell r="B498" t="str">
            <v>Криводол</v>
          </cell>
        </row>
        <row r="499">
          <cell r="A499" t="str">
            <v>5607</v>
          </cell>
          <cell r="B499" t="str">
            <v>Мездра</v>
          </cell>
        </row>
        <row r="500">
          <cell r="A500" t="str">
            <v>5608</v>
          </cell>
          <cell r="B500" t="str">
            <v>Мизия</v>
          </cell>
        </row>
        <row r="501">
          <cell r="A501" t="str">
            <v>5609</v>
          </cell>
          <cell r="B501" t="str">
            <v>Оряхово</v>
          </cell>
        </row>
        <row r="502">
          <cell r="A502" t="str">
            <v>5610</v>
          </cell>
          <cell r="B502" t="str">
            <v>Роман</v>
          </cell>
        </row>
        <row r="503">
          <cell r="A503" t="str">
            <v>5611</v>
          </cell>
          <cell r="B503" t="str">
            <v>Хайредин</v>
          </cell>
        </row>
        <row r="504">
          <cell r="A504" t="str">
            <v>5701</v>
          </cell>
          <cell r="B504" t="str">
            <v>Габрово</v>
          </cell>
        </row>
        <row r="505">
          <cell r="A505" t="str">
            <v>5702</v>
          </cell>
          <cell r="B505" t="str">
            <v>Дряново</v>
          </cell>
        </row>
        <row r="506">
          <cell r="A506" t="str">
            <v>5703</v>
          </cell>
          <cell r="B506" t="str">
            <v>Севлиево</v>
          </cell>
        </row>
        <row r="507">
          <cell r="A507" t="str">
            <v>5704</v>
          </cell>
          <cell r="B507" t="str">
            <v>Трявна</v>
          </cell>
        </row>
        <row r="508">
          <cell r="A508" t="str">
            <v>5801</v>
          </cell>
          <cell r="B508" t="str">
            <v>Балчик</v>
          </cell>
        </row>
        <row r="509">
          <cell r="A509" t="str">
            <v>5802</v>
          </cell>
          <cell r="B509" t="str">
            <v>Генерал Тошево</v>
          </cell>
        </row>
        <row r="510">
          <cell r="A510" t="str">
            <v>5803</v>
          </cell>
          <cell r="B510" t="str">
            <v>Добрич</v>
          </cell>
        </row>
        <row r="511">
          <cell r="A511" t="str">
            <v>5804</v>
          </cell>
          <cell r="B511" t="str">
            <v>Добричка</v>
          </cell>
        </row>
        <row r="512">
          <cell r="A512" t="str">
            <v>5805</v>
          </cell>
          <cell r="B512" t="str">
            <v>Каварна</v>
          </cell>
        </row>
        <row r="513">
          <cell r="A513" t="str">
            <v>5806</v>
          </cell>
          <cell r="B513" t="str">
            <v>Крушари</v>
          </cell>
        </row>
        <row r="514">
          <cell r="A514" t="str">
            <v>5807</v>
          </cell>
          <cell r="B514" t="str">
            <v>Тервел</v>
          </cell>
        </row>
        <row r="515">
          <cell r="A515" t="str">
            <v>5808</v>
          </cell>
          <cell r="B515" t="str">
            <v>Шабла</v>
          </cell>
        </row>
        <row r="516">
          <cell r="A516" t="str">
            <v>5901</v>
          </cell>
          <cell r="B516" t="str">
            <v>Ардино</v>
          </cell>
        </row>
        <row r="517">
          <cell r="A517" t="str">
            <v>5902</v>
          </cell>
          <cell r="B517" t="str">
            <v>Джебел</v>
          </cell>
        </row>
        <row r="518">
          <cell r="A518" t="str">
            <v>5903</v>
          </cell>
          <cell r="B518" t="str">
            <v>Кирково</v>
          </cell>
        </row>
        <row r="519">
          <cell r="A519" t="str">
            <v>5904</v>
          </cell>
          <cell r="B519" t="str">
            <v>Крумовград</v>
          </cell>
        </row>
        <row r="520">
          <cell r="A520" t="str">
            <v>5905</v>
          </cell>
          <cell r="B520" t="str">
            <v>Кърджали</v>
          </cell>
        </row>
        <row r="521">
          <cell r="A521" t="str">
            <v>5906</v>
          </cell>
          <cell r="B521" t="str">
            <v>Момчилград</v>
          </cell>
        </row>
        <row r="522">
          <cell r="A522" t="str">
            <v>5907</v>
          </cell>
          <cell r="B522" t="str">
            <v>Черноочене</v>
          </cell>
        </row>
        <row r="523">
          <cell r="A523" t="str">
            <v>6001</v>
          </cell>
          <cell r="B523" t="str">
            <v>Бобовдол</v>
          </cell>
        </row>
        <row r="524">
          <cell r="A524" t="str">
            <v>6002</v>
          </cell>
          <cell r="B524" t="str">
            <v>Бобошево</v>
          </cell>
        </row>
        <row r="525">
          <cell r="A525" t="str">
            <v>6003</v>
          </cell>
          <cell r="B525" t="str">
            <v>Дупница</v>
          </cell>
        </row>
        <row r="526">
          <cell r="A526" t="str">
            <v>6004</v>
          </cell>
          <cell r="B526" t="str">
            <v>Кочериново</v>
          </cell>
        </row>
        <row r="527">
          <cell r="A527" t="str">
            <v>6005</v>
          </cell>
          <cell r="B527" t="str">
            <v>Кюстендил</v>
          </cell>
        </row>
        <row r="528">
          <cell r="A528" t="str">
            <v>6006</v>
          </cell>
          <cell r="B528" t="str">
            <v>Невестино</v>
          </cell>
        </row>
        <row r="529">
          <cell r="A529" t="str">
            <v>6007</v>
          </cell>
          <cell r="B529" t="str">
            <v>Рила</v>
          </cell>
        </row>
        <row r="530">
          <cell r="A530" t="str">
            <v>6008</v>
          </cell>
          <cell r="B530" t="str">
            <v>Сапарева баня</v>
          </cell>
        </row>
        <row r="531">
          <cell r="A531" t="str">
            <v>6009</v>
          </cell>
          <cell r="B531" t="str">
            <v>Трекляно</v>
          </cell>
        </row>
        <row r="532">
          <cell r="A532" t="str">
            <v>6101</v>
          </cell>
          <cell r="B532" t="str">
            <v>Априлци</v>
          </cell>
        </row>
        <row r="533">
          <cell r="A533" t="str">
            <v>6102</v>
          </cell>
          <cell r="B533" t="str">
            <v>Летница</v>
          </cell>
        </row>
        <row r="534">
          <cell r="A534" t="str">
            <v>6103</v>
          </cell>
          <cell r="B534" t="str">
            <v>Ловеч</v>
          </cell>
        </row>
        <row r="535">
          <cell r="A535" t="str">
            <v>6104</v>
          </cell>
          <cell r="B535" t="str">
            <v>Луковит</v>
          </cell>
        </row>
        <row r="536">
          <cell r="A536" t="str">
            <v>6105</v>
          </cell>
          <cell r="B536" t="str">
            <v>Тетевен</v>
          </cell>
        </row>
        <row r="537">
          <cell r="A537" t="str">
            <v>6106</v>
          </cell>
          <cell r="B537" t="str">
            <v>Троян</v>
          </cell>
        </row>
        <row r="538">
          <cell r="A538" t="str">
            <v>6107</v>
          </cell>
          <cell r="B538" t="str">
            <v>Угърчин</v>
          </cell>
        </row>
        <row r="539">
          <cell r="A539" t="str">
            <v>6108</v>
          </cell>
          <cell r="B539" t="str">
            <v>Ябланица</v>
          </cell>
        </row>
        <row r="540">
          <cell r="A540" t="str">
            <v>6201</v>
          </cell>
          <cell r="B540" t="str">
            <v>Берковица</v>
          </cell>
        </row>
        <row r="541">
          <cell r="A541" t="str">
            <v>6202</v>
          </cell>
          <cell r="B541" t="str">
            <v>Бойчиновци</v>
          </cell>
        </row>
        <row r="542">
          <cell r="A542" t="str">
            <v>6203</v>
          </cell>
          <cell r="B542" t="str">
            <v>Брусарци</v>
          </cell>
        </row>
        <row r="543">
          <cell r="A543" t="str">
            <v>6204</v>
          </cell>
          <cell r="B543" t="str">
            <v>Вълчедръм</v>
          </cell>
        </row>
        <row r="544">
          <cell r="A544" t="str">
            <v>6205</v>
          </cell>
          <cell r="B544" t="str">
            <v>Вършец</v>
          </cell>
        </row>
        <row r="545">
          <cell r="A545" t="str">
            <v>6206</v>
          </cell>
          <cell r="B545" t="str">
            <v>Георги Дамяново</v>
          </cell>
        </row>
        <row r="546">
          <cell r="A546" t="str">
            <v>6207</v>
          </cell>
          <cell r="B546" t="str">
            <v>Лом</v>
          </cell>
        </row>
        <row r="547">
          <cell r="A547" t="str">
            <v>6208</v>
          </cell>
          <cell r="B547" t="str">
            <v>Медковец</v>
          </cell>
        </row>
        <row r="548">
          <cell r="A548" t="str">
            <v>6209</v>
          </cell>
          <cell r="B548" t="str">
            <v>Монтана</v>
          </cell>
        </row>
        <row r="549">
          <cell r="A549" t="str">
            <v>6210</v>
          </cell>
          <cell r="B549" t="str">
            <v>Чипровци</v>
          </cell>
        </row>
        <row r="550">
          <cell r="A550" t="str">
            <v>6211</v>
          </cell>
          <cell r="B550" t="str">
            <v>Якимово</v>
          </cell>
        </row>
        <row r="551">
          <cell r="A551" t="str">
            <v>6301</v>
          </cell>
          <cell r="B551" t="str">
            <v>Батак</v>
          </cell>
        </row>
        <row r="552">
          <cell r="A552" t="str">
            <v>6302</v>
          </cell>
          <cell r="B552" t="str">
            <v>Белово</v>
          </cell>
        </row>
        <row r="553">
          <cell r="A553" t="str">
            <v>6303</v>
          </cell>
          <cell r="B553" t="str">
            <v>Брацигово</v>
          </cell>
        </row>
        <row r="554">
          <cell r="A554" t="str">
            <v>6304</v>
          </cell>
          <cell r="B554" t="str">
            <v>Велинград</v>
          </cell>
        </row>
        <row r="555">
          <cell r="A555" t="str">
            <v>6305</v>
          </cell>
          <cell r="B555" t="str">
            <v>Лесичово</v>
          </cell>
        </row>
        <row r="556">
          <cell r="A556" t="str">
            <v>6306</v>
          </cell>
          <cell r="B556" t="str">
            <v>Пазарджик</v>
          </cell>
        </row>
        <row r="557">
          <cell r="A557" t="str">
            <v>6307</v>
          </cell>
          <cell r="B557" t="str">
            <v>Панагюрище</v>
          </cell>
        </row>
        <row r="558">
          <cell r="A558" t="str">
            <v>6308</v>
          </cell>
          <cell r="B558" t="str">
            <v>Пещера</v>
          </cell>
        </row>
        <row r="559">
          <cell r="A559" t="str">
            <v>6309</v>
          </cell>
          <cell r="B559" t="str">
            <v>Ракитово</v>
          </cell>
        </row>
        <row r="560">
          <cell r="A560" t="str">
            <v>6310</v>
          </cell>
          <cell r="B560" t="str">
            <v>Септември</v>
          </cell>
        </row>
        <row r="561">
          <cell r="A561" t="str">
            <v>6311</v>
          </cell>
          <cell r="B561" t="str">
            <v>Стрелча</v>
          </cell>
        </row>
        <row r="562">
          <cell r="A562" t="str">
            <v>6312</v>
          </cell>
          <cell r="B562" t="str">
            <v>Сърница</v>
          </cell>
        </row>
        <row r="563">
          <cell r="A563" t="str">
            <v>6401</v>
          </cell>
          <cell r="B563" t="str">
            <v>Брезник</v>
          </cell>
        </row>
        <row r="564">
          <cell r="A564" t="str">
            <v>6402</v>
          </cell>
          <cell r="B564" t="str">
            <v>Земен</v>
          </cell>
        </row>
        <row r="565">
          <cell r="A565" t="str">
            <v>6403</v>
          </cell>
          <cell r="B565" t="str">
            <v>Ковачевци</v>
          </cell>
        </row>
        <row r="566">
          <cell r="A566" t="str">
            <v>6404</v>
          </cell>
          <cell r="B566" t="str">
            <v>Перник</v>
          </cell>
        </row>
        <row r="567">
          <cell r="A567" t="str">
            <v>6405</v>
          </cell>
          <cell r="B567" t="str">
            <v>Радомир</v>
          </cell>
        </row>
        <row r="568">
          <cell r="A568" t="str">
            <v>6406</v>
          </cell>
          <cell r="B568" t="str">
            <v>Трън</v>
          </cell>
        </row>
        <row r="569">
          <cell r="A569" t="str">
            <v>6501</v>
          </cell>
          <cell r="B569" t="str">
            <v>Белене</v>
          </cell>
        </row>
        <row r="570">
          <cell r="A570" t="str">
            <v>6502</v>
          </cell>
          <cell r="B570" t="str">
            <v>Гулянци</v>
          </cell>
        </row>
        <row r="571">
          <cell r="A571" t="str">
            <v>6503</v>
          </cell>
          <cell r="B571" t="str">
            <v>Долна Митрополия</v>
          </cell>
        </row>
        <row r="572">
          <cell r="A572" t="str">
            <v>6504</v>
          </cell>
          <cell r="B572" t="str">
            <v>Долни Дъбник</v>
          </cell>
        </row>
        <row r="573">
          <cell r="A573" t="str">
            <v>6505</v>
          </cell>
          <cell r="B573" t="str">
            <v>Искър</v>
          </cell>
        </row>
        <row r="574">
          <cell r="A574" t="str">
            <v>6506</v>
          </cell>
          <cell r="B574" t="str">
            <v>Левски</v>
          </cell>
        </row>
        <row r="575">
          <cell r="A575" t="str">
            <v>6507</v>
          </cell>
          <cell r="B575" t="str">
            <v>Никопол</v>
          </cell>
        </row>
        <row r="576">
          <cell r="A576" t="str">
            <v>6508</v>
          </cell>
          <cell r="B576" t="str">
            <v>Плевен</v>
          </cell>
        </row>
        <row r="577">
          <cell r="A577" t="str">
            <v>6509</v>
          </cell>
          <cell r="B577" t="str">
            <v>Пордим</v>
          </cell>
        </row>
        <row r="578">
          <cell r="A578" t="str">
            <v>6510</v>
          </cell>
          <cell r="B578" t="str">
            <v>Червен бряг</v>
          </cell>
        </row>
        <row r="579">
          <cell r="A579" t="str">
            <v>6511</v>
          </cell>
          <cell r="B579" t="str">
            <v>Кнежа</v>
          </cell>
        </row>
        <row r="580">
          <cell r="A580" t="str">
            <v>6601</v>
          </cell>
          <cell r="B580" t="str">
            <v>Асеновград</v>
          </cell>
        </row>
        <row r="581">
          <cell r="A581" t="str">
            <v>6602</v>
          </cell>
          <cell r="B581" t="str">
            <v>Брезово</v>
          </cell>
        </row>
        <row r="582">
          <cell r="A582" t="str">
            <v>6603</v>
          </cell>
          <cell r="B582" t="str">
            <v>Калояново</v>
          </cell>
        </row>
        <row r="583">
          <cell r="A583" t="str">
            <v>6604</v>
          </cell>
          <cell r="B583" t="str">
            <v>Карлово</v>
          </cell>
        </row>
        <row r="584">
          <cell r="A584" t="str">
            <v>6605</v>
          </cell>
          <cell r="B584" t="str">
            <v>Кричим</v>
          </cell>
        </row>
        <row r="585">
          <cell r="A585" t="str">
            <v>6606</v>
          </cell>
          <cell r="B585" t="str">
            <v>Лъки</v>
          </cell>
        </row>
        <row r="586">
          <cell r="A586" t="str">
            <v>6607</v>
          </cell>
          <cell r="B586" t="str">
            <v>Марица</v>
          </cell>
        </row>
        <row r="587">
          <cell r="A587" t="str">
            <v>6608</v>
          </cell>
          <cell r="B587" t="str">
            <v>Перущица</v>
          </cell>
        </row>
        <row r="588">
          <cell r="A588" t="str">
            <v>6609</v>
          </cell>
          <cell r="B588" t="str">
            <v>Пловдив</v>
          </cell>
        </row>
        <row r="589">
          <cell r="A589" t="str">
            <v>6610</v>
          </cell>
          <cell r="B589" t="str">
            <v>Първомай</v>
          </cell>
        </row>
        <row r="590">
          <cell r="A590" t="str">
            <v>6611</v>
          </cell>
          <cell r="B590" t="str">
            <v>Раковски</v>
          </cell>
        </row>
        <row r="591">
          <cell r="A591" t="str">
            <v>6612</v>
          </cell>
          <cell r="B591" t="str">
            <v>Родопи</v>
          </cell>
        </row>
        <row r="592">
          <cell r="A592" t="str">
            <v>6613</v>
          </cell>
          <cell r="B592" t="str">
            <v>Садово</v>
          </cell>
        </row>
        <row r="593">
          <cell r="A593" t="str">
            <v>6614</v>
          </cell>
          <cell r="B593" t="str">
            <v>Стамболийски</v>
          </cell>
        </row>
        <row r="594">
          <cell r="A594" t="str">
            <v>6615</v>
          </cell>
          <cell r="B594" t="str">
            <v>Съединение</v>
          </cell>
        </row>
        <row r="595">
          <cell r="A595" t="str">
            <v>6616</v>
          </cell>
          <cell r="B595" t="str">
            <v>Хисаря</v>
          </cell>
        </row>
        <row r="596">
          <cell r="A596" t="str">
            <v>6617</v>
          </cell>
          <cell r="B596" t="str">
            <v>Куклен</v>
          </cell>
        </row>
        <row r="597">
          <cell r="A597" t="str">
            <v>6618</v>
          </cell>
          <cell r="B597" t="str">
            <v>Сопот</v>
          </cell>
        </row>
        <row r="598">
          <cell r="A598" t="str">
            <v>6701</v>
          </cell>
          <cell r="B598" t="str">
            <v>Завет</v>
          </cell>
        </row>
        <row r="599">
          <cell r="A599" t="str">
            <v>6702</v>
          </cell>
          <cell r="B599" t="str">
            <v>Исперих</v>
          </cell>
        </row>
        <row r="600">
          <cell r="A600" t="str">
            <v>6703</v>
          </cell>
          <cell r="B600" t="str">
            <v>Кубрат</v>
          </cell>
        </row>
        <row r="601">
          <cell r="A601" t="str">
            <v>6704</v>
          </cell>
          <cell r="B601" t="str">
            <v>Лозница</v>
          </cell>
        </row>
        <row r="602">
          <cell r="A602" t="str">
            <v>6705</v>
          </cell>
          <cell r="B602" t="str">
            <v>Разград</v>
          </cell>
        </row>
        <row r="603">
          <cell r="A603" t="str">
            <v>6706</v>
          </cell>
          <cell r="B603" t="str">
            <v>Самуил</v>
          </cell>
        </row>
        <row r="604">
          <cell r="A604" t="str">
            <v>6707</v>
          </cell>
          <cell r="B604" t="str">
            <v>Цар Калоян</v>
          </cell>
        </row>
        <row r="605">
          <cell r="A605" t="str">
            <v>6801</v>
          </cell>
          <cell r="B605" t="str">
            <v>Борово</v>
          </cell>
        </row>
        <row r="606">
          <cell r="A606" t="str">
            <v>6802</v>
          </cell>
          <cell r="B606" t="str">
            <v>Бяла</v>
          </cell>
        </row>
        <row r="607">
          <cell r="A607" t="str">
            <v>6803</v>
          </cell>
          <cell r="B607" t="str">
            <v>Ветово</v>
          </cell>
        </row>
        <row r="608">
          <cell r="A608" t="str">
            <v>6804</v>
          </cell>
          <cell r="B608" t="str">
            <v>Две могили</v>
          </cell>
        </row>
        <row r="609">
          <cell r="A609" t="str">
            <v>6805</v>
          </cell>
          <cell r="B609" t="str">
            <v>Иваново</v>
          </cell>
        </row>
        <row r="610">
          <cell r="A610" t="str">
            <v>6806</v>
          </cell>
          <cell r="B610" t="str">
            <v>Русе</v>
          </cell>
        </row>
        <row r="611">
          <cell r="A611" t="str">
            <v>6807</v>
          </cell>
          <cell r="B611" t="str">
            <v>Сливо поле</v>
          </cell>
        </row>
        <row r="612">
          <cell r="A612" t="str">
            <v>6808</v>
          </cell>
          <cell r="B612" t="str">
            <v>Ценово</v>
          </cell>
        </row>
        <row r="613">
          <cell r="A613" t="str">
            <v>6901</v>
          </cell>
          <cell r="B613" t="str">
            <v>Алфатар</v>
          </cell>
        </row>
        <row r="614">
          <cell r="A614" t="str">
            <v>6902</v>
          </cell>
          <cell r="B614" t="str">
            <v>Главиница</v>
          </cell>
        </row>
        <row r="615">
          <cell r="A615" t="str">
            <v>6903</v>
          </cell>
          <cell r="B615" t="str">
            <v>Дулово</v>
          </cell>
        </row>
        <row r="616">
          <cell r="A616" t="str">
            <v>6904</v>
          </cell>
          <cell r="B616" t="str">
            <v>Кайнарджа</v>
          </cell>
        </row>
        <row r="617">
          <cell r="A617" t="str">
            <v>6905</v>
          </cell>
          <cell r="B617" t="str">
            <v>Силистра</v>
          </cell>
        </row>
        <row r="618">
          <cell r="A618" t="str">
            <v>6906</v>
          </cell>
          <cell r="B618" t="str">
            <v>Ситово</v>
          </cell>
        </row>
        <row r="619">
          <cell r="A619" t="str">
            <v>6907</v>
          </cell>
          <cell r="B619" t="str">
            <v>Тутракан</v>
          </cell>
        </row>
        <row r="620">
          <cell r="A620" t="str">
            <v>7001</v>
          </cell>
          <cell r="B620" t="str">
            <v>Котел</v>
          </cell>
        </row>
        <row r="621">
          <cell r="A621" t="str">
            <v>7002</v>
          </cell>
          <cell r="B621" t="str">
            <v>Нова Загора</v>
          </cell>
        </row>
        <row r="622">
          <cell r="A622" t="str">
            <v>7003</v>
          </cell>
          <cell r="B622" t="str">
            <v>Сливен</v>
          </cell>
        </row>
        <row r="623">
          <cell r="A623" t="str">
            <v>7004</v>
          </cell>
          <cell r="B623" t="str">
            <v>Твърдица</v>
          </cell>
        </row>
        <row r="624">
          <cell r="A624" t="str">
            <v>7101</v>
          </cell>
          <cell r="B624" t="str">
            <v>Баните</v>
          </cell>
        </row>
        <row r="625">
          <cell r="A625" t="str">
            <v>7102</v>
          </cell>
          <cell r="B625" t="str">
            <v>Борино</v>
          </cell>
        </row>
        <row r="626">
          <cell r="A626" t="str">
            <v>7103</v>
          </cell>
          <cell r="B626" t="str">
            <v>Девин</v>
          </cell>
        </row>
        <row r="627">
          <cell r="A627" t="str">
            <v>7104</v>
          </cell>
          <cell r="B627" t="str">
            <v>Доспат</v>
          </cell>
        </row>
        <row r="628">
          <cell r="A628" t="str">
            <v>7105</v>
          </cell>
          <cell r="B628" t="str">
            <v>Златоград</v>
          </cell>
        </row>
        <row r="629">
          <cell r="A629" t="str">
            <v>7106</v>
          </cell>
          <cell r="B629" t="str">
            <v>Мадан</v>
          </cell>
        </row>
        <row r="630">
          <cell r="A630" t="str">
            <v>7107</v>
          </cell>
          <cell r="B630" t="str">
            <v>Неделино</v>
          </cell>
        </row>
        <row r="631">
          <cell r="A631" t="str">
            <v>7108</v>
          </cell>
          <cell r="B631" t="str">
            <v>Рудозем</v>
          </cell>
        </row>
        <row r="632">
          <cell r="A632" t="str">
            <v>7109</v>
          </cell>
          <cell r="B632" t="str">
            <v>Смолян</v>
          </cell>
        </row>
        <row r="633">
          <cell r="A633" t="str">
            <v>7110</v>
          </cell>
          <cell r="B633" t="str">
            <v>Чепеларе</v>
          </cell>
        </row>
        <row r="634">
          <cell r="A634" t="str">
            <v>7201</v>
          </cell>
          <cell r="B634" t="str">
            <v>Район Банкя</v>
          </cell>
        </row>
        <row r="635">
          <cell r="A635" t="str">
            <v>7202</v>
          </cell>
          <cell r="B635" t="str">
            <v>Район Витоша</v>
          </cell>
        </row>
        <row r="636">
          <cell r="A636" t="str">
            <v>7203</v>
          </cell>
          <cell r="B636" t="str">
            <v xml:space="preserve">Район Възраждане </v>
          </cell>
        </row>
        <row r="637">
          <cell r="A637" t="str">
            <v>7204</v>
          </cell>
          <cell r="B637" t="str">
            <v>Район Връбница</v>
          </cell>
        </row>
        <row r="638">
          <cell r="A638" t="str">
            <v>7205</v>
          </cell>
          <cell r="B638" t="str">
            <v>Район Илинден</v>
          </cell>
        </row>
        <row r="639">
          <cell r="A639" t="str">
            <v>7206</v>
          </cell>
          <cell r="B639" t="str">
            <v>Район Искър</v>
          </cell>
        </row>
        <row r="640">
          <cell r="A640" t="str">
            <v>7207</v>
          </cell>
          <cell r="B640" t="str">
            <v>Район Изгрев</v>
          </cell>
        </row>
        <row r="641">
          <cell r="A641" t="str">
            <v>7208</v>
          </cell>
          <cell r="B641" t="str">
            <v>Район Красна Поляна</v>
          </cell>
        </row>
        <row r="642">
          <cell r="A642" t="str">
            <v>7209</v>
          </cell>
          <cell r="B642" t="str">
            <v>Район Красно село</v>
          </cell>
        </row>
        <row r="643">
          <cell r="A643" t="str">
            <v>7210</v>
          </cell>
          <cell r="B643" t="str">
            <v>Район Кремиковци</v>
          </cell>
        </row>
        <row r="644">
          <cell r="A644" t="str">
            <v>7211</v>
          </cell>
          <cell r="B644" t="str">
            <v>Район Лозенец</v>
          </cell>
        </row>
        <row r="645">
          <cell r="A645" t="str">
            <v>7212</v>
          </cell>
          <cell r="B645" t="str">
            <v>Район Люлин</v>
          </cell>
        </row>
        <row r="646">
          <cell r="A646" t="str">
            <v>7213</v>
          </cell>
          <cell r="B646" t="str">
            <v>Район Младост</v>
          </cell>
        </row>
        <row r="647">
          <cell r="A647" t="str">
            <v>7214</v>
          </cell>
          <cell r="B647" t="str">
            <v>Район Надежда</v>
          </cell>
        </row>
        <row r="648">
          <cell r="A648" t="str">
            <v>7215</v>
          </cell>
          <cell r="B648" t="str">
            <v>Район Нови Искър</v>
          </cell>
        </row>
        <row r="649">
          <cell r="A649" t="str">
            <v>7216</v>
          </cell>
          <cell r="B649" t="str">
            <v>Район Оборище</v>
          </cell>
        </row>
        <row r="650">
          <cell r="A650" t="str">
            <v>7217</v>
          </cell>
          <cell r="B650" t="str">
            <v>Район Овча Купел</v>
          </cell>
        </row>
        <row r="651">
          <cell r="A651" t="str">
            <v>7218</v>
          </cell>
          <cell r="B651" t="str">
            <v>Район Панчарево</v>
          </cell>
        </row>
        <row r="652">
          <cell r="A652" t="str">
            <v>7219</v>
          </cell>
          <cell r="B652" t="str">
            <v>Район Подуяне</v>
          </cell>
        </row>
        <row r="653">
          <cell r="A653" t="str">
            <v>7220</v>
          </cell>
          <cell r="B653" t="str">
            <v>Район Сердика</v>
          </cell>
        </row>
        <row r="654">
          <cell r="A654" t="str">
            <v>7221</v>
          </cell>
          <cell r="B654" t="str">
            <v>Район Слатина</v>
          </cell>
        </row>
        <row r="655">
          <cell r="A655" t="str">
            <v>7222</v>
          </cell>
          <cell r="B655" t="str">
            <v>Район Средец</v>
          </cell>
        </row>
        <row r="656">
          <cell r="A656" t="str">
            <v>7223</v>
          </cell>
          <cell r="B656" t="str">
            <v>Район Студентска</v>
          </cell>
        </row>
        <row r="657">
          <cell r="A657" t="str">
            <v>7224</v>
          </cell>
          <cell r="B657" t="str">
            <v>Район Триадица</v>
          </cell>
        </row>
        <row r="658">
          <cell r="A658" t="str">
            <v>7225</v>
          </cell>
          <cell r="B658" t="str">
            <v>Столична община</v>
          </cell>
        </row>
        <row r="659">
          <cell r="A659" t="str">
            <v>7301</v>
          </cell>
          <cell r="B659" t="str">
            <v>Антон</v>
          </cell>
        </row>
        <row r="660">
          <cell r="A660" t="str">
            <v>7302</v>
          </cell>
          <cell r="B660" t="str">
            <v>Божурище</v>
          </cell>
        </row>
        <row r="661">
          <cell r="A661" t="str">
            <v>7303</v>
          </cell>
          <cell r="B661" t="str">
            <v>Ботевград</v>
          </cell>
        </row>
        <row r="662">
          <cell r="A662" t="str">
            <v>7304</v>
          </cell>
          <cell r="B662" t="str">
            <v>Годеч</v>
          </cell>
        </row>
        <row r="663">
          <cell r="A663" t="str">
            <v>7305</v>
          </cell>
          <cell r="B663" t="str">
            <v>Горна Малина</v>
          </cell>
        </row>
        <row r="664">
          <cell r="A664" t="str">
            <v>7306</v>
          </cell>
          <cell r="B664" t="str">
            <v>Долна Баня</v>
          </cell>
        </row>
        <row r="665">
          <cell r="A665" t="str">
            <v>7307</v>
          </cell>
          <cell r="B665" t="str">
            <v xml:space="preserve">Драгоман </v>
          </cell>
        </row>
        <row r="666">
          <cell r="A666" t="str">
            <v>7308</v>
          </cell>
          <cell r="B666" t="str">
            <v>Елин Пелин</v>
          </cell>
        </row>
        <row r="667">
          <cell r="A667" t="str">
            <v>7309</v>
          </cell>
          <cell r="B667" t="str">
            <v>Етрополе</v>
          </cell>
        </row>
        <row r="668">
          <cell r="A668" t="str">
            <v>7310</v>
          </cell>
          <cell r="B668" t="str">
            <v>Златица</v>
          </cell>
        </row>
        <row r="669">
          <cell r="A669" t="str">
            <v>7311</v>
          </cell>
          <cell r="B669" t="str">
            <v>Ихтиман</v>
          </cell>
        </row>
        <row r="670">
          <cell r="A670" t="str">
            <v>7312</v>
          </cell>
          <cell r="B670" t="str">
            <v>Копривщица</v>
          </cell>
        </row>
        <row r="671">
          <cell r="A671" t="str">
            <v>7313</v>
          </cell>
          <cell r="B671" t="str">
            <v>Костенец</v>
          </cell>
        </row>
        <row r="672">
          <cell r="A672" t="str">
            <v>7314</v>
          </cell>
          <cell r="B672" t="str">
            <v>Костинброд</v>
          </cell>
        </row>
        <row r="673">
          <cell r="A673" t="str">
            <v>7315</v>
          </cell>
          <cell r="B673" t="str">
            <v>Мирково</v>
          </cell>
        </row>
        <row r="674">
          <cell r="A674" t="str">
            <v>7316</v>
          </cell>
          <cell r="B674" t="str">
            <v>Пирдоп</v>
          </cell>
        </row>
        <row r="675">
          <cell r="A675" t="str">
            <v>7317</v>
          </cell>
          <cell r="B675" t="str">
            <v>Правец</v>
          </cell>
        </row>
        <row r="676">
          <cell r="A676" t="str">
            <v>7318</v>
          </cell>
          <cell r="B676" t="str">
            <v>Самоков</v>
          </cell>
        </row>
        <row r="677">
          <cell r="A677" t="str">
            <v>7319</v>
          </cell>
          <cell r="B677" t="str">
            <v>Своге</v>
          </cell>
        </row>
        <row r="678">
          <cell r="A678" t="str">
            <v>7320</v>
          </cell>
          <cell r="B678" t="str">
            <v>Сливница</v>
          </cell>
        </row>
        <row r="679">
          <cell r="A679" t="str">
            <v>7321</v>
          </cell>
          <cell r="B679" t="str">
            <v>Чавдар</v>
          </cell>
        </row>
        <row r="680">
          <cell r="A680" t="str">
            <v>7322</v>
          </cell>
          <cell r="B680" t="str">
            <v>Челопеч</v>
          </cell>
        </row>
        <row r="681">
          <cell r="A681" t="str">
            <v>7401</v>
          </cell>
          <cell r="B681" t="str">
            <v>Братя Даскалови</v>
          </cell>
        </row>
        <row r="682">
          <cell r="A682" t="str">
            <v>7402</v>
          </cell>
          <cell r="B682" t="str">
            <v>Гурково</v>
          </cell>
        </row>
        <row r="683">
          <cell r="A683" t="str">
            <v>7403</v>
          </cell>
          <cell r="B683" t="str">
            <v>Гълъбово</v>
          </cell>
        </row>
        <row r="684">
          <cell r="A684" t="str">
            <v>7404</v>
          </cell>
          <cell r="B684" t="str">
            <v>Казанлък</v>
          </cell>
        </row>
        <row r="685">
          <cell r="A685" t="str">
            <v>7405</v>
          </cell>
          <cell r="B685" t="str">
            <v>Мъглиж</v>
          </cell>
        </row>
        <row r="686">
          <cell r="A686" t="str">
            <v>7406</v>
          </cell>
          <cell r="B686" t="str">
            <v>Николаево</v>
          </cell>
        </row>
        <row r="687">
          <cell r="A687" t="str">
            <v>7407</v>
          </cell>
          <cell r="B687" t="str">
            <v>Опан</v>
          </cell>
        </row>
        <row r="688">
          <cell r="A688" t="str">
            <v>7408</v>
          </cell>
          <cell r="B688" t="str">
            <v>Павел баня</v>
          </cell>
        </row>
        <row r="689">
          <cell r="A689" t="str">
            <v>7409</v>
          </cell>
          <cell r="B689" t="str">
            <v>Раднево</v>
          </cell>
        </row>
        <row r="690">
          <cell r="A690" t="str">
            <v>7410</v>
          </cell>
          <cell r="B690" t="str">
            <v>Стара Загора</v>
          </cell>
        </row>
        <row r="691">
          <cell r="A691" t="str">
            <v>7411</v>
          </cell>
          <cell r="B691" t="str">
            <v>Чирпан</v>
          </cell>
        </row>
        <row r="692">
          <cell r="A692" t="str">
            <v>7501</v>
          </cell>
          <cell r="B692" t="str">
            <v>Антоново</v>
          </cell>
        </row>
        <row r="693">
          <cell r="A693" t="str">
            <v>7502</v>
          </cell>
          <cell r="B693" t="str">
            <v>Омуртаг</v>
          </cell>
        </row>
        <row r="694">
          <cell r="A694" t="str">
            <v>7503</v>
          </cell>
          <cell r="B694" t="str">
            <v>Опака</v>
          </cell>
        </row>
        <row r="695">
          <cell r="A695" t="str">
            <v>7504</v>
          </cell>
          <cell r="B695" t="str">
            <v>Попово</v>
          </cell>
        </row>
        <row r="696">
          <cell r="A696" t="str">
            <v>7505</v>
          </cell>
          <cell r="B696" t="str">
            <v>Търговище</v>
          </cell>
        </row>
        <row r="697">
          <cell r="A697" t="str">
            <v>7601</v>
          </cell>
          <cell r="B697" t="str">
            <v>Димитровград</v>
          </cell>
        </row>
        <row r="698">
          <cell r="A698" t="str">
            <v>7602</v>
          </cell>
          <cell r="B698" t="str">
            <v>Ивайловград</v>
          </cell>
        </row>
        <row r="699">
          <cell r="A699" t="str">
            <v>7603</v>
          </cell>
          <cell r="B699" t="str">
            <v>Любимец</v>
          </cell>
        </row>
        <row r="700">
          <cell r="A700" t="str">
            <v>7604</v>
          </cell>
          <cell r="B700" t="str">
            <v>Маджарово</v>
          </cell>
        </row>
        <row r="701">
          <cell r="A701" t="str">
            <v>7605</v>
          </cell>
          <cell r="B701" t="str">
            <v>Минерални Бани</v>
          </cell>
        </row>
        <row r="702">
          <cell r="A702" t="str">
            <v>7606</v>
          </cell>
          <cell r="B702" t="str">
            <v>Свиленград</v>
          </cell>
        </row>
        <row r="703">
          <cell r="A703" t="str">
            <v>7607</v>
          </cell>
          <cell r="B703" t="str">
            <v>Симеоновград</v>
          </cell>
        </row>
        <row r="704">
          <cell r="A704" t="str">
            <v>7608</v>
          </cell>
          <cell r="B704" t="str">
            <v>Стамболово</v>
          </cell>
        </row>
        <row r="705">
          <cell r="A705" t="str">
            <v>7609</v>
          </cell>
          <cell r="B705" t="str">
            <v>Тополовград</v>
          </cell>
        </row>
        <row r="706">
          <cell r="A706" t="str">
            <v>7610</v>
          </cell>
          <cell r="B706" t="str">
            <v>Харманли</v>
          </cell>
        </row>
        <row r="707">
          <cell r="A707" t="str">
            <v>7611</v>
          </cell>
          <cell r="B707" t="str">
            <v>Хасково</v>
          </cell>
        </row>
        <row r="708">
          <cell r="A708" t="str">
            <v>7701</v>
          </cell>
          <cell r="B708" t="str">
            <v>Велики Преслав</v>
          </cell>
        </row>
        <row r="709">
          <cell r="A709" t="str">
            <v>7702</v>
          </cell>
          <cell r="B709" t="str">
            <v>Венец</v>
          </cell>
        </row>
        <row r="710">
          <cell r="A710" t="str">
            <v>7703</v>
          </cell>
          <cell r="B710" t="str">
            <v>Върбица</v>
          </cell>
        </row>
        <row r="711">
          <cell r="A711" t="str">
            <v>7704</v>
          </cell>
          <cell r="B711" t="str">
            <v>Каолиново</v>
          </cell>
        </row>
        <row r="712">
          <cell r="A712" t="str">
            <v>7705</v>
          </cell>
          <cell r="B712" t="str">
            <v>Каспичан</v>
          </cell>
        </row>
        <row r="713">
          <cell r="A713" t="str">
            <v>7706</v>
          </cell>
          <cell r="B713" t="str">
            <v>Никола Козлево</v>
          </cell>
        </row>
        <row r="714">
          <cell r="A714" t="str">
            <v>7707</v>
          </cell>
          <cell r="B714" t="str">
            <v>Нови пазар</v>
          </cell>
        </row>
        <row r="715">
          <cell r="A715" t="str">
            <v>7708</v>
          </cell>
          <cell r="B715" t="str">
            <v>Смядово</v>
          </cell>
        </row>
        <row r="716">
          <cell r="A716" t="str">
            <v>7709</v>
          </cell>
          <cell r="B716" t="str">
            <v>Хитрино</v>
          </cell>
        </row>
        <row r="717">
          <cell r="A717" t="str">
            <v>7710</v>
          </cell>
          <cell r="B717" t="str">
            <v>Шумен</v>
          </cell>
        </row>
        <row r="718">
          <cell r="A718" t="str">
            <v>7801</v>
          </cell>
          <cell r="B718" t="str">
            <v>Болярово</v>
          </cell>
        </row>
        <row r="719">
          <cell r="A719" t="str">
            <v>7802</v>
          </cell>
          <cell r="B719" t="str">
            <v>Елхово</v>
          </cell>
        </row>
        <row r="720">
          <cell r="A720" t="str">
            <v>7803</v>
          </cell>
          <cell r="B720" t="str">
            <v>Стралджа</v>
          </cell>
        </row>
        <row r="721">
          <cell r="A721" t="str">
            <v>7804</v>
          </cell>
          <cell r="B721" t="str">
            <v>Тунджа</v>
          </cell>
        </row>
        <row r="722">
          <cell r="A722" t="str">
            <v>7805</v>
          </cell>
          <cell r="B722" t="str">
            <v>Ямбол</v>
          </cell>
        </row>
        <row r="725">
          <cell r="B725">
            <v>45688</v>
          </cell>
        </row>
        <row r="726">
          <cell r="B726">
            <v>45716</v>
          </cell>
        </row>
        <row r="727">
          <cell r="B727">
            <v>45747</v>
          </cell>
        </row>
        <row r="728">
          <cell r="B728">
            <v>45777</v>
          </cell>
        </row>
        <row r="729">
          <cell r="B729">
            <v>45808</v>
          </cell>
        </row>
        <row r="730">
          <cell r="B730">
            <v>45838</v>
          </cell>
        </row>
        <row r="731">
          <cell r="B731">
            <v>45869</v>
          </cell>
        </row>
        <row r="732">
          <cell r="B732">
            <v>45900</v>
          </cell>
        </row>
        <row r="733">
          <cell r="B733">
            <v>45930</v>
          </cell>
        </row>
        <row r="734">
          <cell r="B734">
            <v>45961</v>
          </cell>
        </row>
        <row r="735">
          <cell r="B735">
            <v>45991</v>
          </cell>
        </row>
        <row r="736">
          <cell r="B736">
            <v>46022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6"/>
  <sheetViews>
    <sheetView showZeros="0" tabSelected="1" view="pageBreakPreview" topLeftCell="B6" zoomScale="60" zoomScaleNormal="75" workbookViewId="0">
      <selection activeCell="B6" sqref="B6"/>
    </sheetView>
  </sheetViews>
  <sheetFormatPr defaultRowHeight="12.75"/>
  <cols>
    <col min="1" max="1" width="3.85546875" style="1" hidden="1" customWidth="1"/>
    <col min="2" max="2" width="81.7109375" style="6" customWidth="1"/>
    <col min="3" max="3" width="3.28515625" style="6" hidden="1" customWidth="1"/>
    <col min="4" max="4" width="4.140625" style="6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6" customWidth="1"/>
    <col min="15" max="15" width="55.5703125" style="1" customWidth="1"/>
    <col min="16" max="16" width="13.7109375" style="6" hidden="1" customWidth="1"/>
    <col min="17" max="17" width="5.7109375" style="6" customWidth="1"/>
    <col min="18" max="18" width="14.42578125" style="7" customWidth="1"/>
    <col min="19" max="19" width="13.42578125" style="7" customWidth="1"/>
    <col min="20" max="21" width="11.140625" style="7" customWidth="1"/>
    <col min="22" max="22" width="16.28515625" style="7" hidden="1" customWidth="1"/>
    <col min="23" max="23" width="15" style="7" hidden="1" customWidth="1"/>
    <col min="24" max="24" width="15" style="8" customWidth="1"/>
    <col min="25" max="25" width="15.7109375" style="7" hidden="1" customWidth="1"/>
    <col min="26" max="26" width="15.28515625" style="7" hidden="1" customWidth="1"/>
    <col min="27" max="16384" width="9.140625" style="7"/>
  </cols>
  <sheetData>
    <row r="1" spans="1:26" ht="18.75" hidden="1">
      <c r="B1" s="2"/>
      <c r="C1" s="2"/>
      <c r="D1" s="2"/>
      <c r="E1" s="3"/>
      <c r="F1" s="4"/>
      <c r="G1" s="4"/>
      <c r="H1" s="4"/>
      <c r="I1" s="3"/>
      <c r="J1" s="3"/>
      <c r="N1" s="1"/>
      <c r="O1" s="2"/>
      <c r="Q1" s="1"/>
    </row>
    <row r="2" spans="1:26" ht="15.75" hidden="1">
      <c r="B2" s="2"/>
      <c r="C2" s="2"/>
      <c r="D2" s="2"/>
      <c r="E2" s="3"/>
      <c r="F2" s="9"/>
      <c r="G2" s="9"/>
      <c r="H2" s="9"/>
      <c r="I2" s="3"/>
      <c r="J2" s="3"/>
      <c r="N2" s="1"/>
      <c r="O2" s="2"/>
      <c r="Q2" s="1"/>
    </row>
    <row r="3" spans="1:26" ht="21.75" hidden="1" customHeight="1">
      <c r="B3" s="2"/>
      <c r="C3" s="2"/>
      <c r="D3" s="2"/>
      <c r="E3" s="3"/>
      <c r="F3" s="9"/>
      <c r="G3" s="9"/>
      <c r="H3" s="9"/>
      <c r="I3" s="3"/>
      <c r="J3" s="3"/>
      <c r="N3" s="1"/>
      <c r="Q3" s="1"/>
    </row>
    <row r="4" spans="1:26" ht="15.75" hidden="1">
      <c r="B4" s="2"/>
      <c r="C4" s="2"/>
      <c r="D4" s="2"/>
      <c r="E4" s="3"/>
      <c r="F4" s="9"/>
      <c r="G4" s="9"/>
      <c r="H4" s="9"/>
      <c r="I4" s="3"/>
      <c r="J4" s="3"/>
      <c r="N4" s="1"/>
      <c r="O4" s="10"/>
      <c r="Q4" s="1"/>
    </row>
    <row r="5" spans="1:26" ht="18" hidden="1" customHeight="1">
      <c r="B5" s="2"/>
      <c r="C5" s="2"/>
      <c r="D5" s="2"/>
      <c r="E5" s="3"/>
      <c r="F5" s="9"/>
      <c r="G5" s="9"/>
      <c r="H5" s="9"/>
      <c r="I5" s="3"/>
      <c r="J5" s="3"/>
      <c r="N5" s="1"/>
      <c r="O5" s="11"/>
      <c r="Q5" s="1"/>
    </row>
    <row r="6" spans="1:26" ht="20.25">
      <c r="B6" s="2"/>
      <c r="C6" s="2"/>
      <c r="D6" s="2"/>
      <c r="E6" s="3"/>
      <c r="F6" s="9"/>
      <c r="G6" s="9"/>
      <c r="H6" s="9"/>
      <c r="I6" s="3"/>
      <c r="J6" s="3"/>
      <c r="N6" s="1"/>
      <c r="O6" s="12"/>
      <c r="Q6" s="1"/>
    </row>
    <row r="7" spans="1:26" ht="9" hidden="1" customHeight="1">
      <c r="B7" s="12"/>
      <c r="C7" s="12"/>
      <c r="D7" s="12"/>
      <c r="E7" s="3"/>
      <c r="F7" s="3"/>
      <c r="G7" s="3"/>
      <c r="H7" s="3"/>
      <c r="I7" s="3"/>
      <c r="J7" s="3"/>
      <c r="N7" s="1"/>
      <c r="P7" s="1"/>
      <c r="Q7" s="1"/>
    </row>
    <row r="8" spans="1:26" ht="22.5" customHeight="1" thickBot="1">
      <c r="B8" s="13" t="str">
        <f>VLOOKUP(E15,SMETKA,3,FALSE)</f>
        <v xml:space="preserve">                                  ОТЧЕТ ЗА КАСОВОТО ИЗПЪЛНЕНИЕ НА БЮДЖЕТА</v>
      </c>
      <c r="C8" s="14"/>
      <c r="D8" s="14"/>
      <c r="E8" s="15"/>
      <c r="F8" s="15"/>
      <c r="G8" s="15"/>
      <c r="H8" s="15"/>
      <c r="I8" s="15"/>
      <c r="J8" s="16"/>
      <c r="K8" s="17"/>
      <c r="L8" s="17"/>
      <c r="M8" s="17"/>
      <c r="N8" s="1"/>
      <c r="P8" s="1"/>
      <c r="Q8" s="1"/>
    </row>
    <row r="9" spans="1:26" ht="12" customHeight="1" thickTop="1">
      <c r="B9" s="12"/>
      <c r="C9" s="12"/>
      <c r="D9" s="12"/>
      <c r="E9" s="18"/>
      <c r="F9" s="18"/>
      <c r="G9" s="18"/>
      <c r="H9" s="18"/>
      <c r="I9" s="18"/>
      <c r="J9" s="18"/>
      <c r="K9" s="19"/>
      <c r="L9" s="19"/>
      <c r="M9" s="19"/>
      <c r="N9" s="1"/>
      <c r="P9" s="1"/>
      <c r="Q9" s="1"/>
    </row>
    <row r="10" spans="1:26" ht="18.75">
      <c r="B10" s="20"/>
      <c r="C10" s="20"/>
      <c r="D10" s="20"/>
      <c r="E10" s="3"/>
      <c r="F10" s="21"/>
      <c r="G10" s="21"/>
      <c r="H10" s="21"/>
      <c r="I10" s="3"/>
      <c r="J10" s="3"/>
      <c r="N10" s="1"/>
      <c r="O10" s="20"/>
      <c r="Q10" s="1"/>
    </row>
    <row r="11" spans="1:26" ht="23.25" customHeight="1">
      <c r="B11" s="22" t="str">
        <f>+[1]OTCHET!B9</f>
        <v>КОМИСИЯ ЗА ФИНАНСОВ НАДЗОР</v>
      </c>
      <c r="C11" s="22"/>
      <c r="D11" s="22"/>
      <c r="E11" s="23" t="s">
        <v>0</v>
      </c>
      <c r="F11" s="24">
        <f>[1]OTCHET!F9</f>
        <v>45961</v>
      </c>
      <c r="G11" s="25" t="s">
        <v>1</v>
      </c>
      <c r="H11" s="26">
        <f>+[1]OTCHET!H9</f>
        <v>131060676</v>
      </c>
      <c r="I11" s="27">
        <f>+[1]OTCHET!I9</f>
        <v>0</v>
      </c>
      <c r="J11" s="28"/>
      <c r="K11" s="29"/>
      <c r="L11" s="29"/>
      <c r="N11" s="1"/>
      <c r="O11" s="30"/>
      <c r="Q11" s="1"/>
      <c r="R11" s="31"/>
      <c r="S11" s="31"/>
      <c r="T11" s="31"/>
      <c r="U11" s="31"/>
    </row>
    <row r="12" spans="1:26" ht="23.25" customHeight="1">
      <c r="B12" s="32" t="s">
        <v>2</v>
      </c>
      <c r="C12" s="33"/>
      <c r="D12" s="20"/>
      <c r="E12" s="3"/>
      <c r="F12" s="34"/>
      <c r="G12" s="3"/>
      <c r="H12" s="35"/>
      <c r="I12" s="36" t="s">
        <v>3</v>
      </c>
      <c r="J12" s="36"/>
      <c r="N12" s="1"/>
      <c r="O12" s="33"/>
      <c r="Q12" s="1"/>
      <c r="R12" s="31"/>
      <c r="S12" s="31"/>
      <c r="T12" s="31"/>
      <c r="U12" s="31"/>
    </row>
    <row r="13" spans="1:26" ht="23.25" customHeight="1">
      <c r="B13" s="37" t="str">
        <f>+[1]OTCHET!B12</f>
        <v>Комисия за финансов надзор</v>
      </c>
      <c r="C13" s="33"/>
      <c r="D13" s="33"/>
      <c r="E13" s="38" t="str">
        <f>+[1]OTCHET!E12</f>
        <v>код по ЕБК:</v>
      </c>
      <c r="F13" s="39" t="str">
        <f>+[1]OTCHET!F12</f>
        <v>4700</v>
      </c>
      <c r="G13" s="3"/>
      <c r="H13" s="35"/>
      <c r="I13" s="40"/>
      <c r="J13" s="40"/>
      <c r="N13" s="1"/>
      <c r="O13" s="33"/>
      <c r="Q13" s="1"/>
      <c r="R13" s="31"/>
      <c r="S13" s="31"/>
      <c r="T13" s="31"/>
      <c r="U13" s="31"/>
    </row>
    <row r="14" spans="1:26" ht="23.25" customHeight="1">
      <c r="B14" s="41" t="s">
        <v>4</v>
      </c>
      <c r="C14" s="11"/>
      <c r="D14" s="11"/>
      <c r="E14" s="11"/>
      <c r="F14" s="11"/>
      <c r="G14" s="11"/>
      <c r="H14" s="35"/>
      <c r="I14" s="40"/>
      <c r="J14" s="40"/>
      <c r="N14" s="1"/>
      <c r="O14" s="11"/>
      <c r="Q14" s="1"/>
      <c r="R14" s="31"/>
      <c r="S14" s="31"/>
      <c r="T14" s="31"/>
      <c r="U14" s="31"/>
    </row>
    <row r="15" spans="1:26" ht="21.75" customHeight="1" thickBot="1">
      <c r="B15" s="42" t="s">
        <v>5</v>
      </c>
      <c r="C15" s="43"/>
      <c r="D15" s="43"/>
      <c r="E15" s="44">
        <f>+[1]OTCHET!E15</f>
        <v>0</v>
      </c>
      <c r="F15" s="45" t="str">
        <f>[1]OTCHET!F15</f>
        <v>БЮДЖЕТ</v>
      </c>
      <c r="G15" s="11"/>
      <c r="H15" s="46"/>
      <c r="I15" s="46"/>
      <c r="J15" s="47"/>
      <c r="K15" s="48"/>
      <c r="L15" s="48"/>
      <c r="M15" s="49"/>
      <c r="N15" s="46"/>
      <c r="O15" s="43"/>
      <c r="P15" s="50"/>
      <c r="Q15" s="1"/>
      <c r="R15" s="31"/>
      <c r="S15" s="31"/>
      <c r="T15" s="31"/>
      <c r="U15" s="31"/>
      <c r="V15" s="31"/>
      <c r="W15" s="31"/>
      <c r="Y15" s="31"/>
      <c r="Z15" s="31"/>
    </row>
    <row r="16" spans="1:26" ht="16.5" thickBot="1">
      <c r="A16" s="51"/>
      <c r="B16" s="52"/>
      <c r="C16" s="52"/>
      <c r="D16" s="52"/>
      <c r="E16" s="53"/>
      <c r="F16" s="53"/>
      <c r="G16" s="53"/>
      <c r="H16" s="53"/>
      <c r="I16" s="53"/>
      <c r="J16" s="54" t="s">
        <v>6</v>
      </c>
      <c r="K16" s="55"/>
      <c r="L16" s="55"/>
      <c r="M16" s="56"/>
      <c r="N16" s="57"/>
      <c r="O16" s="58"/>
      <c r="P16" s="59"/>
      <c r="Q16" s="1"/>
      <c r="R16" s="31"/>
      <c r="S16" s="31"/>
      <c r="T16" s="31"/>
      <c r="U16" s="31"/>
      <c r="V16" s="31"/>
      <c r="W16" s="31"/>
      <c r="Y16" s="31"/>
      <c r="Z16" s="31"/>
    </row>
    <row r="17" spans="1:26" ht="22.5" customHeight="1">
      <c r="A17" s="51"/>
      <c r="B17" s="60"/>
      <c r="C17" s="61" t="s">
        <v>7</v>
      </c>
      <c r="D17" s="61"/>
      <c r="E17" s="62" t="s">
        <v>8</v>
      </c>
      <c r="F17" s="63" t="s">
        <v>9</v>
      </c>
      <c r="G17" s="64" t="s">
        <v>10</v>
      </c>
      <c r="H17" s="65"/>
      <c r="I17" s="66"/>
      <c r="J17" s="67"/>
      <c r="K17" s="68"/>
      <c r="L17" s="68"/>
      <c r="M17" s="68"/>
      <c r="N17" s="69"/>
      <c r="O17" s="70" t="s">
        <v>11</v>
      </c>
      <c r="P17" s="71"/>
      <c r="Q17" s="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47.25" customHeight="1">
      <c r="A18" s="51"/>
      <c r="B18" s="72" t="s">
        <v>12</v>
      </c>
      <c r="C18" s="73"/>
      <c r="D18" s="73"/>
      <c r="E18" s="74"/>
      <c r="F18" s="75"/>
      <c r="G18" s="76" t="s">
        <v>13</v>
      </c>
      <c r="H18" s="77" t="s">
        <v>14</v>
      </c>
      <c r="I18" s="77" t="s">
        <v>15</v>
      </c>
      <c r="J18" s="78" t="s">
        <v>16</v>
      </c>
      <c r="K18" s="79" t="s">
        <v>17</v>
      </c>
      <c r="L18" s="79" t="s">
        <v>17</v>
      </c>
      <c r="M18" s="79"/>
      <c r="N18" s="80"/>
      <c r="O18" s="81"/>
      <c r="P18" s="71"/>
      <c r="Q18" s="59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 hidden="1">
      <c r="A19" s="51"/>
      <c r="B19" s="82"/>
      <c r="C19" s="82"/>
      <c r="D19" s="82"/>
      <c r="E19" s="83"/>
      <c r="F19" s="83"/>
      <c r="G19" s="84"/>
      <c r="H19" s="85"/>
      <c r="I19" s="85"/>
      <c r="J19" s="86"/>
      <c r="K19" s="87"/>
      <c r="L19" s="87"/>
      <c r="M19" s="87"/>
      <c r="N19" s="80"/>
      <c r="O19" s="88"/>
      <c r="P19" s="71"/>
      <c r="Q19" s="59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6.5" thickBot="1">
      <c r="A20" s="51"/>
      <c r="B20" s="89" t="s">
        <v>18</v>
      </c>
      <c r="C20" s="90"/>
      <c r="D20" s="90"/>
      <c r="E20" s="91" t="s">
        <v>19</v>
      </c>
      <c r="F20" s="91" t="s">
        <v>20</v>
      </c>
      <c r="G20" s="92" t="s">
        <v>21</v>
      </c>
      <c r="H20" s="93" t="s">
        <v>22</v>
      </c>
      <c r="I20" s="93" t="s">
        <v>23</v>
      </c>
      <c r="J20" s="94" t="s">
        <v>24</v>
      </c>
      <c r="K20" s="95" t="s">
        <v>25</v>
      </c>
      <c r="L20" s="95" t="s">
        <v>26</v>
      </c>
      <c r="M20" s="95" t="s">
        <v>26</v>
      </c>
      <c r="N20" s="96"/>
      <c r="O20" s="97"/>
      <c r="P20" s="50"/>
      <c r="Q20" s="59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>
      <c r="A21" s="51"/>
      <c r="B21" s="98"/>
      <c r="C21" s="98"/>
      <c r="D21" s="98"/>
      <c r="E21" s="99"/>
      <c r="F21" s="99"/>
      <c r="G21" s="100"/>
      <c r="H21" s="101"/>
      <c r="I21" s="101"/>
      <c r="J21" s="102"/>
      <c r="K21" s="103"/>
      <c r="L21" s="103"/>
      <c r="M21" s="103"/>
      <c r="N21" s="104"/>
      <c r="O21" s="105"/>
      <c r="P21" s="106"/>
      <c r="Q21" s="59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9.5" thickBot="1">
      <c r="A22" s="51">
        <v>10</v>
      </c>
      <c r="B22" s="107" t="s">
        <v>27</v>
      </c>
      <c r="C22" s="108" t="s">
        <v>28</v>
      </c>
      <c r="D22" s="109"/>
      <c r="E22" s="110">
        <f t="shared" ref="E22:J22" si="0">+E23+E25+E36+E37</f>
        <v>25900000</v>
      </c>
      <c r="F22" s="110">
        <f t="shared" si="0"/>
        <v>23969983</v>
      </c>
      <c r="G22" s="111">
        <f t="shared" si="0"/>
        <v>23919718</v>
      </c>
      <c r="H22" s="112">
        <f t="shared" si="0"/>
        <v>-124</v>
      </c>
      <c r="I22" s="112">
        <f t="shared" si="0"/>
        <v>50389</v>
      </c>
      <c r="J22" s="113">
        <f t="shared" si="0"/>
        <v>0</v>
      </c>
      <c r="K22" s="114">
        <f>+K23+K25+K35+K36+K37</f>
        <v>0</v>
      </c>
      <c r="L22" s="114">
        <f>+L23+L25+L35+L36+L37</f>
        <v>0</v>
      </c>
      <c r="M22" s="114">
        <f>+M23+M25+M35+M36</f>
        <v>0</v>
      </c>
      <c r="N22" s="115"/>
      <c r="O22" s="116" t="s">
        <v>28</v>
      </c>
      <c r="P22" s="117"/>
      <c r="Q22" s="59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6.5" thickTop="1">
      <c r="A23" s="51">
        <v>15</v>
      </c>
      <c r="B23" s="118" t="s">
        <v>29</v>
      </c>
      <c r="C23" s="118" t="s">
        <v>30</v>
      </c>
      <c r="D23" s="118"/>
      <c r="E23" s="119">
        <f>[1]OTCHET!E22+[1]OTCHET!E28+[1]OTCHET!E33+[1]OTCHET!E39+[1]OTCHET!E47+[1]OTCHET!E52+[1]OTCHET!E58+[1]OTCHET!E61+[1]OTCHET!E64+[1]OTCHET!E65+[1]OTCHET!E72+[1]OTCHET!E73</f>
        <v>0</v>
      </c>
      <c r="F23" s="119">
        <f t="shared" ref="F23:F88" si="1">+G23+H23+I23+J23</f>
        <v>0</v>
      </c>
      <c r="G23" s="120">
        <f>[1]OTCHET!G22+[1]OTCHET!G28+[1]OTCHET!G33+[1]OTCHET!G39+[1]OTCHET!G47+[1]OTCHET!G52+[1]OTCHET!G58+[1]OTCHET!G61+[1]OTCHET!G64+[1]OTCHET!G65+[1]OTCHET!G72+[1]OTCHET!G73</f>
        <v>0</v>
      </c>
      <c r="H23" s="121">
        <f>[1]OTCHET!H22+[1]OTCHET!H28+[1]OTCHET!H33+[1]OTCHET!H39+[1]OTCHET!H47+[1]OTCHET!H52+[1]OTCHET!H58+[1]OTCHET!H61+[1]OTCHET!H64+[1]OTCHET!H65+[1]OTCHET!H72+[1]OTCHET!H73</f>
        <v>0</v>
      </c>
      <c r="I23" s="121">
        <f>[1]OTCHET!I22+[1]OTCHET!I28+[1]OTCHET!I33+[1]OTCHET!I39+[1]OTCHET!I47+[1]OTCHET!I52+[1]OTCHET!I58+[1]OTCHET!I61+[1]OTCHET!I64+[1]OTCHET!I65+[1]OTCHET!I72+[1]OTCHET!I73</f>
        <v>0</v>
      </c>
      <c r="J23" s="122">
        <f>[1]OTCHET!J22+[1]OTCHET!J28+[1]OTCHET!J33+[1]OTCHET!J39+[1]OTCHET!J47+[1]OTCHET!J52+[1]OTCHET!J58+[1]OTCHET!J61+[1]OTCHET!J64+[1]OTCHET!J65+[1]OTCHET!J72+[1]OTCHET!J73</f>
        <v>0</v>
      </c>
      <c r="K23" s="123"/>
      <c r="L23" s="123"/>
      <c r="M23" s="123"/>
      <c r="N23" s="124"/>
      <c r="O23" s="125" t="s">
        <v>30</v>
      </c>
      <c r="P23" s="126"/>
      <c r="Q23" s="59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6.5" hidden="1" customHeight="1">
      <c r="A24" s="51"/>
      <c r="B24" s="127" t="s">
        <v>31</v>
      </c>
      <c r="C24" s="127" t="s">
        <v>32</v>
      </c>
      <c r="D24" s="127"/>
      <c r="E24" s="128"/>
      <c r="F24" s="128">
        <f t="shared" si="1"/>
        <v>0</v>
      </c>
      <c r="G24" s="129"/>
      <c r="H24" s="130"/>
      <c r="I24" s="130"/>
      <c r="J24" s="131"/>
      <c r="K24" s="132"/>
      <c r="L24" s="132"/>
      <c r="M24" s="132"/>
      <c r="N24" s="124"/>
      <c r="O24" s="133" t="s">
        <v>32</v>
      </c>
      <c r="P24" s="126"/>
      <c r="Q24" s="59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6.5" thickBot="1">
      <c r="A25" s="51">
        <v>20</v>
      </c>
      <c r="B25" s="134" t="s">
        <v>33</v>
      </c>
      <c r="C25" s="134" t="s">
        <v>34</v>
      </c>
      <c r="D25" s="134"/>
      <c r="E25" s="135">
        <f>+E26+E30+E31+E32+E33</f>
        <v>25900000</v>
      </c>
      <c r="F25" s="135">
        <f>+F26+F30+F31+F32+F33</f>
        <v>23969983</v>
      </c>
      <c r="G25" s="136">
        <f t="shared" ref="G25:M25" si="2">+G26+G30+G31+G32+G33</f>
        <v>23919718</v>
      </c>
      <c r="H25" s="137">
        <f>+H26+H30+H31+H32+H33</f>
        <v>-124</v>
      </c>
      <c r="I25" s="137">
        <f>+I26+I30+I31+I32+I33</f>
        <v>50389</v>
      </c>
      <c r="J25" s="138">
        <f>+J26+J30+J31+J32+J33</f>
        <v>0</v>
      </c>
      <c r="K25" s="114">
        <f t="shared" si="2"/>
        <v>0</v>
      </c>
      <c r="L25" s="114">
        <f t="shared" si="2"/>
        <v>0</v>
      </c>
      <c r="M25" s="114">
        <f t="shared" si="2"/>
        <v>0</v>
      </c>
      <c r="N25" s="124"/>
      <c r="O25" s="139" t="s">
        <v>34</v>
      </c>
      <c r="P25" s="126"/>
      <c r="Q25" s="59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>
      <c r="A26" s="51">
        <v>25</v>
      </c>
      <c r="B26" s="140" t="s">
        <v>35</v>
      </c>
      <c r="C26" s="140" t="s">
        <v>36</v>
      </c>
      <c r="D26" s="140"/>
      <c r="E26" s="141">
        <f>[1]OTCHET!E74</f>
        <v>0</v>
      </c>
      <c r="F26" s="141">
        <f t="shared" si="1"/>
        <v>0</v>
      </c>
      <c r="G26" s="142">
        <f>[1]OTCHET!G74</f>
        <v>0</v>
      </c>
      <c r="H26" s="143">
        <f>[1]OTCHET!H74</f>
        <v>0</v>
      </c>
      <c r="I26" s="143">
        <f>[1]OTCHET!I74</f>
        <v>0</v>
      </c>
      <c r="J26" s="144">
        <f>[1]OTCHET!J74</f>
        <v>0</v>
      </c>
      <c r="K26" s="132"/>
      <c r="L26" s="132"/>
      <c r="M26" s="132"/>
      <c r="N26" s="124"/>
      <c r="O26" s="145" t="s">
        <v>36</v>
      </c>
      <c r="P26" s="126"/>
      <c r="Q26" s="59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>
      <c r="A27" s="51">
        <v>26</v>
      </c>
      <c r="B27" s="146" t="s">
        <v>37</v>
      </c>
      <c r="C27" s="147" t="s">
        <v>38</v>
      </c>
      <c r="D27" s="146"/>
      <c r="E27" s="148">
        <f>[1]OTCHET!E75</f>
        <v>0</v>
      </c>
      <c r="F27" s="148">
        <f t="shared" si="1"/>
        <v>0</v>
      </c>
      <c r="G27" s="149">
        <f>[1]OTCHET!G75</f>
        <v>0</v>
      </c>
      <c r="H27" s="150">
        <f>[1]OTCHET!H75</f>
        <v>0</v>
      </c>
      <c r="I27" s="150">
        <f>[1]OTCHET!I75</f>
        <v>0</v>
      </c>
      <c r="J27" s="151">
        <f>[1]OTCHET!J75</f>
        <v>0</v>
      </c>
      <c r="K27" s="152"/>
      <c r="L27" s="152"/>
      <c r="M27" s="152"/>
      <c r="N27" s="124"/>
      <c r="O27" s="153" t="s">
        <v>38</v>
      </c>
      <c r="P27" s="126"/>
      <c r="Q27" s="59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>
      <c r="A28" s="51">
        <v>30</v>
      </c>
      <c r="B28" s="154" t="s">
        <v>39</v>
      </c>
      <c r="C28" s="155" t="s">
        <v>40</v>
      </c>
      <c r="D28" s="154"/>
      <c r="E28" s="156">
        <f>[1]OTCHET!E77</f>
        <v>0</v>
      </c>
      <c r="F28" s="156">
        <f t="shared" si="1"/>
        <v>0</v>
      </c>
      <c r="G28" s="157">
        <f>[1]OTCHET!G77</f>
        <v>0</v>
      </c>
      <c r="H28" s="158">
        <f>[1]OTCHET!H77</f>
        <v>0</v>
      </c>
      <c r="I28" s="158">
        <f>[1]OTCHET!I77</f>
        <v>0</v>
      </c>
      <c r="J28" s="159">
        <f>[1]OTCHET!J77</f>
        <v>0</v>
      </c>
      <c r="K28" s="160"/>
      <c r="L28" s="160"/>
      <c r="M28" s="160"/>
      <c r="N28" s="124"/>
      <c r="O28" s="161" t="s">
        <v>40</v>
      </c>
      <c r="P28" s="126"/>
      <c r="Q28" s="59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>
      <c r="A29" s="51">
        <v>35</v>
      </c>
      <c r="B29" s="162" t="s">
        <v>41</v>
      </c>
      <c r="C29" s="163" t="s">
        <v>42</v>
      </c>
      <c r="D29" s="162"/>
      <c r="E29" s="164">
        <f>+[1]OTCHET!E78+[1]OTCHET!E79</f>
        <v>0</v>
      </c>
      <c r="F29" s="164">
        <f t="shared" si="1"/>
        <v>0</v>
      </c>
      <c r="G29" s="165">
        <f>+[1]OTCHET!G78+[1]OTCHET!G79</f>
        <v>0</v>
      </c>
      <c r="H29" s="166">
        <f>+[1]OTCHET!H78+[1]OTCHET!H79</f>
        <v>0</v>
      </c>
      <c r="I29" s="166">
        <f>+[1]OTCHET!I78+[1]OTCHET!I79</f>
        <v>0</v>
      </c>
      <c r="J29" s="167">
        <f>+[1]OTCHET!J78+[1]OTCHET!J79</f>
        <v>0</v>
      </c>
      <c r="K29" s="160"/>
      <c r="L29" s="160"/>
      <c r="M29" s="160"/>
      <c r="N29" s="124"/>
      <c r="O29" s="168" t="s">
        <v>42</v>
      </c>
      <c r="P29" s="126"/>
      <c r="Q29" s="59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>
      <c r="A30" s="51">
        <v>40</v>
      </c>
      <c r="B30" s="169" t="s">
        <v>43</v>
      </c>
      <c r="C30" s="169" t="s">
        <v>44</v>
      </c>
      <c r="D30" s="169"/>
      <c r="E30" s="170">
        <f>[1]OTCHET!E90+[1]OTCHET!E93+[1]OTCHET!E94</f>
        <v>22900000</v>
      </c>
      <c r="F30" s="170">
        <f t="shared" si="1"/>
        <v>22820456</v>
      </c>
      <c r="G30" s="171">
        <f>[1]OTCHET!G90+[1]OTCHET!G93+[1]OTCHET!G94</f>
        <v>22760745</v>
      </c>
      <c r="H30" s="172">
        <f>[1]OTCHET!H90+[1]OTCHET!H93+[1]OTCHET!H94</f>
        <v>0</v>
      </c>
      <c r="I30" s="172">
        <f>[1]OTCHET!I90+[1]OTCHET!I93+[1]OTCHET!I94</f>
        <v>49141</v>
      </c>
      <c r="J30" s="173">
        <f>[1]OTCHET!J90+[1]OTCHET!J93+[1]OTCHET!J94</f>
        <v>10570</v>
      </c>
      <c r="K30" s="160"/>
      <c r="L30" s="160"/>
      <c r="M30" s="160"/>
      <c r="N30" s="124"/>
      <c r="O30" s="174" t="s">
        <v>44</v>
      </c>
      <c r="P30" s="126"/>
      <c r="Q30" s="59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>
      <c r="A31" s="51">
        <v>45</v>
      </c>
      <c r="B31" s="175" t="s">
        <v>45</v>
      </c>
      <c r="C31" s="175" t="s">
        <v>46</v>
      </c>
      <c r="D31" s="175"/>
      <c r="E31" s="176">
        <f>[1]OTCHET!E106</f>
        <v>3000000</v>
      </c>
      <c r="F31" s="176">
        <f t="shared" si="1"/>
        <v>1201692</v>
      </c>
      <c r="G31" s="177">
        <f>[1]OTCHET!G106</f>
        <v>1145205</v>
      </c>
      <c r="H31" s="178">
        <f>[1]OTCHET!H106</f>
        <v>0</v>
      </c>
      <c r="I31" s="178">
        <f>[1]OTCHET!I106</f>
        <v>1248</v>
      </c>
      <c r="J31" s="179">
        <f>[1]OTCHET!J106</f>
        <v>55239</v>
      </c>
      <c r="K31" s="160"/>
      <c r="L31" s="160"/>
      <c r="M31" s="160"/>
      <c r="N31" s="124"/>
      <c r="O31" s="180" t="s">
        <v>46</v>
      </c>
      <c r="P31" s="126"/>
      <c r="Q31" s="59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>
      <c r="A32" s="51">
        <v>50</v>
      </c>
      <c r="B32" s="175" t="s">
        <v>47</v>
      </c>
      <c r="C32" s="175" t="s">
        <v>48</v>
      </c>
      <c r="D32" s="175"/>
      <c r="E32" s="176">
        <f>[1]OTCHET!E110+[1]OTCHET!E119+[1]OTCHET!E135+[1]OTCHET!E136</f>
        <v>0</v>
      </c>
      <c r="F32" s="176">
        <f t="shared" si="1"/>
        <v>-52165</v>
      </c>
      <c r="G32" s="177">
        <f>[1]OTCHET!G110+[1]OTCHET!G119+[1]OTCHET!G135+[1]OTCHET!G136</f>
        <v>13768</v>
      </c>
      <c r="H32" s="178">
        <f>[1]OTCHET!H110+[1]OTCHET!H119+[1]OTCHET!H135+[1]OTCHET!H136</f>
        <v>-124</v>
      </c>
      <c r="I32" s="178">
        <f>[1]OTCHET!I110+[1]OTCHET!I119+[1]OTCHET!I135+[1]OTCHET!I136</f>
        <v>0</v>
      </c>
      <c r="J32" s="179">
        <f>[1]OTCHET!J110+[1]OTCHET!J119+[1]OTCHET!J135+[1]OTCHET!J136</f>
        <v>-65809</v>
      </c>
      <c r="K32" s="181"/>
      <c r="L32" s="181"/>
      <c r="M32" s="181"/>
      <c r="N32" s="124"/>
      <c r="O32" s="180" t="s">
        <v>48</v>
      </c>
      <c r="P32" s="126"/>
      <c r="Q32" s="59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6.5" thickBot="1">
      <c r="A33" s="51">
        <v>51</v>
      </c>
      <c r="B33" s="182" t="s">
        <v>49</v>
      </c>
      <c r="C33" s="183" t="s">
        <v>50</v>
      </c>
      <c r="D33" s="182"/>
      <c r="E33" s="128">
        <f>[1]OTCHET!E123</f>
        <v>0</v>
      </c>
      <c r="F33" s="128">
        <f t="shared" si="1"/>
        <v>0</v>
      </c>
      <c r="G33" s="129">
        <f>[1]OTCHET!G123</f>
        <v>0</v>
      </c>
      <c r="H33" s="130">
        <f>[1]OTCHET!H123</f>
        <v>0</v>
      </c>
      <c r="I33" s="130">
        <f>[1]OTCHET!I123</f>
        <v>0</v>
      </c>
      <c r="J33" s="131">
        <f>[1]OTCHET!J123</f>
        <v>0</v>
      </c>
      <c r="K33" s="181"/>
      <c r="L33" s="181"/>
      <c r="M33" s="181"/>
      <c r="N33" s="124"/>
      <c r="O33" s="133" t="s">
        <v>50</v>
      </c>
      <c r="P33" s="126"/>
      <c r="Q33" s="59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hidden="1" customHeight="1">
      <c r="A34" s="51">
        <v>52</v>
      </c>
      <c r="B34" s="184"/>
      <c r="C34" s="185"/>
      <c r="D34" s="185"/>
      <c r="E34" s="186"/>
      <c r="F34" s="186">
        <f t="shared" si="1"/>
        <v>0</v>
      </c>
      <c r="G34" s="187"/>
      <c r="H34" s="188"/>
      <c r="I34" s="188"/>
      <c r="J34" s="189"/>
      <c r="K34" s="181"/>
      <c r="L34" s="181"/>
      <c r="M34" s="181"/>
      <c r="N34" s="124"/>
      <c r="O34" s="190"/>
      <c r="P34" s="126"/>
      <c r="Q34" s="59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6.5" hidden="1" customHeight="1">
      <c r="A35" s="51"/>
      <c r="B35" s="191"/>
      <c r="C35" s="191"/>
      <c r="D35" s="191"/>
      <c r="E35" s="192"/>
      <c r="F35" s="192">
        <f t="shared" si="1"/>
        <v>0</v>
      </c>
      <c r="G35" s="193"/>
      <c r="H35" s="194"/>
      <c r="I35" s="194"/>
      <c r="J35" s="195"/>
      <c r="K35" s="196"/>
      <c r="L35" s="196"/>
      <c r="M35" s="196"/>
      <c r="N35" s="124"/>
      <c r="O35" s="197"/>
      <c r="P35" s="126"/>
      <c r="Q35" s="59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6.5" thickBot="1">
      <c r="A36" s="51">
        <v>60</v>
      </c>
      <c r="B36" s="198" t="s">
        <v>51</v>
      </c>
      <c r="C36" s="198" t="s">
        <v>52</v>
      </c>
      <c r="D36" s="198"/>
      <c r="E36" s="199">
        <f>+[1]OTCHET!E137</f>
        <v>0</v>
      </c>
      <c r="F36" s="199">
        <f t="shared" si="1"/>
        <v>0</v>
      </c>
      <c r="G36" s="200">
        <f>+[1]OTCHET!G137</f>
        <v>0</v>
      </c>
      <c r="H36" s="201">
        <f>+[1]OTCHET!H137</f>
        <v>0</v>
      </c>
      <c r="I36" s="201">
        <f>+[1]OTCHET!I137</f>
        <v>0</v>
      </c>
      <c r="J36" s="202">
        <f>+[1]OTCHET!J137</f>
        <v>0</v>
      </c>
      <c r="K36" s="203"/>
      <c r="L36" s="203"/>
      <c r="M36" s="203"/>
      <c r="N36" s="204"/>
      <c r="O36" s="205" t="s">
        <v>52</v>
      </c>
      <c r="P36" s="126"/>
      <c r="Q36" s="59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>
      <c r="A37" s="51">
        <v>65</v>
      </c>
      <c r="B37" s="206" t="s">
        <v>53</v>
      </c>
      <c r="C37" s="206" t="s">
        <v>54</v>
      </c>
      <c r="D37" s="206"/>
      <c r="E37" s="207">
        <f>[1]OTCHET!E140+[1]OTCHET!E149+[1]OTCHET!E158</f>
        <v>0</v>
      </c>
      <c r="F37" s="207">
        <f t="shared" si="1"/>
        <v>0</v>
      </c>
      <c r="G37" s="208">
        <f>[1]OTCHET!G140+[1]OTCHET!G149+[1]OTCHET!G158</f>
        <v>0</v>
      </c>
      <c r="H37" s="209">
        <f>[1]OTCHET!H140+[1]OTCHET!H149+[1]OTCHET!H158</f>
        <v>0</v>
      </c>
      <c r="I37" s="209">
        <f>[1]OTCHET!I140+[1]OTCHET!I149+[1]OTCHET!I158</f>
        <v>0</v>
      </c>
      <c r="J37" s="210">
        <f>[1]OTCHET!J140+[1]OTCHET!J149+[1]OTCHET!J158</f>
        <v>0</v>
      </c>
      <c r="K37" s="211"/>
      <c r="L37" s="211"/>
      <c r="M37" s="211"/>
      <c r="N37" s="204"/>
      <c r="O37" s="212" t="s">
        <v>54</v>
      </c>
      <c r="P37" s="126"/>
      <c r="Q37" s="213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9.5" thickBot="1">
      <c r="A38" s="1">
        <v>70</v>
      </c>
      <c r="B38" s="214" t="s">
        <v>55</v>
      </c>
      <c r="C38" s="215" t="s">
        <v>56</v>
      </c>
      <c r="D38" s="216"/>
      <c r="E38" s="217">
        <f t="shared" ref="E38:J38" si="3">E39+E43+E44+E46+SUM(E48:E52)+E55</f>
        <v>28285550</v>
      </c>
      <c r="F38" s="217">
        <f t="shared" si="3"/>
        <v>21535715</v>
      </c>
      <c r="G38" s="218">
        <f t="shared" si="3"/>
        <v>17235996</v>
      </c>
      <c r="H38" s="219">
        <f t="shared" si="3"/>
        <v>40566</v>
      </c>
      <c r="I38" s="219">
        <f t="shared" si="3"/>
        <v>247073</v>
      </c>
      <c r="J38" s="220">
        <f t="shared" si="3"/>
        <v>4012080</v>
      </c>
      <c r="K38" s="221">
        <f>SUM(K40:K54)-K45-K47-K53</f>
        <v>0</v>
      </c>
      <c r="L38" s="221">
        <f>SUM(L40:L54)-L45-L47-L53</f>
        <v>0</v>
      </c>
      <c r="M38" s="221">
        <f>SUM(M40:M53)-M45-M52</f>
        <v>0</v>
      </c>
      <c r="N38" s="124"/>
      <c r="O38" s="222" t="s">
        <v>56</v>
      </c>
      <c r="P38" s="223"/>
      <c r="Q38" s="224"/>
      <c r="R38" s="225"/>
      <c r="S38" s="225"/>
      <c r="T38" s="225"/>
      <c r="U38" s="225"/>
      <c r="V38" s="225"/>
      <c r="W38" s="225"/>
      <c r="X38" s="226"/>
      <c r="Y38" s="225"/>
      <c r="Z38" s="225"/>
    </row>
    <row r="39" spans="1:26" ht="17.25" thickTop="1" thickBot="1">
      <c r="A39" s="1">
        <v>75</v>
      </c>
      <c r="B39" s="227" t="s">
        <v>57</v>
      </c>
      <c r="C39" s="228" t="s">
        <v>58</v>
      </c>
      <c r="D39" s="227"/>
      <c r="E39" s="229">
        <f t="shared" ref="E39:J39" si="4">SUM(E40:E42)</f>
        <v>18992650</v>
      </c>
      <c r="F39" s="229">
        <f t="shared" si="4"/>
        <v>14808599</v>
      </c>
      <c r="G39" s="230">
        <f t="shared" si="4"/>
        <v>10797391</v>
      </c>
      <c r="H39" s="231">
        <f t="shared" si="4"/>
        <v>0</v>
      </c>
      <c r="I39" s="231">
        <f t="shared" si="4"/>
        <v>-872</v>
      </c>
      <c r="J39" s="232">
        <f t="shared" si="4"/>
        <v>4012080</v>
      </c>
      <c r="K39" s="132"/>
      <c r="L39" s="132"/>
      <c r="M39" s="132"/>
      <c r="N39" s="233"/>
      <c r="O39" s="125" t="s">
        <v>59</v>
      </c>
      <c r="P39" s="223"/>
      <c r="Q39" s="224"/>
      <c r="R39" s="225"/>
      <c r="S39" s="225"/>
      <c r="T39" s="225"/>
      <c r="U39" s="225"/>
      <c r="V39" s="225"/>
      <c r="W39" s="225"/>
      <c r="X39" s="226"/>
      <c r="Y39" s="225"/>
      <c r="Z39" s="225"/>
    </row>
    <row r="40" spans="1:26" ht="15.75">
      <c r="A40" s="1">
        <v>75</v>
      </c>
      <c r="B40" s="234" t="s">
        <v>60</v>
      </c>
      <c r="C40" s="235" t="s">
        <v>58</v>
      </c>
      <c r="D40" s="236"/>
      <c r="E40" s="237">
        <f>[1]OTCHET!E187</f>
        <v>15990000</v>
      </c>
      <c r="F40" s="237">
        <f t="shared" si="1"/>
        <v>12553800</v>
      </c>
      <c r="G40" s="238">
        <f>[1]OTCHET!G187</f>
        <v>10216351</v>
      </c>
      <c r="H40" s="239">
        <f>[1]OTCHET!H187</f>
        <v>0</v>
      </c>
      <c r="I40" s="239">
        <f>[1]OTCHET!I187</f>
        <v>-872</v>
      </c>
      <c r="J40" s="240">
        <f>[1]OTCHET!J187</f>
        <v>2338321</v>
      </c>
      <c r="K40" s="132"/>
      <c r="L40" s="132"/>
      <c r="M40" s="132"/>
      <c r="N40" s="233"/>
      <c r="O40" s="241" t="s">
        <v>58</v>
      </c>
      <c r="P40" s="223"/>
      <c r="Q40" s="224"/>
      <c r="R40" s="225"/>
      <c r="S40" s="225"/>
      <c r="T40" s="225"/>
      <c r="U40" s="225"/>
      <c r="V40" s="225"/>
      <c r="W40" s="225"/>
      <c r="X40" s="226"/>
      <c r="Y40" s="225"/>
      <c r="Z40" s="225"/>
    </row>
    <row r="41" spans="1:26" ht="15.75">
      <c r="A41" s="1">
        <v>80</v>
      </c>
      <c r="B41" s="242" t="s">
        <v>61</v>
      </c>
      <c r="C41" s="243" t="s">
        <v>62</v>
      </c>
      <c r="D41" s="244"/>
      <c r="E41" s="245">
        <f>[1]OTCHET!E190</f>
        <v>856250</v>
      </c>
      <c r="F41" s="245">
        <f t="shared" si="1"/>
        <v>635534</v>
      </c>
      <c r="G41" s="246">
        <f>[1]OTCHET!G190</f>
        <v>581040</v>
      </c>
      <c r="H41" s="247">
        <f>[1]OTCHET!H190</f>
        <v>0</v>
      </c>
      <c r="I41" s="247">
        <f>[1]OTCHET!I190</f>
        <v>0</v>
      </c>
      <c r="J41" s="248">
        <f>[1]OTCHET!J190</f>
        <v>54494</v>
      </c>
      <c r="K41" s="160"/>
      <c r="L41" s="160"/>
      <c r="M41" s="160"/>
      <c r="N41" s="233"/>
      <c r="O41" s="180" t="s">
        <v>62</v>
      </c>
      <c r="P41" s="223"/>
      <c r="Q41" s="224"/>
      <c r="R41" s="225"/>
      <c r="S41" s="225"/>
      <c r="T41" s="225"/>
      <c r="U41" s="225"/>
      <c r="V41" s="225"/>
      <c r="W41" s="225"/>
      <c r="X41" s="226"/>
      <c r="Y41" s="225"/>
      <c r="Z41" s="225"/>
    </row>
    <row r="42" spans="1:26" ht="15.75">
      <c r="A42" s="1">
        <v>85</v>
      </c>
      <c r="B42" s="249" t="s">
        <v>63</v>
      </c>
      <c r="C42" s="250" t="s">
        <v>64</v>
      </c>
      <c r="D42" s="251"/>
      <c r="E42" s="252">
        <f>+[1]OTCHET!E196+[1]OTCHET!E204</f>
        <v>2146400</v>
      </c>
      <c r="F42" s="252">
        <f t="shared" si="1"/>
        <v>1619265</v>
      </c>
      <c r="G42" s="253">
        <f>+[1]OTCHET!G196+[1]OTCHET!G204</f>
        <v>0</v>
      </c>
      <c r="H42" s="254">
        <f>+[1]OTCHET!H196+[1]OTCHET!H204</f>
        <v>0</v>
      </c>
      <c r="I42" s="254">
        <f>+[1]OTCHET!I196+[1]OTCHET!I204</f>
        <v>0</v>
      </c>
      <c r="J42" s="255">
        <f>+[1]OTCHET!J196+[1]OTCHET!J204</f>
        <v>1619265</v>
      </c>
      <c r="K42" s="160"/>
      <c r="L42" s="160"/>
      <c r="M42" s="160"/>
      <c r="N42" s="233"/>
      <c r="O42" s="180" t="s">
        <v>64</v>
      </c>
      <c r="P42" s="223"/>
      <c r="Q42" s="224"/>
      <c r="R42" s="225"/>
      <c r="S42" s="225"/>
      <c r="T42" s="225"/>
      <c r="U42" s="225"/>
      <c r="V42" s="225"/>
      <c r="W42" s="225"/>
      <c r="X42" s="226"/>
      <c r="Y42" s="225"/>
      <c r="Z42" s="225"/>
    </row>
    <row r="43" spans="1:26" ht="15.75">
      <c r="A43" s="1">
        <v>90</v>
      </c>
      <c r="B43" s="256" t="s">
        <v>65</v>
      </c>
      <c r="C43" s="257" t="s">
        <v>66</v>
      </c>
      <c r="D43" s="256"/>
      <c r="E43" s="258">
        <f>+[1]OTCHET!E205+[1]OTCHET!E223+[1]OTCHET!E274</f>
        <v>6506400</v>
      </c>
      <c r="F43" s="258">
        <f t="shared" si="1"/>
        <v>5900471</v>
      </c>
      <c r="G43" s="259">
        <f>+[1]OTCHET!G205+[1]OTCHET!G223+[1]OTCHET!G274</f>
        <v>5614273</v>
      </c>
      <c r="H43" s="260">
        <f>+[1]OTCHET!H205+[1]OTCHET!H223+[1]OTCHET!H274</f>
        <v>38253</v>
      </c>
      <c r="I43" s="260">
        <f>+[1]OTCHET!I205+[1]OTCHET!I223+[1]OTCHET!I274</f>
        <v>247945</v>
      </c>
      <c r="J43" s="261">
        <f>+[1]OTCHET!J205+[1]OTCHET!J223+[1]OTCHET!J274</f>
        <v>0</v>
      </c>
      <c r="K43" s="160"/>
      <c r="L43" s="160"/>
      <c r="M43" s="160"/>
      <c r="N43" s="233"/>
      <c r="O43" s="180" t="s">
        <v>66</v>
      </c>
      <c r="P43" s="223"/>
      <c r="Q43" s="224"/>
      <c r="R43" s="225"/>
      <c r="S43" s="225"/>
      <c r="T43" s="225"/>
      <c r="U43" s="225"/>
      <c r="V43" s="225"/>
      <c r="W43" s="225"/>
      <c r="X43" s="226"/>
      <c r="Y43" s="225"/>
      <c r="Z43" s="225"/>
    </row>
    <row r="44" spans="1:26" ht="15.75">
      <c r="A44" s="1">
        <v>95</v>
      </c>
      <c r="B44" s="262" t="s">
        <v>67</v>
      </c>
      <c r="C44" s="127" t="s">
        <v>68</v>
      </c>
      <c r="D44" s="262"/>
      <c r="E44" s="128">
        <f>+[1]OTCHET!E227+[1]OTCHET!E233+[1]OTCHET!E236+[1]OTCHET!E237+[1]OTCHET!E238+[1]OTCHET!E239+[1]OTCHET!E243</f>
        <v>0</v>
      </c>
      <c r="F44" s="128">
        <f t="shared" si="1"/>
        <v>0</v>
      </c>
      <c r="G44" s="129">
        <f>+[1]OTCHET!G227+[1]OTCHET!G233+[1]OTCHET!G236+[1]OTCHET!G237+[1]OTCHET!G238+[1]OTCHET!G239+[1]OTCHET!G243</f>
        <v>0</v>
      </c>
      <c r="H44" s="130">
        <f>+[1]OTCHET!H227+[1]OTCHET!H233+[1]OTCHET!H236+[1]OTCHET!H237+[1]OTCHET!H238+[1]OTCHET!H239+[1]OTCHET!H243</f>
        <v>0</v>
      </c>
      <c r="I44" s="130">
        <f>+[1]OTCHET!I227+[1]OTCHET!I233+[1]OTCHET!I236+[1]OTCHET!I237+[1]OTCHET!I238+[1]OTCHET!I239+[1]OTCHET!I243</f>
        <v>0</v>
      </c>
      <c r="J44" s="131">
        <f>+[1]OTCHET!J227+[1]OTCHET!J233+[1]OTCHET!J236+[1]OTCHET!J237+[1]OTCHET!J238+[1]OTCHET!J239+[1]OTCHET!J243</f>
        <v>0</v>
      </c>
      <c r="K44" s="160"/>
      <c r="L44" s="160"/>
      <c r="M44" s="160"/>
      <c r="N44" s="233"/>
      <c r="O44" s="133" t="s">
        <v>68</v>
      </c>
      <c r="P44" s="223"/>
      <c r="Q44" s="224"/>
      <c r="R44" s="225"/>
      <c r="S44" s="225"/>
      <c r="T44" s="225"/>
      <c r="U44" s="225"/>
      <c r="V44" s="225"/>
      <c r="W44" s="225"/>
      <c r="X44" s="226"/>
      <c r="Y44" s="225"/>
      <c r="Z44" s="225"/>
    </row>
    <row r="45" spans="1:26" ht="15.75">
      <c r="A45" s="1">
        <v>100</v>
      </c>
      <c r="B45" s="263" t="s">
        <v>69</v>
      </c>
      <c r="C45" s="263" t="s">
        <v>70</v>
      </c>
      <c r="D45" s="263"/>
      <c r="E45" s="264">
        <f>+[1]OTCHET!E236+[1]OTCHET!E237+[1]OTCHET!E238+[1]OTCHET!E239+[1]OTCHET!E246+[1]OTCHET!E247+[1]OTCHET!E251</f>
        <v>0</v>
      </c>
      <c r="F45" s="264">
        <f t="shared" si="1"/>
        <v>0</v>
      </c>
      <c r="G45" s="265">
        <f>+[1]OTCHET!G236+[1]OTCHET!G237+[1]OTCHET!G238+[1]OTCHET!G239+[1]OTCHET!G246+[1]OTCHET!G247+[1]OTCHET!G251</f>
        <v>0</v>
      </c>
      <c r="H45" s="266">
        <f>+[1]OTCHET!H236+[1]OTCHET!H237+[1]OTCHET!H238+[1]OTCHET!H239+[1]OTCHET!H246+[1]OTCHET!H247+[1]OTCHET!H251</f>
        <v>0</v>
      </c>
      <c r="I45" s="267">
        <f>+[1]OTCHET!I236+[1]OTCHET!I237+[1]OTCHET!I238+[1]OTCHET!I239+[1]OTCHET!I246+[1]OTCHET!I247+[1]OTCHET!I251</f>
        <v>0</v>
      </c>
      <c r="J45" s="268">
        <f>+[1]OTCHET!J236+[1]OTCHET!J237+[1]OTCHET!J238+[1]OTCHET!J239+[1]OTCHET!J246+[1]OTCHET!J247+[1]OTCHET!J251</f>
        <v>0</v>
      </c>
      <c r="K45" s="160"/>
      <c r="L45" s="160"/>
      <c r="M45" s="160"/>
      <c r="N45" s="233"/>
      <c r="O45" s="269" t="s">
        <v>70</v>
      </c>
      <c r="P45" s="223"/>
      <c r="Q45" s="224"/>
      <c r="R45" s="225"/>
      <c r="S45" s="225"/>
      <c r="T45" s="225"/>
      <c r="U45" s="225"/>
      <c r="V45" s="225"/>
      <c r="W45" s="225"/>
      <c r="X45" s="226"/>
      <c r="Y45" s="225"/>
      <c r="Z45" s="225"/>
    </row>
    <row r="46" spans="1:26" ht="15.75">
      <c r="A46" s="1">
        <v>105</v>
      </c>
      <c r="B46" s="256" t="s">
        <v>71</v>
      </c>
      <c r="C46" s="257" t="s">
        <v>72</v>
      </c>
      <c r="D46" s="256"/>
      <c r="E46" s="258">
        <f>+[1]OTCHET!E258+[1]OTCHET!E259+[1]OTCHET!E260+[1]OTCHET!E261</f>
        <v>0</v>
      </c>
      <c r="F46" s="258">
        <f t="shared" si="1"/>
        <v>0</v>
      </c>
      <c r="G46" s="259">
        <f>+[1]OTCHET!G258+[1]OTCHET!G259+[1]OTCHET!G260+[1]OTCHET!G261</f>
        <v>0</v>
      </c>
      <c r="H46" s="260">
        <f>+[1]OTCHET!H258+[1]OTCHET!H259+[1]OTCHET!H260+[1]OTCHET!H261</f>
        <v>0</v>
      </c>
      <c r="I46" s="260">
        <f>+[1]OTCHET!I258+[1]OTCHET!I259+[1]OTCHET!I260+[1]OTCHET!I261</f>
        <v>0</v>
      </c>
      <c r="J46" s="261">
        <f>+[1]OTCHET!J258+[1]OTCHET!J259+[1]OTCHET!J260+[1]OTCHET!J261</f>
        <v>0</v>
      </c>
      <c r="K46" s="160"/>
      <c r="L46" s="160"/>
      <c r="M46" s="160"/>
      <c r="N46" s="233"/>
      <c r="O46" s="241" t="s">
        <v>72</v>
      </c>
      <c r="P46" s="223"/>
      <c r="Q46" s="224"/>
      <c r="R46" s="225"/>
      <c r="S46" s="225"/>
      <c r="T46" s="225"/>
      <c r="U46" s="225"/>
      <c r="V46" s="225"/>
      <c r="W46" s="225"/>
      <c r="X46" s="226"/>
      <c r="Y46" s="225"/>
      <c r="Z46" s="225"/>
    </row>
    <row r="47" spans="1:26" ht="15.75">
      <c r="A47" s="1">
        <v>106</v>
      </c>
      <c r="B47" s="263" t="s">
        <v>73</v>
      </c>
      <c r="C47" s="263" t="s">
        <v>74</v>
      </c>
      <c r="D47" s="263"/>
      <c r="E47" s="264">
        <f>+[1]OTCHET!E259</f>
        <v>0</v>
      </c>
      <c r="F47" s="264">
        <f t="shared" si="1"/>
        <v>0</v>
      </c>
      <c r="G47" s="265">
        <f>+[1]OTCHET!G259</f>
        <v>0</v>
      </c>
      <c r="H47" s="266">
        <f>+[1]OTCHET!H259</f>
        <v>0</v>
      </c>
      <c r="I47" s="267">
        <f>+[1]OTCHET!I259</f>
        <v>0</v>
      </c>
      <c r="J47" s="268">
        <f>+[1]OTCHET!J259</f>
        <v>0</v>
      </c>
      <c r="K47" s="160"/>
      <c r="L47" s="160"/>
      <c r="M47" s="160"/>
      <c r="N47" s="233"/>
      <c r="O47" s="269" t="s">
        <v>74</v>
      </c>
      <c r="P47" s="223"/>
      <c r="Q47" s="224"/>
      <c r="R47" s="225"/>
      <c r="S47" s="225"/>
      <c r="T47" s="225"/>
      <c r="U47" s="225"/>
      <c r="V47" s="225"/>
      <c r="W47" s="225"/>
      <c r="X47" s="226"/>
      <c r="Y47" s="225"/>
      <c r="Z47" s="225"/>
    </row>
    <row r="48" spans="1:26" ht="15.75">
      <c r="A48" s="1">
        <v>107</v>
      </c>
      <c r="B48" s="270" t="s">
        <v>75</v>
      </c>
      <c r="C48" s="270" t="s">
        <v>76</v>
      </c>
      <c r="D48" s="271"/>
      <c r="E48" s="176">
        <f>+[1]OTCHET!E268+[1]OTCHET!E272+[1]OTCHET!E273</f>
        <v>0</v>
      </c>
      <c r="F48" s="176">
        <f t="shared" si="1"/>
        <v>0</v>
      </c>
      <c r="G48" s="171">
        <f>+[1]OTCHET!G268+[1]OTCHET!G272+[1]OTCHET!G273</f>
        <v>0</v>
      </c>
      <c r="H48" s="172">
        <f>+[1]OTCHET!H268+[1]OTCHET!H272+[1]OTCHET!H273</f>
        <v>0</v>
      </c>
      <c r="I48" s="172">
        <f>+[1]OTCHET!I268+[1]OTCHET!I272+[1]OTCHET!I273</f>
        <v>0</v>
      </c>
      <c r="J48" s="173">
        <f>+[1]OTCHET!J268+[1]OTCHET!J272+[1]OTCHET!J273</f>
        <v>0</v>
      </c>
      <c r="K48" s="160"/>
      <c r="L48" s="160"/>
      <c r="M48" s="160"/>
      <c r="N48" s="233"/>
      <c r="O48" s="180" t="s">
        <v>77</v>
      </c>
      <c r="P48" s="223"/>
      <c r="Q48" s="224"/>
      <c r="R48" s="225"/>
      <c r="S48" s="225"/>
      <c r="T48" s="225"/>
      <c r="U48" s="225"/>
      <c r="V48" s="225"/>
      <c r="W48" s="225"/>
      <c r="X48" s="226"/>
      <c r="Y48" s="225"/>
      <c r="Z48" s="225"/>
    </row>
    <row r="49" spans="1:26" ht="15.75">
      <c r="A49" s="1">
        <v>108</v>
      </c>
      <c r="B49" s="270" t="s">
        <v>78</v>
      </c>
      <c r="C49" s="270" t="s">
        <v>79</v>
      </c>
      <c r="D49" s="271"/>
      <c r="E49" s="176">
        <f>[1]OTCHET!E278+[1]OTCHET!E279+[1]OTCHET!E287+[1]OTCHET!E290</f>
        <v>2786500</v>
      </c>
      <c r="F49" s="176">
        <f t="shared" si="1"/>
        <v>826645</v>
      </c>
      <c r="G49" s="177">
        <f>[1]OTCHET!G278+[1]OTCHET!G279+[1]OTCHET!G287+[1]OTCHET!G290</f>
        <v>824332</v>
      </c>
      <c r="H49" s="178">
        <f>[1]OTCHET!H278+[1]OTCHET!H279+[1]OTCHET!H287+[1]OTCHET!H290</f>
        <v>2313</v>
      </c>
      <c r="I49" s="178">
        <f>[1]OTCHET!I278+[1]OTCHET!I279+[1]OTCHET!I287+[1]OTCHET!I290</f>
        <v>0</v>
      </c>
      <c r="J49" s="179">
        <f>[1]OTCHET!J278+[1]OTCHET!J279+[1]OTCHET!J287+[1]OTCHET!J290</f>
        <v>0</v>
      </c>
      <c r="K49" s="160"/>
      <c r="L49" s="160"/>
      <c r="M49" s="160"/>
      <c r="N49" s="233"/>
      <c r="O49" s="180" t="s">
        <v>79</v>
      </c>
      <c r="P49" s="223"/>
      <c r="Q49" s="224"/>
      <c r="R49" s="225"/>
      <c r="S49" s="225"/>
      <c r="T49" s="225"/>
      <c r="U49" s="225"/>
      <c r="V49" s="225"/>
      <c r="W49" s="225"/>
      <c r="X49" s="226"/>
      <c r="Y49" s="225"/>
      <c r="Z49" s="225"/>
    </row>
    <row r="50" spans="1:26" ht="15.75">
      <c r="A50" s="1">
        <v>110</v>
      </c>
      <c r="B50" s="270" t="s">
        <v>80</v>
      </c>
      <c r="C50" s="270" t="s">
        <v>81</v>
      </c>
      <c r="D50" s="270"/>
      <c r="E50" s="176">
        <f>+[1]OTCHET!E291</f>
        <v>0</v>
      </c>
      <c r="F50" s="176">
        <f t="shared" si="1"/>
        <v>0</v>
      </c>
      <c r="G50" s="177">
        <f>+[1]OTCHET!G291</f>
        <v>0</v>
      </c>
      <c r="H50" s="178">
        <f>+[1]OTCHET!H291</f>
        <v>0</v>
      </c>
      <c r="I50" s="178">
        <f>+[1]OTCHET!I291</f>
        <v>0</v>
      </c>
      <c r="J50" s="179">
        <f>+[1]OTCHET!J291</f>
        <v>0</v>
      </c>
      <c r="K50" s="160"/>
      <c r="L50" s="160"/>
      <c r="M50" s="160"/>
      <c r="N50" s="233"/>
      <c r="O50" s="180" t="s">
        <v>81</v>
      </c>
      <c r="P50" s="223"/>
      <c r="Q50" s="224"/>
      <c r="R50" s="225"/>
      <c r="S50" s="225"/>
      <c r="T50" s="225"/>
      <c r="U50" s="225"/>
      <c r="V50" s="225"/>
      <c r="W50" s="225"/>
      <c r="X50" s="226"/>
      <c r="Y50" s="225"/>
      <c r="Z50" s="225"/>
    </row>
    <row r="51" spans="1:26" ht="15.75">
      <c r="A51" s="1">
        <v>115</v>
      </c>
      <c r="B51" s="262" t="s">
        <v>82</v>
      </c>
      <c r="C51" s="272" t="s">
        <v>83</v>
      </c>
      <c r="D51" s="127"/>
      <c r="E51" s="128">
        <f>+[1]OTCHET!E275</f>
        <v>0</v>
      </c>
      <c r="F51" s="128">
        <f>+G51+H51+I51+J51</f>
        <v>0</v>
      </c>
      <c r="G51" s="129">
        <f>+[1]OTCHET!G275</f>
        <v>0</v>
      </c>
      <c r="H51" s="130">
        <f>+[1]OTCHET!H275</f>
        <v>0</v>
      </c>
      <c r="I51" s="130">
        <f>+[1]OTCHET!I275</f>
        <v>0</v>
      </c>
      <c r="J51" s="131">
        <f>+[1]OTCHET!J275</f>
        <v>0</v>
      </c>
      <c r="K51" s="160"/>
      <c r="L51" s="160"/>
      <c r="M51" s="160"/>
      <c r="N51" s="233"/>
      <c r="O51" s="180" t="s">
        <v>84</v>
      </c>
      <c r="P51" s="223"/>
      <c r="Q51" s="224"/>
      <c r="R51" s="225"/>
      <c r="S51" s="225"/>
      <c r="T51" s="225"/>
      <c r="U51" s="225"/>
      <c r="V51" s="225"/>
      <c r="W51" s="225"/>
      <c r="X51" s="226"/>
      <c r="Y51" s="225"/>
      <c r="Z51" s="225"/>
    </row>
    <row r="52" spans="1:26" ht="15.75">
      <c r="A52" s="1">
        <v>115</v>
      </c>
      <c r="B52" s="262" t="s">
        <v>85</v>
      </c>
      <c r="C52" s="272" t="s">
        <v>83</v>
      </c>
      <c r="D52" s="127"/>
      <c r="E52" s="128">
        <f>+[1]OTCHET!E296</f>
        <v>0</v>
      </c>
      <c r="F52" s="128">
        <f t="shared" si="1"/>
        <v>0</v>
      </c>
      <c r="G52" s="129">
        <f>+[1]OTCHET!G296</f>
        <v>0</v>
      </c>
      <c r="H52" s="130">
        <f>+[1]OTCHET!H296</f>
        <v>0</v>
      </c>
      <c r="I52" s="130">
        <f>+[1]OTCHET!I296</f>
        <v>0</v>
      </c>
      <c r="J52" s="131">
        <f>+[1]OTCHET!J296</f>
        <v>0</v>
      </c>
      <c r="K52" s="160"/>
      <c r="L52" s="160"/>
      <c r="M52" s="160"/>
      <c r="N52" s="233"/>
      <c r="O52" s="133" t="s">
        <v>83</v>
      </c>
      <c r="P52" s="223"/>
      <c r="Q52" s="224"/>
      <c r="R52" s="225"/>
      <c r="S52" s="225"/>
      <c r="T52" s="225"/>
      <c r="U52" s="225"/>
      <c r="V52" s="225"/>
      <c r="W52" s="225"/>
      <c r="X52" s="226"/>
      <c r="Y52" s="225"/>
      <c r="Z52" s="225"/>
    </row>
    <row r="53" spans="1:26" ht="16.5" thickBot="1">
      <c r="A53" s="1">
        <v>120</v>
      </c>
      <c r="B53" s="273" t="s">
        <v>86</v>
      </c>
      <c r="C53" s="273" t="s">
        <v>87</v>
      </c>
      <c r="D53" s="274"/>
      <c r="E53" s="275">
        <f>[1]OTCHET!E297</f>
        <v>0</v>
      </c>
      <c r="F53" s="275">
        <f t="shared" si="1"/>
        <v>0</v>
      </c>
      <c r="G53" s="276">
        <f>[1]OTCHET!G297</f>
        <v>0</v>
      </c>
      <c r="H53" s="277">
        <f>[1]OTCHET!H297</f>
        <v>0</v>
      </c>
      <c r="I53" s="277">
        <f>[1]OTCHET!I297</f>
        <v>0</v>
      </c>
      <c r="J53" s="278">
        <f>[1]OTCHET!J297</f>
        <v>0</v>
      </c>
      <c r="K53" s="181"/>
      <c r="L53" s="181"/>
      <c r="M53" s="181"/>
      <c r="N53" s="233"/>
      <c r="O53" s="279" t="s">
        <v>87</v>
      </c>
      <c r="P53" s="223"/>
      <c r="Q53" s="224"/>
      <c r="R53" s="225"/>
      <c r="S53" s="225"/>
      <c r="T53" s="225"/>
      <c r="U53" s="225"/>
      <c r="V53" s="225"/>
      <c r="W53" s="225"/>
      <c r="X53" s="226"/>
      <c r="Y53" s="225"/>
      <c r="Z53" s="225"/>
    </row>
    <row r="54" spans="1:26" ht="16.5" thickBot="1">
      <c r="A54" s="1">
        <v>125</v>
      </c>
      <c r="B54" s="280" t="s">
        <v>88</v>
      </c>
      <c r="C54" s="281" t="s">
        <v>89</v>
      </c>
      <c r="D54" s="282"/>
      <c r="E54" s="283">
        <f>[1]OTCHET!E299</f>
        <v>0</v>
      </c>
      <c r="F54" s="283">
        <f t="shared" si="1"/>
        <v>0</v>
      </c>
      <c r="G54" s="284">
        <f>[1]OTCHET!G299</f>
        <v>0</v>
      </c>
      <c r="H54" s="285">
        <f>[1]OTCHET!H299</f>
        <v>0</v>
      </c>
      <c r="I54" s="285">
        <f>[1]OTCHET!I299</f>
        <v>0</v>
      </c>
      <c r="J54" s="286">
        <f>[1]OTCHET!J299</f>
        <v>0</v>
      </c>
      <c r="K54" s="287"/>
      <c r="L54" s="287"/>
      <c r="M54" s="288"/>
      <c r="N54" s="233"/>
      <c r="O54" s="289" t="s">
        <v>89</v>
      </c>
      <c r="P54" s="223"/>
      <c r="Q54" s="224"/>
      <c r="R54" s="225"/>
      <c r="S54" s="225"/>
      <c r="T54" s="225"/>
      <c r="U54" s="225"/>
      <c r="V54" s="225"/>
      <c r="W54" s="225"/>
      <c r="X54" s="226"/>
      <c r="Y54" s="225"/>
      <c r="Z54" s="225"/>
    </row>
    <row r="55" spans="1:26" ht="15.75">
      <c r="A55" s="290">
        <v>127</v>
      </c>
      <c r="B55" s="184" t="s">
        <v>90</v>
      </c>
      <c r="C55" s="184" t="s">
        <v>91</v>
      </c>
      <c r="D55" s="291"/>
      <c r="E55" s="292">
        <f>+[1]OTCHET!E300</f>
        <v>0</v>
      </c>
      <c r="F55" s="292">
        <f t="shared" si="1"/>
        <v>0</v>
      </c>
      <c r="G55" s="293">
        <f>+[1]OTCHET!G300</f>
        <v>0</v>
      </c>
      <c r="H55" s="294">
        <f>+[1]OTCHET!H300</f>
        <v>0</v>
      </c>
      <c r="I55" s="294">
        <f>+[1]OTCHET!I300</f>
        <v>0</v>
      </c>
      <c r="J55" s="295">
        <f>+[1]OTCHET!J300</f>
        <v>0</v>
      </c>
      <c r="K55" s="296"/>
      <c r="L55" s="296"/>
      <c r="M55" s="297"/>
      <c r="N55" s="204"/>
      <c r="O55" s="298" t="s">
        <v>91</v>
      </c>
      <c r="P55" s="223"/>
      <c r="Q55" s="224"/>
      <c r="R55" s="225"/>
      <c r="S55" s="225"/>
      <c r="T55" s="225"/>
      <c r="U55" s="225"/>
      <c r="V55" s="225"/>
      <c r="W55" s="225"/>
      <c r="X55" s="226"/>
      <c r="Y55" s="225"/>
      <c r="Z55" s="225"/>
    </row>
    <row r="56" spans="1:26" ht="19.5" thickBot="1">
      <c r="A56" s="1">
        <v>130</v>
      </c>
      <c r="B56" s="299" t="s">
        <v>92</v>
      </c>
      <c r="C56" s="300" t="s">
        <v>93</v>
      </c>
      <c r="D56" s="300"/>
      <c r="E56" s="301">
        <f t="shared" ref="E56:J56" si="5">+E57+E58+E62</f>
        <v>2385550</v>
      </c>
      <c r="F56" s="301">
        <f t="shared" si="5"/>
        <v>-2403237</v>
      </c>
      <c r="G56" s="302">
        <f t="shared" si="5"/>
        <v>-6358258</v>
      </c>
      <c r="H56" s="303">
        <f t="shared" si="5"/>
        <v>0</v>
      </c>
      <c r="I56" s="304">
        <f t="shared" si="5"/>
        <v>0</v>
      </c>
      <c r="J56" s="305">
        <f t="shared" si="5"/>
        <v>3955021</v>
      </c>
      <c r="K56" s="114">
        <f>+K57+K58+K61</f>
        <v>0</v>
      </c>
      <c r="L56" s="114">
        <f>+L57+L58+L61</f>
        <v>0</v>
      </c>
      <c r="M56" s="114">
        <f>+M57+M58+M61</f>
        <v>0</v>
      </c>
      <c r="N56" s="124"/>
      <c r="O56" s="306" t="s">
        <v>93</v>
      </c>
      <c r="P56" s="223"/>
      <c r="Q56" s="224"/>
      <c r="R56" s="225"/>
      <c r="S56" s="225"/>
      <c r="T56" s="225"/>
      <c r="U56" s="225"/>
      <c r="V56" s="225"/>
      <c r="W56" s="225"/>
      <c r="X56" s="226"/>
      <c r="Y56" s="225"/>
      <c r="Z56" s="225"/>
    </row>
    <row r="57" spans="1:26" ht="16.5" thickTop="1">
      <c r="A57" s="1">
        <v>135</v>
      </c>
      <c r="B57" s="256" t="s">
        <v>94</v>
      </c>
      <c r="C57" s="257" t="s">
        <v>95</v>
      </c>
      <c r="D57" s="256"/>
      <c r="E57" s="307">
        <f>+[1]OTCHET!E364+[1]OTCHET!E378+[1]OTCHET!E391</f>
        <v>2385550</v>
      </c>
      <c r="F57" s="307">
        <f t="shared" si="1"/>
        <v>-6358258</v>
      </c>
      <c r="G57" s="308">
        <f>+[1]OTCHET!G364+[1]OTCHET!G378+[1]OTCHET!G391</f>
        <v>-6358258</v>
      </c>
      <c r="H57" s="309">
        <f>+[1]OTCHET!H364+[1]OTCHET!H378+[1]OTCHET!H391</f>
        <v>0</v>
      </c>
      <c r="I57" s="309">
        <f>+[1]OTCHET!I364+[1]OTCHET!I378+[1]OTCHET!I391</f>
        <v>0</v>
      </c>
      <c r="J57" s="310">
        <f>+[1]OTCHET!J364+[1]OTCHET!J378+[1]OTCHET!J391</f>
        <v>0</v>
      </c>
      <c r="K57" s="297"/>
      <c r="L57" s="297"/>
      <c r="M57" s="297"/>
      <c r="N57" s="204"/>
      <c r="O57" s="311" t="s">
        <v>95</v>
      </c>
      <c r="P57" s="223"/>
      <c r="Q57" s="224"/>
      <c r="R57" s="225"/>
      <c r="S57" s="225"/>
      <c r="T57" s="225"/>
      <c r="U57" s="225"/>
      <c r="V57" s="225"/>
      <c r="W57" s="225"/>
      <c r="X57" s="226"/>
      <c r="Y57" s="225"/>
      <c r="Z57" s="225"/>
    </row>
    <row r="58" spans="1:26" ht="15.75">
      <c r="A58" s="1">
        <v>140</v>
      </c>
      <c r="B58" s="271" t="s">
        <v>96</v>
      </c>
      <c r="C58" s="270" t="s">
        <v>97</v>
      </c>
      <c r="D58" s="271"/>
      <c r="E58" s="312">
        <f>+[1]OTCHET!E386+[1]OTCHET!E394+[1]OTCHET!E399+[1]OTCHET!E402+[1]OTCHET!E405+[1]OTCHET!E408+[1]OTCHET!E409+[1]OTCHET!E412+[1]OTCHET!E425+[1]OTCHET!E426+[1]OTCHET!E427+[1]OTCHET!E428+[1]OTCHET!E429</f>
        <v>0</v>
      </c>
      <c r="F58" s="312">
        <f t="shared" si="1"/>
        <v>0</v>
      </c>
      <c r="G58" s="313">
        <f>+[1]OTCHET!G386+[1]OTCHET!G394+[1]OTCHET!G399+[1]OTCHET!G402+[1]OTCHET!G405+[1]OTCHET!G408+[1]OTCHET!G409+[1]OTCHET!G412+[1]OTCHET!G425+[1]OTCHET!G426+[1]OTCHET!G427+[1]OTCHET!G428+[1]OTCHET!G429</f>
        <v>0</v>
      </c>
      <c r="H58" s="314">
        <f>+[1]OTCHET!H386+[1]OTCHET!H394+[1]OTCHET!H399+[1]OTCHET!H402+[1]OTCHET!H405+[1]OTCHET!H408+[1]OTCHET!H409+[1]OTCHET!H412+[1]OTCHET!H425+[1]OTCHET!H426+[1]OTCHET!H427+[1]OTCHET!H428+[1]OTCHET!H429</f>
        <v>0</v>
      </c>
      <c r="I58" s="314">
        <f>+[1]OTCHET!I386+[1]OTCHET!I394+[1]OTCHET!I399+[1]OTCHET!I402+[1]OTCHET!I405+[1]OTCHET!I408+[1]OTCHET!I409+[1]OTCHET!I412+[1]OTCHET!I425+[1]OTCHET!I426+[1]OTCHET!I427+[1]OTCHET!I428+[1]OTCHET!I429</f>
        <v>0</v>
      </c>
      <c r="J58" s="315">
        <f>+[1]OTCHET!J386+[1]OTCHET!J394+[1]OTCHET!J399+[1]OTCHET!J402+[1]OTCHET!J405+[1]OTCHET!J408+[1]OTCHET!J409+[1]OTCHET!J412+[1]OTCHET!J425+[1]OTCHET!J426+[1]OTCHET!J427+[1]OTCHET!J428+[1]OTCHET!J429</f>
        <v>0</v>
      </c>
      <c r="K58" s="297"/>
      <c r="L58" s="297"/>
      <c r="M58" s="297"/>
      <c r="N58" s="204"/>
      <c r="O58" s="316" t="s">
        <v>97</v>
      </c>
      <c r="P58" s="223"/>
      <c r="Q58" s="224"/>
      <c r="R58" s="225"/>
      <c r="S58" s="225"/>
      <c r="T58" s="225"/>
      <c r="U58" s="225"/>
      <c r="V58" s="225"/>
      <c r="W58" s="225"/>
      <c r="X58" s="226"/>
      <c r="Y58" s="225"/>
      <c r="Z58" s="225"/>
    </row>
    <row r="59" spans="1:26" ht="15.75">
      <c r="A59" s="1">
        <v>145</v>
      </c>
      <c r="B59" s="127" t="s">
        <v>98</v>
      </c>
      <c r="C59" s="127" t="s">
        <v>99</v>
      </c>
      <c r="D59" s="262"/>
      <c r="E59" s="317">
        <f>+[1]OTCHET!E425+[1]OTCHET!E426+[1]OTCHET!E427+[1]OTCHET!E428+[1]OTCHET!E429</f>
        <v>0</v>
      </c>
      <c r="F59" s="317">
        <f t="shared" si="1"/>
        <v>0</v>
      </c>
      <c r="G59" s="318">
        <f>+[1]OTCHET!G425+[1]OTCHET!G426+[1]OTCHET!G427+[1]OTCHET!G428+[1]OTCHET!G429</f>
        <v>0</v>
      </c>
      <c r="H59" s="319">
        <f>+[1]OTCHET!H425+[1]OTCHET!H426+[1]OTCHET!H427+[1]OTCHET!H428+[1]OTCHET!H429</f>
        <v>0</v>
      </c>
      <c r="I59" s="319">
        <f>+[1]OTCHET!I425+[1]OTCHET!I426+[1]OTCHET!I427+[1]OTCHET!I428+[1]OTCHET!I429</f>
        <v>0</v>
      </c>
      <c r="J59" s="320">
        <f>+[1]OTCHET!J425+[1]OTCHET!J426+[1]OTCHET!J427+[1]OTCHET!J428+[1]OTCHET!J429</f>
        <v>0</v>
      </c>
      <c r="K59" s="297"/>
      <c r="L59" s="297"/>
      <c r="M59" s="297"/>
      <c r="N59" s="204"/>
      <c r="O59" s="321" t="s">
        <v>99</v>
      </c>
      <c r="P59" s="223"/>
      <c r="Q59" s="224"/>
      <c r="R59" s="225"/>
      <c r="S59" s="225"/>
      <c r="T59" s="225"/>
      <c r="U59" s="225"/>
      <c r="V59" s="225"/>
      <c r="W59" s="225"/>
      <c r="X59" s="226"/>
      <c r="Y59" s="225"/>
      <c r="Z59" s="225"/>
    </row>
    <row r="60" spans="1:26" ht="15.75">
      <c r="A60" s="1">
        <v>150</v>
      </c>
      <c r="B60" s="322" t="s">
        <v>100</v>
      </c>
      <c r="C60" s="322" t="s">
        <v>32</v>
      </c>
      <c r="D60" s="323"/>
      <c r="E60" s="324">
        <f>[1]OTCHET!E408</f>
        <v>0</v>
      </c>
      <c r="F60" s="324">
        <f t="shared" si="1"/>
        <v>0</v>
      </c>
      <c r="G60" s="325">
        <f>[1]OTCHET!G408</f>
        <v>0</v>
      </c>
      <c r="H60" s="326">
        <f>[1]OTCHET!H408</f>
        <v>0</v>
      </c>
      <c r="I60" s="326">
        <f>[1]OTCHET!I408</f>
        <v>0</v>
      </c>
      <c r="J60" s="327">
        <f>[1]OTCHET!J408</f>
        <v>0</v>
      </c>
      <c r="K60" s="297"/>
      <c r="L60" s="297"/>
      <c r="M60" s="297"/>
      <c r="N60" s="204"/>
      <c r="O60" s="328" t="s">
        <v>32</v>
      </c>
      <c r="P60" s="223"/>
      <c r="Q60" s="224"/>
      <c r="R60" s="225"/>
      <c r="S60" s="225"/>
      <c r="T60" s="225"/>
      <c r="U60" s="225"/>
      <c r="V60" s="225"/>
      <c r="W60" s="225"/>
      <c r="X60" s="226"/>
      <c r="Y60" s="225"/>
      <c r="Z60" s="225"/>
    </row>
    <row r="61" spans="1:26" ht="15.75" hidden="1" customHeight="1">
      <c r="A61" s="1">
        <v>160</v>
      </c>
      <c r="B61" s="329"/>
      <c r="C61" s="330"/>
      <c r="D61" s="256"/>
      <c r="E61" s="307"/>
      <c r="F61" s="307">
        <f t="shared" si="1"/>
        <v>0</v>
      </c>
      <c r="G61" s="308"/>
      <c r="H61" s="309"/>
      <c r="I61" s="309"/>
      <c r="J61" s="310"/>
      <c r="K61" s="297"/>
      <c r="L61" s="297"/>
      <c r="M61" s="297"/>
      <c r="N61" s="204"/>
      <c r="O61" s="311"/>
      <c r="P61" s="223"/>
      <c r="Q61" s="224"/>
      <c r="R61" s="225"/>
      <c r="S61" s="225"/>
      <c r="T61" s="225"/>
      <c r="U61" s="225"/>
      <c r="V61" s="225"/>
      <c r="W61" s="225"/>
      <c r="X61" s="226"/>
      <c r="Y61" s="225"/>
      <c r="Z61" s="225"/>
    </row>
    <row r="62" spans="1:26" ht="15.75">
      <c r="A62" s="290">
        <v>162</v>
      </c>
      <c r="B62" s="331" t="s">
        <v>101</v>
      </c>
      <c r="C62" s="206" t="s">
        <v>102</v>
      </c>
      <c r="D62" s="331"/>
      <c r="E62" s="207">
        <f>[1]OTCHET!E415</f>
        <v>0</v>
      </c>
      <c r="F62" s="207">
        <f t="shared" si="1"/>
        <v>3955021</v>
      </c>
      <c r="G62" s="208">
        <f>[1]OTCHET!G415</f>
        <v>0</v>
      </c>
      <c r="H62" s="209">
        <f>[1]OTCHET!H415</f>
        <v>0</v>
      </c>
      <c r="I62" s="209">
        <f>[1]OTCHET!I415</f>
        <v>0</v>
      </c>
      <c r="J62" s="210">
        <f>[1]OTCHET!J415</f>
        <v>3955021</v>
      </c>
      <c r="K62" s="332"/>
      <c r="L62" s="332"/>
      <c r="M62" s="332"/>
      <c r="N62" s="204"/>
      <c r="O62" s="212" t="s">
        <v>102</v>
      </c>
      <c r="P62" s="223"/>
      <c r="Q62" s="224"/>
      <c r="R62" s="225"/>
      <c r="S62" s="225"/>
      <c r="T62" s="225"/>
      <c r="U62" s="225"/>
      <c r="V62" s="225"/>
      <c r="W62" s="225"/>
      <c r="X62" s="226"/>
      <c r="Y62" s="225"/>
      <c r="Z62" s="225"/>
    </row>
    <row r="63" spans="1:26" ht="19.5" thickBot="1">
      <c r="A63" s="1">
        <v>165</v>
      </c>
      <c r="B63" s="333" t="s">
        <v>103</v>
      </c>
      <c r="C63" s="334" t="s">
        <v>104</v>
      </c>
      <c r="D63" s="335"/>
      <c r="E63" s="336">
        <f>+[1]OTCHET!E252</f>
        <v>0</v>
      </c>
      <c r="F63" s="336">
        <f t="shared" si="1"/>
        <v>0</v>
      </c>
      <c r="G63" s="337">
        <f>+[1]OTCHET!G252</f>
        <v>0</v>
      </c>
      <c r="H63" s="338">
        <f>+[1]OTCHET!H252</f>
        <v>0</v>
      </c>
      <c r="I63" s="338">
        <f>+[1]OTCHET!I252</f>
        <v>0</v>
      </c>
      <c r="J63" s="339">
        <f>+[1]OTCHET!J252</f>
        <v>0</v>
      </c>
      <c r="K63" s="340"/>
      <c r="L63" s="340"/>
      <c r="M63" s="340"/>
      <c r="N63" s="204"/>
      <c r="O63" s="341" t="s">
        <v>104</v>
      </c>
      <c r="P63" s="223"/>
      <c r="Q63" s="224"/>
      <c r="R63" s="225"/>
      <c r="S63" s="225"/>
      <c r="T63" s="225"/>
      <c r="U63" s="225"/>
      <c r="V63" s="225"/>
      <c r="W63" s="225"/>
      <c r="X63" s="226"/>
      <c r="Y63" s="225"/>
      <c r="Z63" s="225"/>
    </row>
    <row r="64" spans="1:26" ht="20.25" thickTop="1" thickBot="1">
      <c r="A64" s="1">
        <v>175</v>
      </c>
      <c r="B64" s="342" t="s">
        <v>105</v>
      </c>
      <c r="C64" s="343"/>
      <c r="D64" s="343"/>
      <c r="E64" s="344">
        <f t="shared" ref="E64:J64" si="6">+E22-E38+E56-E63</f>
        <v>0</v>
      </c>
      <c r="F64" s="344">
        <f t="shared" si="6"/>
        <v>31031</v>
      </c>
      <c r="G64" s="345">
        <f t="shared" si="6"/>
        <v>325464</v>
      </c>
      <c r="H64" s="346">
        <f t="shared" si="6"/>
        <v>-40690</v>
      </c>
      <c r="I64" s="346">
        <f t="shared" si="6"/>
        <v>-196684</v>
      </c>
      <c r="J64" s="347">
        <f t="shared" si="6"/>
        <v>-57059</v>
      </c>
      <c r="K64" s="114">
        <f>+K22-K38+K56</f>
        <v>0</v>
      </c>
      <c r="L64" s="114">
        <f>+L22-L38+L56</f>
        <v>0</v>
      </c>
      <c r="M64" s="114">
        <f>+M22-M38+M56</f>
        <v>0</v>
      </c>
      <c r="N64" s="204"/>
      <c r="O64" s="348"/>
      <c r="P64" s="223"/>
      <c r="Q64" s="224"/>
      <c r="R64" s="225"/>
      <c r="S64" s="225"/>
      <c r="T64" s="225"/>
      <c r="U64" s="225"/>
      <c r="V64" s="225"/>
      <c r="W64" s="225"/>
      <c r="X64" s="226"/>
      <c r="Y64" s="225"/>
      <c r="Z64" s="225"/>
    </row>
    <row r="65" spans="1:26" ht="12" hidden="1" customHeight="1">
      <c r="A65" s="1">
        <v>180</v>
      </c>
      <c r="B65" s="349">
        <f>+IF(+SUM(E$65:J$65)=0,0,"Контрола: дефицит/излишък = финансиране с обратен знак (V. + VІ. = 0)")</f>
        <v>0</v>
      </c>
      <c r="C65" s="350"/>
      <c r="D65" s="350"/>
      <c r="E65" s="351">
        <f t="shared" ref="E65:J65" si="7">+E$64+E$66</f>
        <v>0</v>
      </c>
      <c r="F65" s="351">
        <f t="shared" si="7"/>
        <v>0</v>
      </c>
      <c r="G65" s="352">
        <f t="shared" si="7"/>
        <v>0</v>
      </c>
      <c r="H65" s="352">
        <f t="shared" si="7"/>
        <v>0</v>
      </c>
      <c r="I65" s="352">
        <f t="shared" si="7"/>
        <v>0</v>
      </c>
      <c r="J65" s="353">
        <f t="shared" si="7"/>
        <v>0</v>
      </c>
      <c r="K65" s="297" t="e">
        <f>+K64+K66</f>
        <v>#REF!</v>
      </c>
      <c r="L65" s="297" t="e">
        <f>+L64+L66</f>
        <v>#REF!</v>
      </c>
      <c r="M65" s="297" t="e">
        <f>+M64+M66</f>
        <v>#REF!</v>
      </c>
      <c r="N65" s="204"/>
      <c r="O65" s="354"/>
      <c r="P65" s="223"/>
      <c r="Q65" s="224"/>
      <c r="R65" s="225"/>
      <c r="S65" s="225"/>
      <c r="T65" s="225"/>
      <c r="U65" s="225"/>
      <c r="V65" s="225"/>
      <c r="W65" s="225"/>
      <c r="X65" s="226"/>
      <c r="Y65" s="225"/>
      <c r="Z65" s="225"/>
    </row>
    <row r="66" spans="1:26" ht="19.5" thickBot="1">
      <c r="A66" s="1">
        <v>185</v>
      </c>
      <c r="B66" s="107" t="s">
        <v>106</v>
      </c>
      <c r="C66" s="355" t="s">
        <v>107</v>
      </c>
      <c r="D66" s="355"/>
      <c r="E66" s="356">
        <f>SUM(+E68+E76+E77+E84+E85+E86+E89+E90+E91+E92+E93+E94+E95)</f>
        <v>0</v>
      </c>
      <c r="F66" s="356">
        <f>SUM(+F68+F76+F77+F84+F85+F86+F89+F90+F91+F92+F93+F94+F95)</f>
        <v>-31031</v>
      </c>
      <c r="G66" s="357">
        <f t="shared" ref="G66:L66" si="8">SUM(+G68+G76+G77+G84+G85+G86+G89+G90+G91+G92+G93+G94+G95)</f>
        <v>-325464</v>
      </c>
      <c r="H66" s="358">
        <f>SUM(+H68+H76+H77+H84+H85+H86+H89+H90+H91+H92+H93+H94+H95)</f>
        <v>40690</v>
      </c>
      <c r="I66" s="358">
        <f>SUM(+I68+I76+I77+I84+I85+I86+I89+I90+I91+I92+I93+I94+I95)</f>
        <v>196684</v>
      </c>
      <c r="J66" s="359">
        <f>SUM(+J68+J76+J77+J84+J85+J86+J89+J90+J91+J92+J93+J94+J95)</f>
        <v>57059</v>
      </c>
      <c r="K66" s="360" t="e">
        <f t="shared" si="8"/>
        <v>#REF!</v>
      </c>
      <c r="L66" s="360" t="e">
        <f t="shared" si="8"/>
        <v>#REF!</v>
      </c>
      <c r="M66" s="360" t="e">
        <f>SUM(+M68+M76+M77+M84+M85+M86+M89+M90+M91+M92+M93+M95+M96)</f>
        <v>#REF!</v>
      </c>
      <c r="N66" s="204"/>
      <c r="O66" s="361" t="s">
        <v>107</v>
      </c>
      <c r="P66" s="223"/>
      <c r="Q66" s="224"/>
      <c r="R66" s="225"/>
      <c r="S66" s="225"/>
      <c r="T66" s="225"/>
      <c r="U66" s="225"/>
      <c r="V66" s="225"/>
      <c r="W66" s="225"/>
      <c r="X66" s="226"/>
      <c r="Y66" s="225"/>
      <c r="Z66" s="225"/>
    </row>
    <row r="67" spans="1:26" ht="16.5" hidden="1" thickTop="1">
      <c r="A67" s="1">
        <v>190</v>
      </c>
      <c r="B67" s="362"/>
      <c r="C67" s="362"/>
      <c r="D67" s="362"/>
      <c r="E67" s="363"/>
      <c r="F67" s="364">
        <f t="shared" si="1"/>
        <v>0</v>
      </c>
      <c r="G67" s="365"/>
      <c r="H67" s="366"/>
      <c r="I67" s="366"/>
      <c r="J67" s="367"/>
      <c r="K67" s="368"/>
      <c r="L67" s="368"/>
      <c r="M67" s="368"/>
      <c r="N67" s="204"/>
      <c r="O67" s="369"/>
      <c r="P67" s="223"/>
      <c r="Q67" s="224"/>
      <c r="R67" s="225"/>
      <c r="S67" s="225"/>
      <c r="T67" s="225"/>
      <c r="U67" s="225"/>
      <c r="V67" s="225"/>
      <c r="W67" s="225"/>
      <c r="X67" s="226"/>
      <c r="Y67" s="225"/>
      <c r="Z67" s="225"/>
    </row>
    <row r="68" spans="1:26" ht="16.5" thickTop="1">
      <c r="A68" s="370">
        <v>195</v>
      </c>
      <c r="B68" s="262" t="s">
        <v>108</v>
      </c>
      <c r="C68" s="127" t="s">
        <v>109</v>
      </c>
      <c r="D68" s="262"/>
      <c r="E68" s="317">
        <f>SUM(E69:E75)</f>
        <v>0</v>
      </c>
      <c r="F68" s="317">
        <f>SUM(F69:F75)</f>
        <v>0</v>
      </c>
      <c r="G68" s="318">
        <f t="shared" ref="G68:M68" si="9">SUM(G69:G75)</f>
        <v>0</v>
      </c>
      <c r="H68" s="319">
        <f>SUM(H69:H75)</f>
        <v>0</v>
      </c>
      <c r="I68" s="319">
        <f>SUM(I69:I75)</f>
        <v>0</v>
      </c>
      <c r="J68" s="320">
        <f>SUM(J69:J75)</f>
        <v>0</v>
      </c>
      <c r="K68" s="371" t="e">
        <f t="shared" si="9"/>
        <v>#REF!</v>
      </c>
      <c r="L68" s="371" t="e">
        <f t="shared" si="9"/>
        <v>#REF!</v>
      </c>
      <c r="M68" s="371" t="e">
        <f t="shared" si="9"/>
        <v>#REF!</v>
      </c>
      <c r="N68" s="204"/>
      <c r="O68" s="321" t="s">
        <v>109</v>
      </c>
      <c r="P68" s="372"/>
      <c r="Q68" s="224"/>
      <c r="R68" s="225"/>
      <c r="S68" s="225"/>
      <c r="T68" s="225"/>
      <c r="U68" s="225"/>
      <c r="V68" s="225"/>
      <c r="W68" s="225"/>
      <c r="X68" s="226"/>
      <c r="Y68" s="225"/>
      <c r="Z68" s="225"/>
    </row>
    <row r="69" spans="1:26" ht="15.75">
      <c r="A69" s="373">
        <v>200</v>
      </c>
      <c r="B69" s="374" t="s">
        <v>110</v>
      </c>
      <c r="C69" s="374" t="s">
        <v>111</v>
      </c>
      <c r="D69" s="374"/>
      <c r="E69" s="375">
        <f>+[1]OTCHET!E485+[1]OTCHET!E486+[1]OTCHET!E489+[1]OTCHET!E490+[1]OTCHET!E493+[1]OTCHET!E494+[1]OTCHET!E498</f>
        <v>0</v>
      </c>
      <c r="F69" s="375">
        <f t="shared" si="1"/>
        <v>0</v>
      </c>
      <c r="G69" s="376">
        <f>+[1]OTCHET!G485+[1]OTCHET!G486+[1]OTCHET!G489+[1]OTCHET!G490+[1]OTCHET!G493+[1]OTCHET!G494+[1]OTCHET!G498</f>
        <v>0</v>
      </c>
      <c r="H69" s="377">
        <f>+[1]OTCHET!H485+[1]OTCHET!H486+[1]OTCHET!H489+[1]OTCHET!H490+[1]OTCHET!H493+[1]OTCHET!H494+[1]OTCHET!H498</f>
        <v>0</v>
      </c>
      <c r="I69" s="377">
        <f>+[1]OTCHET!I485+[1]OTCHET!I486+[1]OTCHET!I489+[1]OTCHET!I490+[1]OTCHET!I493+[1]OTCHET!I494+[1]OTCHET!I498</f>
        <v>0</v>
      </c>
      <c r="J69" s="378">
        <f>+[1]OTCHET!J485+[1]OTCHET!J486+[1]OTCHET!J489+[1]OTCHET!J490+[1]OTCHET!J493+[1]OTCHET!J494+[1]OTCHET!J498</f>
        <v>0</v>
      </c>
      <c r="K69" s="379" t="e">
        <f>+#REF!+#REF!+#REF!+#REF!+#REF!+#REF!+#REF!</f>
        <v>#REF!</v>
      </c>
      <c r="L69" s="379" t="e">
        <f>+#REF!+#REF!+#REF!+#REF!+#REF!+#REF!+#REF!</f>
        <v>#REF!</v>
      </c>
      <c r="M69" s="379" t="e">
        <f>+#REF!+#REF!+#REF!+#REF!+#REF!+#REF!+#REF!</f>
        <v>#REF!</v>
      </c>
      <c r="N69" s="204"/>
      <c r="O69" s="380" t="s">
        <v>111</v>
      </c>
      <c r="P69" s="381"/>
      <c r="Q69" s="224"/>
      <c r="R69" s="225"/>
      <c r="S69" s="225"/>
      <c r="T69" s="225"/>
      <c r="U69" s="225"/>
      <c r="V69" s="225"/>
      <c r="W69" s="225"/>
      <c r="X69" s="226"/>
      <c r="Y69" s="225"/>
      <c r="Z69" s="225"/>
    </row>
    <row r="70" spans="1:26" ht="15.75">
      <c r="A70" s="373">
        <v>205</v>
      </c>
      <c r="B70" s="382" t="s">
        <v>112</v>
      </c>
      <c r="C70" s="382" t="s">
        <v>113</v>
      </c>
      <c r="D70" s="382"/>
      <c r="E70" s="383">
        <f>+[1]OTCHET!E487+[1]OTCHET!E488+[1]OTCHET!E491+[1]OTCHET!E492+[1]OTCHET!E495+[1]OTCHET!E496+[1]OTCHET!E497+[1]OTCHET!E499</f>
        <v>0</v>
      </c>
      <c r="F70" s="383">
        <f t="shared" si="1"/>
        <v>0</v>
      </c>
      <c r="G70" s="384">
        <f>+[1]OTCHET!G487+[1]OTCHET!G488+[1]OTCHET!G491+[1]OTCHET!G492+[1]OTCHET!G495+[1]OTCHET!G496+[1]OTCHET!G497+[1]OTCHET!G499</f>
        <v>0</v>
      </c>
      <c r="H70" s="385">
        <f>+[1]OTCHET!H487+[1]OTCHET!H488+[1]OTCHET!H491+[1]OTCHET!H492+[1]OTCHET!H495+[1]OTCHET!H496+[1]OTCHET!H497+[1]OTCHET!H499</f>
        <v>0</v>
      </c>
      <c r="I70" s="385">
        <f>+[1]OTCHET!I487+[1]OTCHET!I488+[1]OTCHET!I491+[1]OTCHET!I492+[1]OTCHET!I495+[1]OTCHET!I496+[1]OTCHET!I497+[1]OTCHET!I499</f>
        <v>0</v>
      </c>
      <c r="J70" s="386">
        <f>+[1]OTCHET!J487+[1]OTCHET!J488+[1]OTCHET!J491+[1]OTCHET!J492+[1]OTCHET!J495+[1]OTCHET!J496+[1]OTCHET!J497+[1]OTCHET!J499</f>
        <v>0</v>
      </c>
      <c r="K70" s="379" t="e">
        <f>+#REF!+#REF!+#REF!+#REF!+#REF!+#REF!+#REF!+#REF!</f>
        <v>#REF!</v>
      </c>
      <c r="L70" s="379" t="e">
        <f>+#REF!+#REF!+#REF!+#REF!+#REF!+#REF!+#REF!+#REF!</f>
        <v>#REF!</v>
      </c>
      <c r="M70" s="379" t="e">
        <f>+#REF!+#REF!+#REF!+#REF!+#REF!+#REF!+#REF!+#REF!</f>
        <v>#REF!</v>
      </c>
      <c r="N70" s="204"/>
      <c r="O70" s="387" t="s">
        <v>113</v>
      </c>
      <c r="P70" s="381"/>
      <c r="Q70" s="224"/>
      <c r="R70" s="225"/>
      <c r="S70" s="225"/>
      <c r="T70" s="225"/>
      <c r="U70" s="225"/>
      <c r="V70" s="225"/>
      <c r="W70" s="225"/>
      <c r="X70" s="226"/>
      <c r="Y70" s="225"/>
      <c r="Z70" s="225"/>
    </row>
    <row r="71" spans="1:26" ht="15.75">
      <c r="A71" s="373">
        <v>210</v>
      </c>
      <c r="B71" s="382" t="s">
        <v>114</v>
      </c>
      <c r="C71" s="382" t="s">
        <v>115</v>
      </c>
      <c r="D71" s="382"/>
      <c r="E71" s="383">
        <f>+[1]OTCHET!E500</f>
        <v>0</v>
      </c>
      <c r="F71" s="383">
        <f t="shared" si="1"/>
        <v>0</v>
      </c>
      <c r="G71" s="384">
        <f>+[1]OTCHET!G500</f>
        <v>0</v>
      </c>
      <c r="H71" s="385">
        <f>+[1]OTCHET!H500</f>
        <v>0</v>
      </c>
      <c r="I71" s="385">
        <f>+[1]OTCHET!I500</f>
        <v>0</v>
      </c>
      <c r="J71" s="386">
        <f>+[1]OTCHET!J500</f>
        <v>0</v>
      </c>
      <c r="K71" s="379" t="e">
        <f>+#REF!</f>
        <v>#REF!</v>
      </c>
      <c r="L71" s="379" t="e">
        <f>+#REF!</f>
        <v>#REF!</v>
      </c>
      <c r="M71" s="379" t="e">
        <f>+#REF!</f>
        <v>#REF!</v>
      </c>
      <c r="N71" s="204"/>
      <c r="O71" s="387" t="s">
        <v>115</v>
      </c>
      <c r="P71" s="381"/>
      <c r="Q71" s="224"/>
      <c r="R71" s="225"/>
      <c r="S71" s="225"/>
      <c r="T71" s="225"/>
      <c r="U71" s="225"/>
      <c r="V71" s="225"/>
      <c r="W71" s="225"/>
      <c r="X71" s="226"/>
      <c r="Y71" s="225"/>
      <c r="Z71" s="225"/>
    </row>
    <row r="72" spans="1:26" ht="15.75">
      <c r="A72" s="373">
        <v>215</v>
      </c>
      <c r="B72" s="382" t="s">
        <v>116</v>
      </c>
      <c r="C72" s="382" t="s">
        <v>117</v>
      </c>
      <c r="D72" s="382"/>
      <c r="E72" s="383">
        <f>+[1]OTCHET!E505</f>
        <v>0</v>
      </c>
      <c r="F72" s="383">
        <f t="shared" si="1"/>
        <v>0</v>
      </c>
      <c r="G72" s="384">
        <f>+[1]OTCHET!G505</f>
        <v>0</v>
      </c>
      <c r="H72" s="385">
        <f>+[1]OTCHET!H505</f>
        <v>0</v>
      </c>
      <c r="I72" s="385">
        <f>+[1]OTCHET!I505</f>
        <v>0</v>
      </c>
      <c r="J72" s="386">
        <f>+[1]OTCHET!J505</f>
        <v>0</v>
      </c>
      <c r="K72" s="379" t="e">
        <f>+#REF!</f>
        <v>#REF!</v>
      </c>
      <c r="L72" s="379" t="e">
        <f>+#REF!</f>
        <v>#REF!</v>
      </c>
      <c r="M72" s="379" t="e">
        <f>+#REF!</f>
        <v>#REF!</v>
      </c>
      <c r="N72" s="204"/>
      <c r="O72" s="387" t="s">
        <v>117</v>
      </c>
      <c r="P72" s="381"/>
      <c r="Q72" s="224"/>
      <c r="R72" s="225"/>
      <c r="S72" s="225"/>
      <c r="T72" s="225"/>
      <c r="U72" s="225"/>
      <c r="V72" s="225"/>
      <c r="W72" s="225"/>
      <c r="X72" s="226"/>
      <c r="Y72" s="225"/>
      <c r="Z72" s="225"/>
    </row>
    <row r="73" spans="1:26" ht="15.75">
      <c r="A73" s="373">
        <v>220</v>
      </c>
      <c r="B73" s="382" t="s">
        <v>118</v>
      </c>
      <c r="C73" s="382" t="s">
        <v>119</v>
      </c>
      <c r="D73" s="382"/>
      <c r="E73" s="383">
        <f>+[1]OTCHET!E545</f>
        <v>0</v>
      </c>
      <c r="F73" s="383">
        <f t="shared" si="1"/>
        <v>0</v>
      </c>
      <c r="G73" s="384">
        <f>+[1]OTCHET!G545</f>
        <v>0</v>
      </c>
      <c r="H73" s="385">
        <f>+[1]OTCHET!H545</f>
        <v>0</v>
      </c>
      <c r="I73" s="385">
        <f>+[1]OTCHET!I545</f>
        <v>0</v>
      </c>
      <c r="J73" s="386">
        <f>+[1]OTCHET!J545</f>
        <v>0</v>
      </c>
      <c r="K73" s="379" t="e">
        <f>+#REF!</f>
        <v>#REF!</v>
      </c>
      <c r="L73" s="379" t="e">
        <f>+#REF!</f>
        <v>#REF!</v>
      </c>
      <c r="M73" s="379" t="e">
        <f>+#REF!</f>
        <v>#REF!</v>
      </c>
      <c r="N73" s="204"/>
      <c r="O73" s="387" t="s">
        <v>119</v>
      </c>
      <c r="P73" s="381"/>
      <c r="Q73" s="224"/>
      <c r="R73" s="225"/>
      <c r="S73" s="225"/>
      <c r="T73" s="225"/>
      <c r="U73" s="225"/>
      <c r="V73" s="225"/>
      <c r="W73" s="225"/>
      <c r="X73" s="226"/>
      <c r="Y73" s="225"/>
      <c r="Z73" s="225"/>
    </row>
    <row r="74" spans="1:26" ht="15.75">
      <c r="A74" s="373">
        <v>230</v>
      </c>
      <c r="B74" s="388" t="s">
        <v>120</v>
      </c>
      <c r="C74" s="388" t="s">
        <v>121</v>
      </c>
      <c r="D74" s="388"/>
      <c r="E74" s="383">
        <f>+[1]OTCHET!E584+[1]OTCHET!E585</f>
        <v>0</v>
      </c>
      <c r="F74" s="383">
        <f t="shared" si="1"/>
        <v>0</v>
      </c>
      <c r="G74" s="384">
        <f>+[1]OTCHET!G584+[1]OTCHET!G585</f>
        <v>0</v>
      </c>
      <c r="H74" s="385">
        <f>+[1]OTCHET!H584+[1]OTCHET!H585</f>
        <v>0</v>
      </c>
      <c r="I74" s="385">
        <f>+[1]OTCHET!I584+[1]OTCHET!I585</f>
        <v>0</v>
      </c>
      <c r="J74" s="386">
        <f>+[1]OTCHET!J584+[1]OTCHET!J585</f>
        <v>0</v>
      </c>
      <c r="K74" s="379" t="e">
        <f>+#REF!+#REF!</f>
        <v>#REF!</v>
      </c>
      <c r="L74" s="379" t="e">
        <f>+#REF!+#REF!</f>
        <v>#REF!</v>
      </c>
      <c r="M74" s="379" t="e">
        <f>+#REF!+#REF!</f>
        <v>#REF!</v>
      </c>
      <c r="N74" s="204"/>
      <c r="O74" s="387" t="s">
        <v>121</v>
      </c>
      <c r="P74" s="381"/>
      <c r="Q74" s="224"/>
      <c r="R74" s="225"/>
      <c r="S74" s="225"/>
      <c r="T74" s="225"/>
      <c r="U74" s="225"/>
      <c r="V74" s="225"/>
      <c r="W74" s="225"/>
      <c r="X74" s="226"/>
      <c r="Y74" s="225"/>
      <c r="Z74" s="225"/>
    </row>
    <row r="75" spans="1:26" ht="15.75">
      <c r="A75" s="373">
        <v>235</v>
      </c>
      <c r="B75" s="389" t="s">
        <v>122</v>
      </c>
      <c r="C75" s="389" t="s">
        <v>123</v>
      </c>
      <c r="D75" s="389"/>
      <c r="E75" s="390">
        <f>+[1]OTCHET!E586+[1]OTCHET!E587+[1]OTCHET!E588</f>
        <v>0</v>
      </c>
      <c r="F75" s="390">
        <f t="shared" si="1"/>
        <v>0</v>
      </c>
      <c r="G75" s="391">
        <f>+[1]OTCHET!G586+[1]OTCHET!G587+[1]OTCHET!G588</f>
        <v>0</v>
      </c>
      <c r="H75" s="392">
        <f>+[1]OTCHET!H586+[1]OTCHET!H587+[1]OTCHET!H588</f>
        <v>0</v>
      </c>
      <c r="I75" s="392">
        <f>+[1]OTCHET!I586+[1]OTCHET!I587+[1]OTCHET!I588</f>
        <v>0</v>
      </c>
      <c r="J75" s="393">
        <f>+[1]OTCHET!J586+[1]OTCHET!J587+[1]OTCHET!J588</f>
        <v>0</v>
      </c>
      <c r="K75" s="379" t="e">
        <f>+#REF!+#REF!+#REF!</f>
        <v>#REF!</v>
      </c>
      <c r="L75" s="379" t="e">
        <f>+#REF!+#REF!+#REF!</f>
        <v>#REF!</v>
      </c>
      <c r="M75" s="379" t="e">
        <f>+#REF!+#REF!+#REF!</f>
        <v>#REF!</v>
      </c>
      <c r="N75" s="204"/>
      <c r="O75" s="394" t="s">
        <v>123</v>
      </c>
      <c r="P75" s="381"/>
      <c r="Q75" s="224"/>
      <c r="R75" s="225"/>
      <c r="S75" s="225"/>
      <c r="T75" s="225"/>
      <c r="U75" s="225"/>
      <c r="V75" s="225"/>
      <c r="W75" s="225"/>
      <c r="X75" s="226"/>
      <c r="Y75" s="225"/>
      <c r="Z75" s="225"/>
    </row>
    <row r="76" spans="1:26" ht="15.75">
      <c r="A76" s="373">
        <v>240</v>
      </c>
      <c r="B76" s="256" t="s">
        <v>124</v>
      </c>
      <c r="C76" s="257" t="s">
        <v>125</v>
      </c>
      <c r="D76" s="256"/>
      <c r="E76" s="307">
        <f>[1]OTCHET!E464</f>
        <v>0</v>
      </c>
      <c r="F76" s="307">
        <f t="shared" si="1"/>
        <v>0</v>
      </c>
      <c r="G76" s="308">
        <f>[1]OTCHET!G464</f>
        <v>0</v>
      </c>
      <c r="H76" s="309">
        <f>[1]OTCHET!H464</f>
        <v>0</v>
      </c>
      <c r="I76" s="309">
        <f>[1]OTCHET!I464</f>
        <v>0</v>
      </c>
      <c r="J76" s="310">
        <f>[1]OTCHET!J464</f>
        <v>0</v>
      </c>
      <c r="K76" s="379" t="e">
        <f>#REF!</f>
        <v>#REF!</v>
      </c>
      <c r="L76" s="379" t="e">
        <f>#REF!</f>
        <v>#REF!</v>
      </c>
      <c r="M76" s="379" t="e">
        <f>#REF!</f>
        <v>#REF!</v>
      </c>
      <c r="N76" s="204"/>
      <c r="O76" s="311" t="s">
        <v>125</v>
      </c>
      <c r="P76" s="381"/>
      <c r="Q76" s="224"/>
      <c r="R76" s="225"/>
      <c r="S76" s="225"/>
      <c r="T76" s="225"/>
      <c r="U76" s="225"/>
      <c r="V76" s="225"/>
      <c r="W76" s="225"/>
      <c r="X76" s="226"/>
      <c r="Y76" s="225"/>
      <c r="Z76" s="225"/>
    </row>
    <row r="77" spans="1:26" ht="15.75">
      <c r="A77" s="373">
        <v>245</v>
      </c>
      <c r="B77" s="262" t="s">
        <v>126</v>
      </c>
      <c r="C77" s="127" t="s">
        <v>127</v>
      </c>
      <c r="D77" s="262"/>
      <c r="E77" s="317">
        <f>SUM(E78:E83)</f>
        <v>0</v>
      </c>
      <c r="F77" s="317">
        <f>SUM(F78:F83)</f>
        <v>0</v>
      </c>
      <c r="G77" s="318">
        <f t="shared" ref="G77:M77" si="10">SUM(G78:G83)</f>
        <v>0</v>
      </c>
      <c r="H77" s="319">
        <f>SUM(H78:H83)</f>
        <v>0</v>
      </c>
      <c r="I77" s="319">
        <f>SUM(I78:I83)</f>
        <v>0</v>
      </c>
      <c r="J77" s="320">
        <f>SUM(J78:J83)</f>
        <v>0</v>
      </c>
      <c r="K77" s="395">
        <f t="shared" si="10"/>
        <v>0</v>
      </c>
      <c r="L77" s="395">
        <f t="shared" si="10"/>
        <v>0</v>
      </c>
      <c r="M77" s="395">
        <f t="shared" si="10"/>
        <v>0</v>
      </c>
      <c r="N77" s="204"/>
      <c r="O77" s="321" t="s">
        <v>127</v>
      </c>
      <c r="P77" s="381"/>
      <c r="Q77" s="224"/>
      <c r="R77" s="225"/>
      <c r="S77" s="225"/>
      <c r="T77" s="225"/>
      <c r="U77" s="225"/>
      <c r="V77" s="225"/>
      <c r="W77" s="225"/>
      <c r="X77" s="226"/>
      <c r="Y77" s="225"/>
      <c r="Z77" s="225"/>
    </row>
    <row r="78" spans="1:26" ht="15.75">
      <c r="A78" s="373">
        <v>250</v>
      </c>
      <c r="B78" s="374" t="s">
        <v>128</v>
      </c>
      <c r="C78" s="374" t="s">
        <v>129</v>
      </c>
      <c r="D78" s="374"/>
      <c r="E78" s="375">
        <f>+[1]OTCHET!E469+[1]OTCHET!E472</f>
        <v>0</v>
      </c>
      <c r="F78" s="375">
        <f t="shared" si="1"/>
        <v>0</v>
      </c>
      <c r="G78" s="376">
        <f>+[1]OTCHET!G469+[1]OTCHET!G472</f>
        <v>0</v>
      </c>
      <c r="H78" s="377">
        <f>+[1]OTCHET!H469+[1]OTCHET!H472</f>
        <v>0</v>
      </c>
      <c r="I78" s="377">
        <f>+[1]OTCHET!I469+[1]OTCHET!I472</f>
        <v>0</v>
      </c>
      <c r="J78" s="378">
        <f>+[1]OTCHET!J469+[1]OTCHET!J472</f>
        <v>0</v>
      </c>
      <c r="K78" s="395"/>
      <c r="L78" s="395"/>
      <c r="M78" s="395"/>
      <c r="N78" s="204"/>
      <c r="O78" s="380" t="s">
        <v>129</v>
      </c>
      <c r="P78" s="381"/>
      <c r="Q78" s="224"/>
      <c r="R78" s="225"/>
      <c r="S78" s="225"/>
      <c r="T78" s="225"/>
      <c r="U78" s="225"/>
      <c r="V78" s="225"/>
      <c r="W78" s="225"/>
      <c r="X78" s="226"/>
      <c r="Y78" s="225"/>
      <c r="Z78" s="225"/>
    </row>
    <row r="79" spans="1:26" ht="15.75">
      <c r="A79" s="373">
        <v>260</v>
      </c>
      <c r="B79" s="382" t="s">
        <v>130</v>
      </c>
      <c r="C79" s="382" t="s">
        <v>131</v>
      </c>
      <c r="D79" s="382"/>
      <c r="E79" s="383">
        <f>+[1]OTCHET!E470+[1]OTCHET!E473</f>
        <v>0</v>
      </c>
      <c r="F79" s="383">
        <f t="shared" si="1"/>
        <v>0</v>
      </c>
      <c r="G79" s="384">
        <f>+[1]OTCHET!G470+[1]OTCHET!G473</f>
        <v>0</v>
      </c>
      <c r="H79" s="385">
        <f>+[1]OTCHET!H470+[1]OTCHET!H473</f>
        <v>0</v>
      </c>
      <c r="I79" s="385">
        <f>+[1]OTCHET!I470+[1]OTCHET!I473</f>
        <v>0</v>
      </c>
      <c r="J79" s="386">
        <f>+[1]OTCHET!J470+[1]OTCHET!J473</f>
        <v>0</v>
      </c>
      <c r="K79" s="395"/>
      <c r="L79" s="395"/>
      <c r="M79" s="395"/>
      <c r="N79" s="204"/>
      <c r="O79" s="387" t="s">
        <v>131</v>
      </c>
      <c r="P79" s="381"/>
      <c r="Q79" s="224"/>
      <c r="R79" s="225"/>
      <c r="S79" s="225"/>
      <c r="T79" s="225"/>
      <c r="U79" s="225"/>
      <c r="V79" s="225"/>
      <c r="W79" s="225"/>
      <c r="X79" s="226"/>
      <c r="Y79" s="225"/>
      <c r="Z79" s="225"/>
    </row>
    <row r="80" spans="1:26" ht="15.75">
      <c r="A80" s="373">
        <v>265</v>
      </c>
      <c r="B80" s="382" t="s">
        <v>132</v>
      </c>
      <c r="C80" s="382" t="s">
        <v>133</v>
      </c>
      <c r="D80" s="382"/>
      <c r="E80" s="383">
        <f>[1]OTCHET!E474</f>
        <v>0</v>
      </c>
      <c r="F80" s="383">
        <f t="shared" si="1"/>
        <v>0</v>
      </c>
      <c r="G80" s="384">
        <f>[1]OTCHET!G474</f>
        <v>0</v>
      </c>
      <c r="H80" s="385">
        <f>[1]OTCHET!H474</f>
        <v>0</v>
      </c>
      <c r="I80" s="385">
        <f>[1]OTCHET!I474</f>
        <v>0</v>
      </c>
      <c r="J80" s="386">
        <f>[1]OTCHET!J474</f>
        <v>0</v>
      </c>
      <c r="K80" s="395"/>
      <c r="L80" s="395"/>
      <c r="M80" s="395"/>
      <c r="N80" s="204"/>
      <c r="O80" s="387" t="s">
        <v>133</v>
      </c>
      <c r="P80" s="381"/>
      <c r="Q80" s="224"/>
      <c r="R80" s="225"/>
      <c r="S80" s="225"/>
      <c r="T80" s="225"/>
      <c r="U80" s="225"/>
      <c r="V80" s="225"/>
      <c r="W80" s="225"/>
      <c r="X80" s="226"/>
      <c r="Y80" s="225"/>
      <c r="Z80" s="225"/>
    </row>
    <row r="81" spans="1:26" ht="15.75" hidden="1" customHeight="1">
      <c r="A81" s="373"/>
      <c r="B81" s="382"/>
      <c r="C81" s="382"/>
      <c r="D81" s="382"/>
      <c r="E81" s="383"/>
      <c r="F81" s="383">
        <f t="shared" si="1"/>
        <v>0</v>
      </c>
      <c r="G81" s="384"/>
      <c r="H81" s="385"/>
      <c r="I81" s="385"/>
      <c r="J81" s="386"/>
      <c r="K81" s="395"/>
      <c r="L81" s="395"/>
      <c r="M81" s="395"/>
      <c r="N81" s="204"/>
      <c r="O81" s="387"/>
      <c r="P81" s="381"/>
      <c r="Q81" s="224"/>
      <c r="R81" s="225"/>
      <c r="S81" s="225"/>
      <c r="T81" s="225"/>
      <c r="U81" s="225"/>
      <c r="V81" s="225"/>
      <c r="W81" s="225"/>
      <c r="X81" s="226"/>
      <c r="Y81" s="225"/>
      <c r="Z81" s="225"/>
    </row>
    <row r="82" spans="1:26" ht="15.75">
      <c r="A82" s="373">
        <v>270</v>
      </c>
      <c r="B82" s="382" t="s">
        <v>134</v>
      </c>
      <c r="C82" s="382" t="s">
        <v>135</v>
      </c>
      <c r="D82" s="382"/>
      <c r="E82" s="383">
        <f>+[1]OTCHET!E482</f>
        <v>0</v>
      </c>
      <c r="F82" s="383">
        <f t="shared" si="1"/>
        <v>0</v>
      </c>
      <c r="G82" s="384">
        <f>+[1]OTCHET!G482</f>
        <v>0</v>
      </c>
      <c r="H82" s="385">
        <f>+[1]OTCHET!H482</f>
        <v>0</v>
      </c>
      <c r="I82" s="385">
        <f>+[1]OTCHET!I482</f>
        <v>0</v>
      </c>
      <c r="J82" s="386">
        <f>+[1]OTCHET!J482</f>
        <v>0</v>
      </c>
      <c r="K82" s="395"/>
      <c r="L82" s="395"/>
      <c r="M82" s="395"/>
      <c r="N82" s="204"/>
      <c r="O82" s="387" t="s">
        <v>135</v>
      </c>
      <c r="P82" s="381"/>
      <c r="Q82" s="224"/>
      <c r="R82" s="225"/>
      <c r="S82" s="225"/>
      <c r="T82" s="225"/>
      <c r="U82" s="225"/>
      <c r="V82" s="225"/>
      <c r="W82" s="225"/>
      <c r="X82" s="226"/>
      <c r="Y82" s="225"/>
      <c r="Z82" s="225"/>
    </row>
    <row r="83" spans="1:26" ht="15.75">
      <c r="A83" s="373">
        <v>275</v>
      </c>
      <c r="B83" s="396" t="s">
        <v>136</v>
      </c>
      <c r="C83" s="396" t="s">
        <v>137</v>
      </c>
      <c r="D83" s="396"/>
      <c r="E83" s="390">
        <f>+[1]OTCHET!E483</f>
        <v>0</v>
      </c>
      <c r="F83" s="390">
        <f t="shared" si="1"/>
        <v>0</v>
      </c>
      <c r="G83" s="391">
        <f>+[1]OTCHET!G483</f>
        <v>0</v>
      </c>
      <c r="H83" s="392">
        <f>+[1]OTCHET!H483</f>
        <v>0</v>
      </c>
      <c r="I83" s="392">
        <f>+[1]OTCHET!I483</f>
        <v>0</v>
      </c>
      <c r="J83" s="393">
        <f>+[1]OTCHET!J483</f>
        <v>0</v>
      </c>
      <c r="K83" s="395"/>
      <c r="L83" s="395"/>
      <c r="M83" s="395"/>
      <c r="N83" s="204"/>
      <c r="O83" s="394" t="s">
        <v>137</v>
      </c>
      <c r="P83" s="381"/>
      <c r="Q83" s="224"/>
      <c r="R83" s="225"/>
      <c r="S83" s="225"/>
      <c r="T83" s="225"/>
      <c r="U83" s="225"/>
      <c r="V83" s="225"/>
      <c r="W83" s="225"/>
      <c r="X83" s="226"/>
      <c r="Y83" s="225"/>
      <c r="Z83" s="225"/>
    </row>
    <row r="84" spans="1:26" ht="15.75">
      <c r="A84" s="373">
        <v>280</v>
      </c>
      <c r="B84" s="256" t="s">
        <v>138</v>
      </c>
      <c r="C84" s="257" t="s">
        <v>139</v>
      </c>
      <c r="D84" s="256"/>
      <c r="E84" s="307">
        <f>[1]OTCHET!E538</f>
        <v>0</v>
      </c>
      <c r="F84" s="307">
        <f t="shared" si="1"/>
        <v>0</v>
      </c>
      <c r="G84" s="308">
        <f>[1]OTCHET!G538</f>
        <v>0</v>
      </c>
      <c r="H84" s="309">
        <f>[1]OTCHET!H538</f>
        <v>0</v>
      </c>
      <c r="I84" s="309">
        <f>[1]OTCHET!I538</f>
        <v>0</v>
      </c>
      <c r="J84" s="310">
        <f>[1]OTCHET!J538</f>
        <v>0</v>
      </c>
      <c r="K84" s="395"/>
      <c r="L84" s="395"/>
      <c r="M84" s="395"/>
      <c r="N84" s="204"/>
      <c r="O84" s="311" t="s">
        <v>139</v>
      </c>
      <c r="P84" s="381"/>
      <c r="Q84" s="224"/>
      <c r="R84" s="225"/>
      <c r="S84" s="225"/>
      <c r="T84" s="225"/>
      <c r="U84" s="225"/>
      <c r="V84" s="225"/>
      <c r="W84" s="225"/>
      <c r="X84" s="226"/>
      <c r="Y84" s="225"/>
      <c r="Z84" s="225"/>
    </row>
    <row r="85" spans="1:26" ht="15.75">
      <c r="A85" s="373">
        <v>285</v>
      </c>
      <c r="B85" s="271" t="s">
        <v>140</v>
      </c>
      <c r="C85" s="270" t="s">
        <v>141</v>
      </c>
      <c r="D85" s="271"/>
      <c r="E85" s="312">
        <f>[1]OTCHET!E539</f>
        <v>0</v>
      </c>
      <c r="F85" s="312">
        <f t="shared" si="1"/>
        <v>0</v>
      </c>
      <c r="G85" s="313">
        <f>[1]OTCHET!G539</f>
        <v>0</v>
      </c>
      <c r="H85" s="314">
        <f>[1]OTCHET!H539</f>
        <v>0</v>
      </c>
      <c r="I85" s="314">
        <f>[1]OTCHET!I539</f>
        <v>0</v>
      </c>
      <c r="J85" s="315">
        <f>[1]OTCHET!J539</f>
        <v>0</v>
      </c>
      <c r="K85" s="395"/>
      <c r="L85" s="395"/>
      <c r="M85" s="395"/>
      <c r="N85" s="204"/>
      <c r="O85" s="316" t="s">
        <v>141</v>
      </c>
      <c r="P85" s="381"/>
      <c r="Q85" s="224"/>
      <c r="R85" s="225"/>
      <c r="S85" s="225"/>
      <c r="T85" s="225"/>
      <c r="U85" s="225"/>
      <c r="V85" s="225"/>
      <c r="W85" s="225"/>
      <c r="X85" s="226"/>
      <c r="Y85" s="225"/>
      <c r="Z85" s="225"/>
    </row>
    <row r="86" spans="1:26" ht="15.75">
      <c r="A86" s="373">
        <v>290</v>
      </c>
      <c r="B86" s="262" t="s">
        <v>142</v>
      </c>
      <c r="C86" s="127" t="s">
        <v>143</v>
      </c>
      <c r="D86" s="262"/>
      <c r="E86" s="317">
        <f>+E87+E88</f>
        <v>0</v>
      </c>
      <c r="F86" s="317">
        <f>+F87+F88</f>
        <v>-1946</v>
      </c>
      <c r="G86" s="318">
        <f t="shared" ref="G86:M86" si="11">+G87+G88</f>
        <v>-59314</v>
      </c>
      <c r="H86" s="319">
        <f>+H87+H88</f>
        <v>0</v>
      </c>
      <c r="I86" s="319">
        <f>+I87+I88</f>
        <v>309</v>
      </c>
      <c r="J86" s="320">
        <f>+J87+J88</f>
        <v>57059</v>
      </c>
      <c r="K86" s="395">
        <f t="shared" si="11"/>
        <v>0</v>
      </c>
      <c r="L86" s="395">
        <f t="shared" si="11"/>
        <v>0</v>
      </c>
      <c r="M86" s="395">
        <f t="shared" si="11"/>
        <v>0</v>
      </c>
      <c r="N86" s="204"/>
      <c r="O86" s="321" t="s">
        <v>143</v>
      </c>
      <c r="P86" s="381"/>
      <c r="Q86" s="224"/>
      <c r="R86" s="225"/>
      <c r="S86" s="225"/>
      <c r="T86" s="225"/>
      <c r="U86" s="225"/>
      <c r="V86" s="225"/>
      <c r="W86" s="225"/>
      <c r="X86" s="226"/>
      <c r="Y86" s="225"/>
      <c r="Z86" s="225"/>
    </row>
    <row r="87" spans="1:26" ht="15.75">
      <c r="A87" s="373">
        <v>295</v>
      </c>
      <c r="B87" s="374" t="s">
        <v>144</v>
      </c>
      <c r="C87" s="374" t="s">
        <v>145</v>
      </c>
      <c r="D87" s="397"/>
      <c r="E87" s="375">
        <f>+[1]OTCHET!E506+[1]OTCHET!E515+[1]OTCHET!E519+[1]OTCHET!E546</f>
        <v>0</v>
      </c>
      <c r="F87" s="375">
        <f t="shared" si="1"/>
        <v>0</v>
      </c>
      <c r="G87" s="376">
        <f>+[1]OTCHET!G506+[1]OTCHET!G515+[1]OTCHET!G519+[1]OTCHET!G546</f>
        <v>0</v>
      </c>
      <c r="H87" s="377">
        <f>+[1]OTCHET!H506+[1]OTCHET!H515+[1]OTCHET!H519+[1]OTCHET!H546</f>
        <v>0</v>
      </c>
      <c r="I87" s="377">
        <f>+[1]OTCHET!I506+[1]OTCHET!I515+[1]OTCHET!I519+[1]OTCHET!I546</f>
        <v>0</v>
      </c>
      <c r="J87" s="378">
        <f>+[1]OTCHET!J506+[1]OTCHET!J515+[1]OTCHET!J519+[1]OTCHET!J546</f>
        <v>0</v>
      </c>
      <c r="K87" s="395"/>
      <c r="L87" s="395"/>
      <c r="M87" s="395"/>
      <c r="N87" s="204"/>
      <c r="O87" s="380" t="s">
        <v>145</v>
      </c>
      <c r="P87" s="381"/>
      <c r="Q87" s="224"/>
      <c r="R87" s="225"/>
      <c r="S87" s="225"/>
      <c r="T87" s="225"/>
      <c r="U87" s="225"/>
      <c r="V87" s="225"/>
      <c r="W87" s="225"/>
      <c r="X87" s="226"/>
      <c r="Y87" s="225"/>
      <c r="Z87" s="225"/>
    </row>
    <row r="88" spans="1:26" ht="15.75">
      <c r="A88" s="373">
        <v>300</v>
      </c>
      <c r="B88" s="396" t="s">
        <v>146</v>
      </c>
      <c r="C88" s="396" t="s">
        <v>147</v>
      </c>
      <c r="D88" s="398"/>
      <c r="E88" s="390">
        <f>+[1]OTCHET!E524+[1]OTCHET!E527+[1]OTCHET!E547</f>
        <v>0</v>
      </c>
      <c r="F88" s="390">
        <f t="shared" si="1"/>
        <v>-1946</v>
      </c>
      <c r="G88" s="391">
        <f>+[1]OTCHET!G524+[1]OTCHET!G527+[1]OTCHET!G547</f>
        <v>-59314</v>
      </c>
      <c r="H88" s="392">
        <f>+[1]OTCHET!H524+[1]OTCHET!H527+[1]OTCHET!H547</f>
        <v>0</v>
      </c>
      <c r="I88" s="392">
        <f>+[1]OTCHET!I524+[1]OTCHET!I527+[1]OTCHET!I547</f>
        <v>309</v>
      </c>
      <c r="J88" s="393">
        <f>+[1]OTCHET!J524+[1]OTCHET!J527+[1]OTCHET!J547</f>
        <v>57059</v>
      </c>
      <c r="K88" s="395"/>
      <c r="L88" s="395"/>
      <c r="M88" s="395"/>
      <c r="N88" s="204"/>
      <c r="O88" s="394" t="s">
        <v>147</v>
      </c>
      <c r="P88" s="381"/>
      <c r="Q88" s="224"/>
      <c r="R88" s="225"/>
      <c r="S88" s="225"/>
      <c r="T88" s="225"/>
      <c r="U88" s="225"/>
      <c r="V88" s="225"/>
      <c r="W88" s="225"/>
      <c r="X88" s="226"/>
      <c r="Y88" s="225"/>
      <c r="Z88" s="225"/>
    </row>
    <row r="89" spans="1:26" ht="15.75">
      <c r="A89" s="373">
        <v>310</v>
      </c>
      <c r="B89" s="256" t="s">
        <v>148</v>
      </c>
      <c r="C89" s="257" t="s">
        <v>149</v>
      </c>
      <c r="D89" s="399"/>
      <c r="E89" s="307">
        <f>[1]OTCHET!E534</f>
        <v>0</v>
      </c>
      <c r="F89" s="307">
        <f t="shared" ref="F89:F96" si="12">+G89+H89+I89+J89</f>
        <v>0</v>
      </c>
      <c r="G89" s="308">
        <f>[1]OTCHET!G534</f>
        <v>0</v>
      </c>
      <c r="H89" s="309">
        <f>[1]OTCHET!H534</f>
        <v>0</v>
      </c>
      <c r="I89" s="309">
        <f>[1]OTCHET!I534</f>
        <v>0</v>
      </c>
      <c r="J89" s="310">
        <f>[1]OTCHET!J534</f>
        <v>0</v>
      </c>
      <c r="K89" s="395"/>
      <c r="L89" s="395"/>
      <c r="M89" s="395"/>
      <c r="N89" s="204"/>
      <c r="O89" s="311" t="s">
        <v>149</v>
      </c>
      <c r="P89" s="381"/>
      <c r="Q89" s="224"/>
      <c r="R89" s="225"/>
      <c r="S89" s="225"/>
      <c r="T89" s="225"/>
      <c r="U89" s="225"/>
      <c r="V89" s="225"/>
      <c r="W89" s="225"/>
      <c r="X89" s="226"/>
      <c r="Y89" s="225"/>
      <c r="Z89" s="225"/>
    </row>
    <row r="90" spans="1:26" ht="15.75">
      <c r="A90" s="373">
        <v>320</v>
      </c>
      <c r="B90" s="271" t="s">
        <v>150</v>
      </c>
      <c r="C90" s="270" t="s">
        <v>151</v>
      </c>
      <c r="D90" s="271"/>
      <c r="E90" s="312">
        <f>+[1]OTCHET!E570+[1]OTCHET!E571+[1]OTCHET!E572+[1]OTCHET!E573+[1]OTCHET!E574+[1]OTCHET!E575</f>
        <v>0</v>
      </c>
      <c r="F90" s="312">
        <f t="shared" si="12"/>
        <v>74</v>
      </c>
      <c r="G90" s="313">
        <f>+[1]OTCHET!G570+[1]OTCHET!G571+[1]OTCHET!G572+[1]OTCHET!G573+[1]OTCHET!G574+[1]OTCHET!G575</f>
        <v>0</v>
      </c>
      <c r="H90" s="314">
        <f>+[1]OTCHET!H570+[1]OTCHET!H571+[1]OTCHET!H572+[1]OTCHET!H573+[1]OTCHET!H574+[1]OTCHET!H575</f>
        <v>74</v>
      </c>
      <c r="I90" s="314">
        <f>+[1]OTCHET!I570+[1]OTCHET!I571+[1]OTCHET!I572+[1]OTCHET!I573+[1]OTCHET!I574+[1]OTCHET!I575</f>
        <v>0</v>
      </c>
      <c r="J90" s="315">
        <f>+[1]OTCHET!J570+[1]OTCHET!J571+[1]OTCHET!J572+[1]OTCHET!J573+[1]OTCHET!J574+[1]OTCHET!J575</f>
        <v>0</v>
      </c>
      <c r="K90" s="395"/>
      <c r="L90" s="395"/>
      <c r="M90" s="395"/>
      <c r="N90" s="204"/>
      <c r="O90" s="316" t="s">
        <v>151</v>
      </c>
      <c r="P90" s="381"/>
      <c r="Q90" s="224"/>
      <c r="R90" s="225"/>
      <c r="S90" s="225"/>
      <c r="T90" s="225"/>
      <c r="U90" s="225"/>
      <c r="V90" s="225"/>
      <c r="W90" s="225"/>
      <c r="X90" s="226"/>
      <c r="Y90" s="225"/>
      <c r="Z90" s="225"/>
    </row>
    <row r="91" spans="1:26" ht="15.75">
      <c r="A91" s="373">
        <v>330</v>
      </c>
      <c r="B91" s="400" t="s">
        <v>152</v>
      </c>
      <c r="C91" s="400" t="s">
        <v>153</v>
      </c>
      <c r="D91" s="400"/>
      <c r="E91" s="176">
        <f>+[1]OTCHET!E576+[1]OTCHET!E577+[1]OTCHET!E578+[1]OTCHET!E579+[1]OTCHET!E580+[1]OTCHET!E581+[1]OTCHET!E582</f>
        <v>0</v>
      </c>
      <c r="F91" s="176">
        <f t="shared" si="12"/>
        <v>-29159</v>
      </c>
      <c r="G91" s="177">
        <f>+[1]OTCHET!G576+[1]OTCHET!G577+[1]OTCHET!G578+[1]OTCHET!G579+[1]OTCHET!G580+[1]OTCHET!G581+[1]OTCHET!G582</f>
        <v>0</v>
      </c>
      <c r="H91" s="178">
        <f>+[1]OTCHET!H576+[1]OTCHET!H577+[1]OTCHET!H578+[1]OTCHET!H579+[1]OTCHET!H580+[1]OTCHET!H581+[1]OTCHET!H582</f>
        <v>-10384</v>
      </c>
      <c r="I91" s="178">
        <f>+[1]OTCHET!I576+[1]OTCHET!I577+[1]OTCHET!I578+[1]OTCHET!I579+[1]OTCHET!I580+[1]OTCHET!I581+[1]OTCHET!I582</f>
        <v>-18775</v>
      </c>
      <c r="J91" s="179">
        <f>+[1]OTCHET!J576+[1]OTCHET!J577+[1]OTCHET!J578+[1]OTCHET!J579+[1]OTCHET!J580+[1]OTCHET!J581+[1]OTCHET!J582</f>
        <v>0</v>
      </c>
      <c r="K91" s="401"/>
      <c r="L91" s="401"/>
      <c r="M91" s="401"/>
      <c r="N91" s="204"/>
      <c r="O91" s="180" t="s">
        <v>153</v>
      </c>
      <c r="P91" s="381"/>
      <c r="Q91" s="224"/>
      <c r="R91" s="225"/>
      <c r="S91" s="225"/>
      <c r="T91" s="225"/>
      <c r="U91" s="225"/>
      <c r="V91" s="225"/>
      <c r="W91" s="225"/>
      <c r="X91" s="226"/>
      <c r="Y91" s="225"/>
      <c r="Z91" s="225"/>
    </row>
    <row r="92" spans="1:26" ht="15.75">
      <c r="A92" s="373">
        <v>335</v>
      </c>
      <c r="B92" s="270" t="s">
        <v>154</v>
      </c>
      <c r="C92" s="270" t="s">
        <v>155</v>
      </c>
      <c r="D92" s="400"/>
      <c r="E92" s="176">
        <f>+[1]OTCHET!E583</f>
        <v>0</v>
      </c>
      <c r="F92" s="176">
        <f t="shared" si="12"/>
        <v>0</v>
      </c>
      <c r="G92" s="177">
        <f>+[1]OTCHET!G583</f>
        <v>0</v>
      </c>
      <c r="H92" s="178">
        <f>+[1]OTCHET!H583</f>
        <v>0</v>
      </c>
      <c r="I92" s="178">
        <f>+[1]OTCHET!I583</f>
        <v>0</v>
      </c>
      <c r="J92" s="179">
        <f>+[1]OTCHET!J583</f>
        <v>0</v>
      </c>
      <c r="K92" s="401"/>
      <c r="L92" s="401"/>
      <c r="M92" s="401"/>
      <c r="N92" s="204"/>
      <c r="O92" s="180" t="s">
        <v>155</v>
      </c>
      <c r="P92" s="381"/>
      <c r="Q92" s="224"/>
      <c r="R92" s="225"/>
      <c r="S92" s="225"/>
      <c r="T92" s="225"/>
      <c r="U92" s="225"/>
      <c r="V92" s="225"/>
      <c r="W92" s="225"/>
      <c r="X92" s="226"/>
      <c r="Y92" s="225"/>
      <c r="Z92" s="225"/>
    </row>
    <row r="93" spans="1:26" ht="15.75">
      <c r="A93" s="373">
        <v>340</v>
      </c>
      <c r="B93" s="270" t="s">
        <v>156</v>
      </c>
      <c r="C93" s="270" t="s">
        <v>157</v>
      </c>
      <c r="D93" s="270"/>
      <c r="E93" s="176">
        <f>+[1]OTCHET!E590+[1]OTCHET!E591</f>
        <v>0</v>
      </c>
      <c r="F93" s="176">
        <f t="shared" si="12"/>
        <v>0</v>
      </c>
      <c r="G93" s="177">
        <f>+[1]OTCHET!G590+[1]OTCHET!G591</f>
        <v>0</v>
      </c>
      <c r="H93" s="178">
        <f>+[1]OTCHET!H590+[1]OTCHET!H591</f>
        <v>0</v>
      </c>
      <c r="I93" s="178">
        <f>+[1]OTCHET!I590+[1]OTCHET!I591</f>
        <v>0</v>
      </c>
      <c r="J93" s="179">
        <f>+[1]OTCHET!J590+[1]OTCHET!J591</f>
        <v>0</v>
      </c>
      <c r="K93" s="401"/>
      <c r="L93" s="401"/>
      <c r="M93" s="401"/>
      <c r="N93" s="204"/>
      <c r="O93" s="180" t="s">
        <v>157</v>
      </c>
      <c r="P93" s="381"/>
      <c r="Q93" s="224"/>
      <c r="R93" s="225"/>
      <c r="S93" s="225"/>
      <c r="T93" s="225"/>
      <c r="U93" s="225"/>
      <c r="V93" s="225"/>
      <c r="W93" s="225"/>
      <c r="X93" s="226"/>
      <c r="Y93" s="225"/>
      <c r="Z93" s="225"/>
    </row>
    <row r="94" spans="1:26" ht="15.75">
      <c r="A94" s="373">
        <v>345</v>
      </c>
      <c r="B94" s="270" t="s">
        <v>158</v>
      </c>
      <c r="C94" s="400" t="s">
        <v>159</v>
      </c>
      <c r="D94" s="270"/>
      <c r="E94" s="176">
        <f>+[1]OTCHET!E592+[1]OTCHET!E593</f>
        <v>0</v>
      </c>
      <c r="F94" s="176">
        <f t="shared" si="12"/>
        <v>0</v>
      </c>
      <c r="G94" s="177">
        <f>+[1]OTCHET!G592+[1]OTCHET!G593</f>
        <v>0</v>
      </c>
      <c r="H94" s="178">
        <f>+[1]OTCHET!H592+[1]OTCHET!H593</f>
        <v>0</v>
      </c>
      <c r="I94" s="178">
        <f>+[1]OTCHET!I592+[1]OTCHET!I593</f>
        <v>0</v>
      </c>
      <c r="J94" s="179">
        <f>+[1]OTCHET!J592+[1]OTCHET!J593</f>
        <v>0</v>
      </c>
      <c r="K94" s="401"/>
      <c r="L94" s="401"/>
      <c r="M94" s="401"/>
      <c r="N94" s="204"/>
      <c r="O94" s="180" t="s">
        <v>159</v>
      </c>
      <c r="P94" s="381"/>
      <c r="Q94" s="224"/>
      <c r="R94" s="225"/>
      <c r="S94" s="225"/>
      <c r="T94" s="225"/>
      <c r="U94" s="225"/>
      <c r="V94" s="225"/>
      <c r="W94" s="225"/>
      <c r="X94" s="226"/>
      <c r="Y94" s="225"/>
      <c r="Z94" s="225"/>
    </row>
    <row r="95" spans="1:26" ht="15.75">
      <c r="A95" s="373">
        <v>350</v>
      </c>
      <c r="B95" s="127" t="s">
        <v>160</v>
      </c>
      <c r="C95" s="127" t="s">
        <v>161</v>
      </c>
      <c r="D95" s="127"/>
      <c r="E95" s="128">
        <f>[1]OTCHET!E594</f>
        <v>0</v>
      </c>
      <c r="F95" s="128">
        <f t="shared" si="12"/>
        <v>0</v>
      </c>
      <c r="G95" s="129">
        <f>[1]OTCHET!G594</f>
        <v>-266150</v>
      </c>
      <c r="H95" s="130">
        <f>[1]OTCHET!H594</f>
        <v>51000</v>
      </c>
      <c r="I95" s="130">
        <f>[1]OTCHET!I594</f>
        <v>215150</v>
      </c>
      <c r="J95" s="131">
        <f>[1]OTCHET!J594</f>
        <v>0</v>
      </c>
      <c r="K95" s="401"/>
      <c r="L95" s="401"/>
      <c r="M95" s="401"/>
      <c r="N95" s="204"/>
      <c r="O95" s="133" t="s">
        <v>161</v>
      </c>
      <c r="P95" s="381"/>
      <c r="Q95" s="224"/>
      <c r="R95" s="225"/>
      <c r="S95" s="225"/>
      <c r="T95" s="225"/>
      <c r="U95" s="225"/>
      <c r="V95" s="225"/>
      <c r="W95" s="225"/>
      <c r="X95" s="226"/>
      <c r="Y95" s="225"/>
      <c r="Z95" s="225"/>
    </row>
    <row r="96" spans="1:26" ht="16.5" thickBot="1">
      <c r="A96" s="402">
        <v>355</v>
      </c>
      <c r="B96" s="403" t="s">
        <v>162</v>
      </c>
      <c r="C96" s="403" t="s">
        <v>163</v>
      </c>
      <c r="D96" s="403"/>
      <c r="E96" s="404">
        <f>+[1]OTCHET!E597</f>
        <v>0</v>
      </c>
      <c r="F96" s="404">
        <f t="shared" si="12"/>
        <v>0</v>
      </c>
      <c r="G96" s="405">
        <f>+[1]OTCHET!G597</f>
        <v>-49000</v>
      </c>
      <c r="H96" s="406">
        <f>+[1]OTCHET!H597</f>
        <v>51000</v>
      </c>
      <c r="I96" s="406">
        <f>+[1]OTCHET!I597</f>
        <v>-2000</v>
      </c>
      <c r="J96" s="407">
        <f>+[1]OTCHET!J597</f>
        <v>0</v>
      </c>
      <c r="K96" s="408"/>
      <c r="L96" s="408"/>
      <c r="M96" s="408"/>
      <c r="N96" s="204"/>
      <c r="O96" s="409" t="s">
        <v>163</v>
      </c>
      <c r="P96" s="410"/>
      <c r="Q96" s="224"/>
      <c r="R96" s="225"/>
      <c r="S96" s="225"/>
      <c r="T96" s="225"/>
      <c r="U96" s="225"/>
      <c r="V96" s="225"/>
      <c r="W96" s="225"/>
      <c r="X96" s="226"/>
      <c r="Y96" s="225"/>
      <c r="Z96" s="225"/>
    </row>
    <row r="97" spans="2:26" ht="16.5" hidden="1" thickBot="1">
      <c r="B97" s="411" t="s">
        <v>164</v>
      </c>
      <c r="C97" s="411"/>
      <c r="D97" s="411"/>
      <c r="E97" s="412"/>
      <c r="F97" s="412"/>
      <c r="G97" s="412"/>
      <c r="H97" s="412"/>
      <c r="I97" s="412"/>
      <c r="J97" s="412"/>
      <c r="K97" s="114"/>
      <c r="L97" s="114"/>
      <c r="M97" s="114"/>
      <c r="N97" s="413"/>
      <c r="O97" s="411"/>
      <c r="P97" s="223"/>
      <c r="Q97" s="224"/>
      <c r="R97" s="225"/>
      <c r="S97" s="225"/>
      <c r="T97" s="225"/>
      <c r="U97" s="225"/>
      <c r="V97" s="225"/>
      <c r="W97" s="225"/>
      <c r="X97" s="226"/>
      <c r="Y97" s="225"/>
      <c r="Z97" s="225"/>
    </row>
    <row r="98" spans="2:26" ht="16.5" hidden="1" thickBot="1">
      <c r="B98" s="411" t="s">
        <v>165</v>
      </c>
      <c r="C98" s="411"/>
      <c r="D98" s="411"/>
      <c r="E98" s="412"/>
      <c r="F98" s="412"/>
      <c r="G98" s="412"/>
      <c r="H98" s="412"/>
      <c r="I98" s="412"/>
      <c r="J98" s="412"/>
      <c r="K98" s="114"/>
      <c r="L98" s="114"/>
      <c r="M98" s="114"/>
      <c r="N98" s="413"/>
      <c r="O98" s="411"/>
      <c r="P98" s="223"/>
      <c r="Q98" s="224"/>
      <c r="R98" s="225"/>
      <c r="S98" s="225"/>
      <c r="T98" s="225"/>
      <c r="U98" s="225"/>
      <c r="V98" s="225"/>
      <c r="W98" s="225"/>
      <c r="X98" s="226"/>
      <c r="Y98" s="225"/>
      <c r="Z98" s="225"/>
    </row>
    <row r="99" spans="2:26" ht="16.5" hidden="1" thickBot="1">
      <c r="B99" s="411" t="s">
        <v>166</v>
      </c>
      <c r="C99" s="411"/>
      <c r="D99" s="411"/>
      <c r="E99" s="412"/>
      <c r="F99" s="412"/>
      <c r="G99" s="412"/>
      <c r="H99" s="412"/>
      <c r="I99" s="412"/>
      <c r="J99" s="414"/>
      <c r="K99" s="415"/>
      <c r="L99" s="415"/>
      <c r="M99" s="415"/>
      <c r="N99" s="413"/>
      <c r="O99" s="411"/>
      <c r="P99" s="223"/>
      <c r="Q99" s="224"/>
      <c r="R99" s="225"/>
      <c r="S99" s="225"/>
      <c r="T99" s="225"/>
      <c r="U99" s="225"/>
      <c r="V99" s="225"/>
      <c r="W99" s="225"/>
      <c r="X99" s="226"/>
      <c r="Y99" s="225"/>
      <c r="Z99" s="225"/>
    </row>
    <row r="100" spans="2:26" ht="16.5" hidden="1" thickBot="1">
      <c r="B100" s="416" t="s">
        <v>167</v>
      </c>
      <c r="C100" s="417"/>
      <c r="D100" s="417"/>
      <c r="E100" s="412"/>
      <c r="F100" s="412"/>
      <c r="G100" s="412"/>
      <c r="H100" s="412"/>
      <c r="I100" s="412"/>
      <c r="J100" s="414"/>
      <c r="K100" s="415"/>
      <c r="L100" s="415"/>
      <c r="M100" s="415"/>
      <c r="N100" s="413"/>
      <c r="O100" s="417"/>
      <c r="P100" s="223"/>
      <c r="Q100" s="224"/>
      <c r="R100" s="225"/>
      <c r="S100" s="225"/>
      <c r="T100" s="225"/>
      <c r="U100" s="225"/>
      <c r="V100" s="225"/>
      <c r="W100" s="225"/>
      <c r="X100" s="226"/>
      <c r="Y100" s="225"/>
      <c r="Z100" s="225"/>
    </row>
    <row r="101" spans="2:26" ht="16.5" hidden="1" thickBot="1">
      <c r="B101" s="416"/>
      <c r="C101" s="416"/>
      <c r="D101" s="416"/>
      <c r="E101" s="418"/>
      <c r="F101" s="418"/>
      <c r="G101" s="418"/>
      <c r="H101" s="418"/>
      <c r="I101" s="418"/>
      <c r="J101" s="418"/>
      <c r="K101" s="419"/>
      <c r="L101" s="419"/>
      <c r="M101" s="419"/>
      <c r="N101" s="233"/>
      <c r="O101" s="416"/>
      <c r="P101" s="126"/>
      <c r="Q101" s="224"/>
      <c r="R101" s="225"/>
      <c r="S101" s="225"/>
      <c r="T101" s="225"/>
      <c r="U101" s="225"/>
      <c r="V101" s="225"/>
      <c r="W101" s="225"/>
      <c r="X101" s="226"/>
      <c r="Y101" s="225"/>
      <c r="Z101" s="225"/>
    </row>
    <row r="102" spans="2:26" ht="16.5" hidden="1" thickBot="1">
      <c r="B102" s="417" t="s">
        <v>168</v>
      </c>
      <c r="C102" s="417"/>
      <c r="D102" s="417"/>
      <c r="E102" s="418"/>
      <c r="F102" s="418"/>
      <c r="G102" s="418"/>
      <c r="H102" s="418"/>
      <c r="I102" s="418"/>
      <c r="J102" s="418"/>
      <c r="K102" s="420"/>
      <c r="L102" s="420"/>
      <c r="M102" s="420"/>
      <c r="N102" s="233"/>
      <c r="O102" s="417"/>
      <c r="P102" s="126"/>
      <c r="Q102" s="224"/>
      <c r="R102" s="225"/>
      <c r="S102" s="225"/>
      <c r="T102" s="225"/>
      <c r="U102" s="225"/>
      <c r="V102" s="225"/>
      <c r="W102" s="225"/>
      <c r="X102" s="226"/>
      <c r="Y102" s="225"/>
      <c r="Z102" s="225"/>
    </row>
    <row r="103" spans="2:26" ht="16.5" hidden="1" thickBot="1">
      <c r="B103" s="411" t="s">
        <v>166</v>
      </c>
      <c r="C103" s="411"/>
      <c r="D103" s="411"/>
      <c r="E103" s="418"/>
      <c r="F103" s="421"/>
      <c r="G103" s="421"/>
      <c r="H103" s="421"/>
      <c r="I103" s="418"/>
      <c r="J103" s="418"/>
      <c r="K103" s="419"/>
      <c r="L103" s="419"/>
      <c r="M103" s="419"/>
      <c r="N103" s="233"/>
      <c r="O103" s="411"/>
      <c r="P103" s="126"/>
      <c r="Q103" s="224"/>
      <c r="R103" s="225"/>
      <c r="S103" s="225"/>
      <c r="T103" s="225"/>
      <c r="U103" s="225"/>
      <c r="V103" s="225"/>
      <c r="W103" s="225"/>
      <c r="X103" s="226"/>
      <c r="Y103" s="225"/>
      <c r="Z103" s="225"/>
    </row>
    <row r="104" spans="2:26" ht="16.5" hidden="1" thickBot="1">
      <c r="B104" s="422" t="s">
        <v>167</v>
      </c>
      <c r="C104" s="416"/>
      <c r="D104" s="416"/>
      <c r="E104" s="418"/>
      <c r="F104" s="421"/>
      <c r="G104" s="421"/>
      <c r="H104" s="421"/>
      <c r="I104" s="418"/>
      <c r="J104" s="418"/>
      <c r="K104" s="419"/>
      <c r="L104" s="419"/>
      <c r="M104" s="420"/>
      <c r="N104" s="423"/>
      <c r="O104" s="416"/>
      <c r="P104" s="126"/>
      <c r="Q104" s="224"/>
      <c r="R104" s="225"/>
      <c r="S104" s="225"/>
      <c r="T104" s="225"/>
      <c r="U104" s="225"/>
      <c r="V104" s="225"/>
      <c r="W104" s="225"/>
      <c r="X104" s="226"/>
      <c r="Y104" s="225"/>
      <c r="Z104" s="225"/>
    </row>
    <row r="105" spans="2:26" ht="15.75">
      <c r="B105" s="424">
        <f>+IF(+SUM(E$65:J$65)=0,0,"Контрола: дефицит/излишък = финансиране с обратен знак (V. + VІ. = 0)")</f>
        <v>0</v>
      </c>
      <c r="C105" s="425"/>
      <c r="D105" s="425"/>
      <c r="E105" s="426">
        <f t="shared" ref="E105:J105" si="13">+E$64+E$66</f>
        <v>0</v>
      </c>
      <c r="F105" s="426">
        <f t="shared" si="13"/>
        <v>0</v>
      </c>
      <c r="G105" s="427">
        <f t="shared" si="13"/>
        <v>0</v>
      </c>
      <c r="H105" s="427">
        <f t="shared" si="13"/>
        <v>0</v>
      </c>
      <c r="I105" s="427">
        <f t="shared" si="13"/>
        <v>0</v>
      </c>
      <c r="J105" s="427">
        <f t="shared" si="13"/>
        <v>0</v>
      </c>
      <c r="K105" s="428"/>
      <c r="L105" s="428"/>
      <c r="M105" s="428"/>
      <c r="N105" s="423"/>
      <c r="O105" s="429"/>
      <c r="P105" s="126"/>
      <c r="Q105" s="224"/>
      <c r="R105" s="225"/>
      <c r="S105" s="225"/>
      <c r="T105" s="225"/>
      <c r="U105" s="225"/>
      <c r="V105" s="225"/>
      <c r="W105" s="225"/>
      <c r="X105" s="226"/>
      <c r="Y105" s="225"/>
      <c r="Z105" s="225"/>
    </row>
    <row r="106" spans="2:26" ht="15.75">
      <c r="B106" s="429"/>
      <c r="C106" s="429"/>
      <c r="D106" s="429"/>
      <c r="E106" s="430"/>
      <c r="F106" s="431"/>
      <c r="G106" s="432"/>
      <c r="H106" s="3"/>
      <c r="I106" s="3"/>
      <c r="K106" s="428"/>
      <c r="L106" s="428"/>
      <c r="M106" s="428"/>
      <c r="N106" s="423"/>
      <c r="O106" s="429"/>
      <c r="P106" s="126"/>
      <c r="Q106" s="213"/>
      <c r="R106" s="225"/>
      <c r="S106" s="225"/>
      <c r="T106" s="225"/>
      <c r="U106" s="225"/>
      <c r="V106" s="225"/>
      <c r="W106" s="225"/>
      <c r="X106" s="226"/>
      <c r="Y106" s="225"/>
      <c r="Z106" s="225"/>
    </row>
    <row r="107" spans="2:26" ht="19.5" customHeight="1">
      <c r="B107" s="433">
        <f>+[1]OTCHET!H608</f>
        <v>0</v>
      </c>
      <c r="C107" s="429"/>
      <c r="D107" s="429"/>
      <c r="E107" s="434"/>
      <c r="F107" s="19"/>
      <c r="G107" s="435">
        <f>+[1]OTCHET!E608</f>
        <v>0</v>
      </c>
      <c r="H107" s="435">
        <f>+[1]OTCHET!F608</f>
        <v>0</v>
      </c>
      <c r="I107" s="436"/>
      <c r="J107" s="437">
        <f>+[1]OTCHET!B608</f>
        <v>45971</v>
      </c>
      <c r="K107" s="428"/>
      <c r="L107" s="428"/>
      <c r="M107" s="428"/>
      <c r="N107" s="423"/>
      <c r="O107" s="429"/>
      <c r="P107" s="126"/>
      <c r="Q107" s="213"/>
      <c r="R107" s="225"/>
      <c r="S107" s="225"/>
      <c r="T107" s="225"/>
      <c r="U107" s="225"/>
      <c r="V107" s="225"/>
      <c r="W107" s="225"/>
      <c r="X107" s="226"/>
      <c r="Y107" s="225"/>
      <c r="Z107" s="225"/>
    </row>
    <row r="108" spans="2:26" ht="15.75">
      <c r="B108" s="438" t="s">
        <v>169</v>
      </c>
      <c r="C108" s="439"/>
      <c r="D108" s="439"/>
      <c r="E108" s="440"/>
      <c r="F108" s="440"/>
      <c r="G108" s="441" t="s">
        <v>170</v>
      </c>
      <c r="H108" s="441"/>
      <c r="I108" s="442"/>
      <c r="J108" s="443" t="s">
        <v>171</v>
      </c>
      <c r="K108" s="428"/>
      <c r="L108" s="428"/>
      <c r="M108" s="428"/>
      <c r="N108" s="423"/>
      <c r="O108" s="429"/>
      <c r="P108" s="126"/>
      <c r="Q108" s="213"/>
      <c r="R108" s="225"/>
      <c r="S108" s="225"/>
      <c r="T108" s="225"/>
      <c r="U108" s="225"/>
      <c r="V108" s="225"/>
      <c r="W108" s="225"/>
      <c r="X108" s="226"/>
      <c r="Y108" s="225"/>
      <c r="Z108" s="225"/>
    </row>
    <row r="109" spans="2:26" ht="17.25" customHeight="1">
      <c r="B109" s="444" t="s">
        <v>172</v>
      </c>
      <c r="C109" s="1"/>
      <c r="D109" s="1"/>
      <c r="E109" s="445"/>
      <c r="F109" s="446"/>
      <c r="G109" s="3"/>
      <c r="H109" s="3"/>
      <c r="I109" s="3"/>
      <c r="J109" s="3"/>
      <c r="K109" s="428"/>
      <c r="L109" s="428"/>
      <c r="M109" s="428"/>
      <c r="N109" s="423"/>
      <c r="O109" s="429"/>
      <c r="P109" s="126"/>
      <c r="Q109" s="213"/>
      <c r="R109" s="225"/>
      <c r="S109" s="225"/>
      <c r="T109" s="225"/>
      <c r="U109" s="225"/>
      <c r="V109" s="225"/>
      <c r="W109" s="225"/>
      <c r="X109" s="226"/>
      <c r="Y109" s="225"/>
      <c r="Z109" s="225"/>
    </row>
    <row r="110" spans="2:26" ht="17.25" customHeight="1">
      <c r="B110" s="436"/>
      <c r="C110" s="447"/>
      <c r="D110" s="429"/>
      <c r="E110" s="448">
        <f>+[1]OTCHET!D606</f>
        <v>0</v>
      </c>
      <c r="F110" s="448"/>
      <c r="G110" s="3"/>
      <c r="H110" s="3"/>
      <c r="I110" s="3"/>
      <c r="J110" s="3"/>
      <c r="K110" s="428"/>
      <c r="L110" s="428"/>
      <c r="M110" s="428"/>
      <c r="N110" s="423"/>
      <c r="O110" s="429"/>
      <c r="P110" s="126"/>
      <c r="Q110" s="213"/>
      <c r="R110" s="225"/>
      <c r="S110" s="225"/>
      <c r="T110" s="225"/>
      <c r="U110" s="225"/>
      <c r="V110" s="225"/>
      <c r="W110" s="225"/>
      <c r="X110" s="226"/>
      <c r="Y110" s="225"/>
      <c r="Z110" s="225"/>
    </row>
    <row r="111" spans="2:26" ht="19.5" customHeight="1">
      <c r="B111" s="1"/>
      <c r="E111" s="3"/>
      <c r="F111" s="3"/>
      <c r="G111" s="3"/>
      <c r="H111" s="3"/>
      <c r="I111" s="3"/>
      <c r="J111" s="3"/>
      <c r="K111" s="428"/>
      <c r="L111" s="428"/>
      <c r="M111" s="428"/>
      <c r="N111" s="423"/>
      <c r="O111" s="447"/>
      <c r="P111" s="126"/>
      <c r="Q111" s="213"/>
      <c r="R111" s="225"/>
      <c r="S111" s="225"/>
      <c r="T111" s="225"/>
      <c r="U111" s="225"/>
      <c r="V111" s="225"/>
      <c r="W111" s="225"/>
      <c r="X111" s="226"/>
      <c r="Y111" s="225"/>
      <c r="Z111" s="225"/>
    </row>
    <row r="112" spans="2:26" ht="15.75" customHeight="1">
      <c r="E112" s="3"/>
      <c r="F112" s="3"/>
      <c r="G112" s="3"/>
      <c r="H112" s="3"/>
      <c r="I112" s="3"/>
      <c r="J112" s="3"/>
      <c r="K112" s="428"/>
      <c r="L112" s="428"/>
      <c r="M112" s="428"/>
      <c r="N112" s="423"/>
      <c r="O112" s="429"/>
      <c r="P112" s="126"/>
      <c r="Q112" s="213"/>
      <c r="R112" s="225"/>
      <c r="S112" s="225"/>
      <c r="T112" s="225"/>
      <c r="U112" s="225"/>
      <c r="V112" s="225"/>
      <c r="W112" s="225"/>
      <c r="X112" s="226"/>
      <c r="Y112" s="225"/>
      <c r="Z112" s="225"/>
    </row>
    <row r="113" spans="1:26" ht="15.75">
      <c r="B113" s="449" t="s">
        <v>173</v>
      </c>
      <c r="C113" s="429"/>
      <c r="D113" s="429"/>
      <c r="E113" s="446"/>
      <c r="F113" s="446"/>
      <c r="G113" s="3"/>
      <c r="H113" s="449" t="s">
        <v>174</v>
      </c>
      <c r="I113" s="450"/>
      <c r="J113" s="451"/>
      <c r="K113" s="428"/>
      <c r="L113" s="428"/>
      <c r="M113" s="428"/>
      <c r="N113" s="423"/>
      <c r="O113" s="452"/>
      <c r="P113" s="126"/>
      <c r="Q113" s="213"/>
      <c r="R113" s="225"/>
      <c r="S113" s="225"/>
      <c r="T113" s="225"/>
      <c r="U113" s="225"/>
      <c r="V113" s="225"/>
      <c r="W113" s="225"/>
      <c r="X113" s="226"/>
      <c r="Y113" s="225"/>
      <c r="Z113" s="225"/>
    </row>
    <row r="114" spans="1:26" ht="18" customHeight="1">
      <c r="E114" s="448">
        <f>+[1]OTCHET!G603</f>
        <v>0</v>
      </c>
      <c r="F114" s="448"/>
      <c r="G114" s="453"/>
      <c r="H114" s="3"/>
      <c r="I114" s="448">
        <f>+[1]OTCHET!G606</f>
        <v>0</v>
      </c>
      <c r="J114" s="448"/>
      <c r="K114" s="428"/>
      <c r="L114" s="428"/>
      <c r="M114" s="428"/>
      <c r="N114" s="423"/>
      <c r="O114" s="454"/>
      <c r="P114" s="126"/>
      <c r="Q114" s="213"/>
      <c r="R114" s="225"/>
      <c r="S114" s="225"/>
      <c r="T114" s="225"/>
      <c r="U114" s="225"/>
      <c r="V114" s="225"/>
      <c r="W114" s="225"/>
      <c r="X114" s="226"/>
      <c r="Y114" s="225"/>
      <c r="Z114" s="225"/>
    </row>
    <row r="115" spans="1:26">
      <c r="A115" s="455"/>
      <c r="B115" s="455"/>
      <c r="C115" s="455"/>
      <c r="D115" s="455"/>
      <c r="E115" s="456"/>
      <c r="F115" s="456"/>
      <c r="G115" s="456"/>
      <c r="H115" s="456"/>
      <c r="I115" s="456"/>
      <c r="J115" s="456"/>
      <c r="K115" s="456"/>
      <c r="L115" s="456"/>
      <c r="M115" s="456"/>
      <c r="N115" s="455"/>
      <c r="O115" s="455"/>
      <c r="P115" s="455"/>
      <c r="Q115" s="455"/>
    </row>
    <row r="116" spans="1:26">
      <c r="A116" s="455"/>
      <c r="B116" s="455"/>
      <c r="C116" s="455"/>
      <c r="D116" s="455"/>
      <c r="E116" s="456"/>
      <c r="F116" s="456"/>
      <c r="G116" s="456"/>
      <c r="H116" s="456"/>
      <c r="I116" s="456"/>
      <c r="J116" s="456"/>
      <c r="K116" s="456"/>
      <c r="L116" s="456"/>
      <c r="M116" s="456"/>
      <c r="N116" s="455"/>
      <c r="O116" s="455"/>
      <c r="P116" s="455"/>
      <c r="Q116" s="455"/>
    </row>
    <row r="117" spans="1:26">
      <c r="A117" s="455"/>
      <c r="B117" s="455"/>
      <c r="C117" s="455"/>
      <c r="D117" s="455"/>
      <c r="E117" s="456"/>
      <c r="F117" s="456"/>
      <c r="G117" s="456"/>
      <c r="H117" s="456"/>
      <c r="I117" s="456"/>
      <c r="J117" s="456"/>
      <c r="K117" s="456"/>
      <c r="L117" s="456"/>
      <c r="M117" s="456"/>
      <c r="N117" s="455"/>
      <c r="O117" s="455"/>
      <c r="P117" s="455"/>
      <c r="Q117" s="455"/>
    </row>
    <row r="118" spans="1:26">
      <c r="A118" s="455"/>
      <c r="B118" s="455"/>
      <c r="C118" s="455"/>
      <c r="D118" s="455"/>
      <c r="E118" s="456"/>
      <c r="F118" s="456"/>
      <c r="G118" s="456"/>
      <c r="H118" s="456"/>
      <c r="I118" s="456"/>
      <c r="J118" s="456"/>
      <c r="K118" s="456"/>
      <c r="L118" s="456"/>
      <c r="M118" s="456"/>
      <c r="N118" s="455"/>
      <c r="O118" s="455"/>
      <c r="P118" s="455"/>
      <c r="Q118" s="455"/>
    </row>
    <row r="119" spans="1:26">
      <c r="A119" s="455"/>
      <c r="B119" s="455"/>
      <c r="C119" s="455"/>
      <c r="D119" s="455"/>
      <c r="E119" s="456"/>
      <c r="F119" s="456"/>
      <c r="G119" s="456"/>
      <c r="H119" s="456"/>
      <c r="I119" s="456"/>
      <c r="J119" s="456"/>
      <c r="K119" s="456"/>
      <c r="L119" s="456"/>
      <c r="M119" s="456"/>
      <c r="N119" s="455"/>
      <c r="O119" s="455"/>
      <c r="P119" s="455"/>
      <c r="Q119" s="455"/>
    </row>
    <row r="120" spans="1:26">
      <c r="A120" s="455"/>
      <c r="B120" s="455"/>
      <c r="C120" s="455"/>
      <c r="D120" s="455"/>
      <c r="E120" s="456"/>
      <c r="F120" s="456"/>
      <c r="G120" s="456"/>
      <c r="H120" s="456"/>
      <c r="I120" s="456"/>
      <c r="J120" s="456"/>
      <c r="K120" s="456"/>
      <c r="L120" s="456"/>
      <c r="M120" s="456"/>
      <c r="N120" s="455"/>
      <c r="O120" s="455"/>
      <c r="P120" s="455"/>
      <c r="Q120" s="455"/>
    </row>
    <row r="121" spans="1:26">
      <c r="A121" s="455"/>
      <c r="B121" s="455"/>
      <c r="C121" s="455"/>
      <c r="D121" s="455"/>
      <c r="E121" s="456"/>
      <c r="F121" s="456"/>
      <c r="G121" s="456"/>
      <c r="H121" s="456"/>
      <c r="I121" s="456"/>
      <c r="J121" s="456"/>
      <c r="K121" s="456"/>
      <c r="L121" s="456"/>
      <c r="M121" s="456"/>
      <c r="N121" s="455"/>
      <c r="O121" s="455"/>
      <c r="P121" s="455"/>
      <c r="Q121" s="455"/>
    </row>
    <row r="122" spans="1:26">
      <c r="A122" s="455"/>
      <c r="B122" s="455"/>
      <c r="C122" s="455"/>
      <c r="D122" s="455"/>
      <c r="E122" s="456"/>
      <c r="F122" s="456"/>
      <c r="G122" s="456"/>
      <c r="H122" s="456"/>
      <c r="I122" s="456"/>
      <c r="J122" s="456"/>
      <c r="K122" s="456"/>
      <c r="L122" s="456"/>
      <c r="M122" s="456"/>
      <c r="N122" s="455"/>
      <c r="O122" s="455"/>
      <c r="P122" s="455"/>
      <c r="Q122" s="455"/>
    </row>
    <row r="123" spans="1:26">
      <c r="A123" s="455"/>
      <c r="B123" s="455"/>
      <c r="C123" s="455"/>
      <c r="D123" s="455"/>
      <c r="E123" s="456"/>
      <c r="F123" s="456"/>
      <c r="G123" s="456"/>
      <c r="H123" s="456"/>
      <c r="I123" s="456"/>
      <c r="J123" s="456"/>
      <c r="K123" s="456"/>
      <c r="L123" s="456"/>
      <c r="M123" s="456"/>
      <c r="N123" s="455"/>
      <c r="O123" s="455"/>
      <c r="P123" s="455"/>
      <c r="Q123" s="455"/>
    </row>
    <row r="124" spans="1:26">
      <c r="A124" s="455"/>
      <c r="B124" s="455"/>
      <c r="C124" s="455"/>
      <c r="D124" s="455"/>
      <c r="E124" s="456"/>
      <c r="F124" s="456"/>
      <c r="G124" s="456"/>
      <c r="H124" s="456"/>
      <c r="I124" s="456"/>
      <c r="J124" s="456"/>
      <c r="K124" s="456"/>
      <c r="L124" s="456"/>
      <c r="M124" s="456"/>
      <c r="N124" s="455"/>
      <c r="O124" s="455"/>
      <c r="P124" s="455"/>
      <c r="Q124" s="455"/>
    </row>
    <row r="125" spans="1:26">
      <c r="A125" s="455"/>
      <c r="B125" s="455"/>
      <c r="C125" s="455"/>
      <c r="D125" s="455"/>
      <c r="E125" s="456"/>
      <c r="F125" s="456"/>
      <c r="G125" s="456"/>
      <c r="H125" s="456"/>
      <c r="I125" s="456"/>
      <c r="J125" s="456"/>
      <c r="K125" s="456"/>
      <c r="L125" s="456"/>
      <c r="M125" s="456"/>
      <c r="N125" s="455"/>
      <c r="O125" s="455"/>
      <c r="P125" s="455"/>
      <c r="Q125" s="455"/>
    </row>
    <row r="126" spans="1:26">
      <c r="A126" s="455"/>
      <c r="B126" s="455"/>
      <c r="C126" s="455"/>
      <c r="D126" s="455"/>
      <c r="E126" s="456"/>
      <c r="F126" s="456"/>
      <c r="G126" s="456"/>
      <c r="H126" s="456"/>
      <c r="I126" s="456"/>
      <c r="J126" s="456"/>
      <c r="K126" s="456"/>
      <c r="L126" s="456"/>
      <c r="M126" s="456"/>
      <c r="N126" s="455"/>
      <c r="O126" s="455"/>
      <c r="P126" s="455"/>
      <c r="Q126" s="455"/>
    </row>
    <row r="127" spans="1:26">
      <c r="A127" s="455"/>
      <c r="B127" s="455"/>
      <c r="C127" s="455"/>
      <c r="D127" s="455"/>
      <c r="E127" s="456"/>
      <c r="F127" s="456"/>
      <c r="G127" s="456"/>
      <c r="H127" s="456"/>
      <c r="I127" s="456"/>
      <c r="J127" s="456"/>
      <c r="K127" s="456"/>
      <c r="L127" s="456"/>
      <c r="M127" s="456"/>
      <c r="N127" s="455"/>
      <c r="O127" s="455"/>
      <c r="P127" s="455"/>
      <c r="Q127" s="455"/>
    </row>
    <row r="128" spans="1:26">
      <c r="A128" s="455"/>
      <c r="B128" s="455"/>
      <c r="C128" s="455"/>
      <c r="D128" s="455"/>
      <c r="E128" s="456"/>
      <c r="F128" s="456"/>
      <c r="G128" s="456"/>
      <c r="H128" s="456"/>
      <c r="I128" s="456"/>
      <c r="J128" s="456"/>
      <c r="K128" s="456"/>
      <c r="L128" s="456"/>
      <c r="M128" s="456"/>
      <c r="N128" s="455"/>
      <c r="O128" s="455"/>
      <c r="P128" s="455"/>
      <c r="Q128" s="455"/>
    </row>
    <row r="129" spans="1:17">
      <c r="A129" s="455"/>
      <c r="B129" s="455"/>
      <c r="C129" s="455"/>
      <c r="D129" s="455"/>
      <c r="E129" s="456"/>
      <c r="F129" s="456"/>
      <c r="G129" s="456"/>
      <c r="H129" s="456"/>
      <c r="I129" s="456"/>
      <c r="J129" s="456"/>
      <c r="K129" s="456"/>
      <c r="L129" s="456"/>
      <c r="M129" s="456"/>
      <c r="N129" s="455"/>
      <c r="O129" s="455"/>
      <c r="P129" s="455"/>
      <c r="Q129" s="455"/>
    </row>
    <row r="130" spans="1:17">
      <c r="A130" s="455"/>
      <c r="B130" s="455"/>
      <c r="C130" s="455"/>
      <c r="D130" s="455"/>
      <c r="E130" s="456"/>
      <c r="F130" s="456"/>
      <c r="G130" s="456"/>
      <c r="H130" s="456"/>
      <c r="I130" s="456"/>
      <c r="J130" s="456"/>
      <c r="K130" s="456"/>
      <c r="L130" s="456"/>
      <c r="M130" s="456"/>
      <c r="N130" s="455"/>
      <c r="O130" s="455"/>
      <c r="P130" s="455"/>
      <c r="Q130" s="455"/>
    </row>
    <row r="131" spans="1:17">
      <c r="A131" s="455"/>
      <c r="B131" s="455"/>
      <c r="C131" s="455"/>
      <c r="D131" s="455"/>
      <c r="E131" s="456"/>
      <c r="F131" s="456"/>
      <c r="G131" s="456"/>
      <c r="H131" s="456"/>
      <c r="I131" s="456"/>
      <c r="J131" s="456"/>
      <c r="K131" s="456"/>
      <c r="L131" s="456"/>
      <c r="M131" s="456"/>
      <c r="N131" s="455"/>
      <c r="O131" s="455"/>
      <c r="P131" s="455"/>
      <c r="Q131" s="455"/>
    </row>
    <row r="132" spans="1:17">
      <c r="A132" s="455"/>
      <c r="B132" s="455"/>
      <c r="C132" s="455"/>
      <c r="D132" s="455"/>
      <c r="E132" s="456"/>
      <c r="F132" s="456"/>
      <c r="G132" s="456"/>
      <c r="H132" s="456"/>
      <c r="I132" s="456"/>
      <c r="J132" s="456"/>
      <c r="K132" s="456"/>
      <c r="L132" s="456"/>
      <c r="M132" s="456"/>
      <c r="N132" s="455"/>
      <c r="O132" s="455"/>
      <c r="P132" s="455"/>
      <c r="Q132" s="455"/>
    </row>
    <row r="133" spans="1:17">
      <c r="A133" s="455"/>
      <c r="B133" s="455"/>
      <c r="C133" s="455"/>
      <c r="D133" s="455"/>
      <c r="E133" s="456"/>
      <c r="F133" s="456"/>
      <c r="G133" s="456"/>
      <c r="H133" s="456"/>
      <c r="I133" s="456"/>
      <c r="J133" s="456"/>
      <c r="K133" s="456"/>
      <c r="L133" s="456"/>
      <c r="M133" s="456"/>
      <c r="N133" s="455"/>
      <c r="O133" s="455"/>
      <c r="P133" s="455"/>
      <c r="Q133" s="455"/>
    </row>
    <row r="134" spans="1:17">
      <c r="A134" s="455"/>
      <c r="B134" s="455"/>
      <c r="C134" s="455"/>
      <c r="D134" s="455"/>
      <c r="E134" s="456"/>
      <c r="F134" s="456"/>
      <c r="G134" s="456"/>
      <c r="H134" s="456"/>
      <c r="I134" s="456"/>
      <c r="J134" s="456"/>
      <c r="K134" s="456"/>
      <c r="L134" s="456"/>
      <c r="M134" s="456"/>
      <c r="N134" s="455"/>
      <c r="O134" s="455"/>
      <c r="P134" s="455"/>
      <c r="Q134" s="455"/>
    </row>
    <row r="135" spans="1:17">
      <c r="A135" s="455"/>
      <c r="B135" s="455"/>
      <c r="C135" s="455"/>
      <c r="D135" s="455"/>
      <c r="E135" s="456"/>
      <c r="F135" s="456"/>
      <c r="G135" s="456"/>
      <c r="H135" s="456"/>
      <c r="I135" s="456"/>
      <c r="J135" s="456"/>
      <c r="K135" s="456"/>
      <c r="L135" s="456"/>
      <c r="M135" s="456"/>
      <c r="N135" s="455"/>
      <c r="O135" s="455"/>
      <c r="P135" s="455"/>
      <c r="Q135" s="455"/>
    </row>
    <row r="136" spans="1:17">
      <c r="A136" s="455"/>
      <c r="B136" s="455"/>
      <c r="C136" s="455"/>
      <c r="D136" s="455"/>
      <c r="E136" s="456"/>
      <c r="F136" s="456"/>
      <c r="G136" s="456"/>
      <c r="H136" s="456"/>
      <c r="I136" s="456"/>
      <c r="J136" s="456"/>
      <c r="K136" s="456"/>
      <c r="L136" s="456"/>
      <c r="M136" s="456"/>
      <c r="N136" s="455"/>
      <c r="O136" s="455"/>
      <c r="P136" s="455"/>
      <c r="Q136" s="455"/>
    </row>
    <row r="137" spans="1:17">
      <c r="A137" s="455"/>
      <c r="B137" s="455"/>
      <c r="C137" s="455"/>
      <c r="D137" s="455"/>
      <c r="E137" s="456"/>
      <c r="F137" s="456"/>
      <c r="G137" s="456"/>
      <c r="H137" s="456"/>
      <c r="I137" s="456"/>
      <c r="J137" s="456"/>
      <c r="K137" s="456"/>
      <c r="L137" s="456"/>
      <c r="M137" s="456"/>
      <c r="N137" s="455"/>
      <c r="O137" s="455"/>
      <c r="P137" s="455"/>
      <c r="Q137" s="455"/>
    </row>
    <row r="138" spans="1:17">
      <c r="A138" s="455"/>
      <c r="B138" s="455"/>
      <c r="C138" s="455"/>
      <c r="D138" s="455"/>
      <c r="E138" s="456"/>
      <c r="F138" s="456"/>
      <c r="G138" s="456"/>
      <c r="H138" s="456"/>
      <c r="I138" s="456"/>
      <c r="J138" s="456"/>
      <c r="K138" s="456"/>
      <c r="L138" s="456"/>
      <c r="M138" s="456"/>
      <c r="N138" s="455"/>
      <c r="O138" s="455"/>
      <c r="P138" s="455"/>
      <c r="Q138" s="455"/>
    </row>
    <row r="139" spans="1:17">
      <c r="A139" s="455"/>
      <c r="B139" s="455"/>
      <c r="C139" s="455"/>
      <c r="D139" s="455"/>
      <c r="E139" s="456"/>
      <c r="F139" s="456"/>
      <c r="G139" s="456"/>
      <c r="H139" s="456"/>
      <c r="I139" s="456"/>
      <c r="J139" s="456"/>
      <c r="K139" s="456"/>
      <c r="L139" s="456"/>
      <c r="M139" s="456"/>
      <c r="N139" s="455"/>
      <c r="O139" s="455"/>
      <c r="P139" s="455"/>
      <c r="Q139" s="455"/>
    </row>
    <row r="140" spans="1:17">
      <c r="A140" s="455"/>
      <c r="B140" s="455"/>
      <c r="C140" s="455"/>
      <c r="D140" s="455"/>
      <c r="E140" s="456"/>
      <c r="F140" s="456"/>
      <c r="G140" s="456"/>
      <c r="H140" s="456"/>
      <c r="I140" s="456"/>
      <c r="J140" s="456"/>
      <c r="K140" s="456"/>
      <c r="L140" s="456"/>
      <c r="M140" s="456"/>
      <c r="N140" s="455"/>
      <c r="O140" s="455"/>
      <c r="P140" s="455"/>
      <c r="Q140" s="455"/>
    </row>
    <row r="141" spans="1:17">
      <c r="A141" s="455"/>
      <c r="B141" s="455"/>
      <c r="C141" s="455"/>
      <c r="D141" s="455"/>
      <c r="E141" s="456"/>
      <c r="F141" s="456"/>
      <c r="G141" s="456"/>
      <c r="H141" s="456"/>
      <c r="I141" s="456"/>
      <c r="J141" s="456"/>
      <c r="K141" s="456"/>
      <c r="L141" s="456"/>
      <c r="M141" s="456"/>
      <c r="N141" s="455"/>
      <c r="O141" s="455"/>
      <c r="P141" s="455"/>
      <c r="Q141" s="455"/>
    </row>
    <row r="142" spans="1:17">
      <c r="A142" s="455"/>
      <c r="B142" s="455"/>
      <c r="C142" s="455"/>
      <c r="D142" s="455"/>
      <c r="E142" s="456"/>
      <c r="F142" s="456"/>
      <c r="G142" s="456"/>
      <c r="H142" s="456"/>
      <c r="I142" s="456"/>
      <c r="J142" s="456"/>
      <c r="K142" s="456"/>
      <c r="L142" s="456"/>
      <c r="M142" s="456"/>
      <c r="N142" s="455"/>
      <c r="O142" s="455"/>
      <c r="P142" s="455"/>
      <c r="Q142" s="455"/>
    </row>
    <row r="143" spans="1:17">
      <c r="A143" s="455"/>
      <c r="B143" s="455"/>
      <c r="C143" s="455"/>
      <c r="D143" s="455"/>
      <c r="E143" s="456"/>
      <c r="F143" s="456"/>
      <c r="G143" s="456"/>
      <c r="H143" s="456"/>
      <c r="I143" s="456"/>
      <c r="J143" s="456"/>
      <c r="K143" s="456"/>
      <c r="L143" s="456"/>
      <c r="M143" s="456"/>
      <c r="N143" s="455"/>
      <c r="O143" s="455"/>
      <c r="P143" s="455"/>
      <c r="Q143" s="455"/>
    </row>
    <row r="144" spans="1:17">
      <c r="A144" s="455"/>
      <c r="B144" s="455"/>
      <c r="C144" s="455"/>
      <c r="D144" s="455"/>
      <c r="E144" s="456"/>
      <c r="F144" s="456"/>
      <c r="G144" s="456"/>
      <c r="H144" s="456"/>
      <c r="I144" s="456"/>
      <c r="J144" s="456"/>
      <c r="K144" s="456"/>
      <c r="L144" s="456"/>
      <c r="M144" s="456"/>
      <c r="N144" s="455"/>
      <c r="O144" s="455"/>
      <c r="P144" s="455"/>
      <c r="Q144" s="455"/>
    </row>
    <row r="145" spans="1:17">
      <c r="A145" s="455"/>
      <c r="B145" s="455"/>
      <c r="C145" s="455"/>
      <c r="D145" s="455"/>
      <c r="E145" s="456"/>
      <c r="F145" s="456"/>
      <c r="G145" s="456"/>
      <c r="H145" s="456"/>
      <c r="I145" s="456"/>
      <c r="J145" s="456"/>
      <c r="K145" s="456"/>
      <c r="L145" s="456"/>
      <c r="M145" s="456"/>
      <c r="N145" s="455"/>
      <c r="O145" s="455"/>
      <c r="P145" s="455"/>
      <c r="Q145" s="455"/>
    </row>
    <row r="146" spans="1:17">
      <c r="A146" s="455"/>
      <c r="B146" s="455"/>
      <c r="C146" s="455"/>
      <c r="D146" s="455"/>
      <c r="E146" s="456"/>
      <c r="F146" s="456"/>
      <c r="G146" s="456"/>
      <c r="H146" s="456"/>
      <c r="I146" s="456"/>
      <c r="J146" s="456"/>
      <c r="K146" s="456"/>
      <c r="L146" s="456"/>
      <c r="M146" s="456"/>
      <c r="N146" s="455"/>
      <c r="O146" s="455"/>
      <c r="P146" s="455"/>
      <c r="Q146" s="455"/>
    </row>
    <row r="147" spans="1:17">
      <c r="A147" s="455"/>
      <c r="B147" s="455"/>
      <c r="C147" s="455"/>
      <c r="D147" s="455"/>
      <c r="E147" s="456"/>
      <c r="F147" s="456"/>
      <c r="G147" s="456"/>
      <c r="H147" s="456"/>
      <c r="I147" s="456"/>
      <c r="J147" s="456"/>
      <c r="K147" s="456"/>
      <c r="L147" s="456"/>
      <c r="M147" s="456"/>
      <c r="N147" s="455"/>
      <c r="O147" s="455"/>
      <c r="P147" s="455"/>
      <c r="Q147" s="455"/>
    </row>
    <row r="148" spans="1:17">
      <c r="A148" s="455"/>
      <c r="B148" s="455"/>
      <c r="C148" s="455"/>
      <c r="D148" s="455"/>
      <c r="E148" s="456"/>
      <c r="F148" s="456"/>
      <c r="G148" s="456"/>
      <c r="H148" s="456"/>
      <c r="I148" s="456"/>
      <c r="J148" s="456"/>
      <c r="K148" s="456"/>
      <c r="L148" s="456"/>
      <c r="M148" s="456"/>
      <c r="N148" s="455"/>
      <c r="O148" s="455"/>
      <c r="P148" s="455"/>
      <c r="Q148" s="455"/>
    </row>
    <row r="149" spans="1:17">
      <c r="A149" s="455"/>
      <c r="B149" s="455"/>
      <c r="C149" s="455"/>
      <c r="D149" s="455"/>
      <c r="E149" s="456"/>
      <c r="F149" s="456"/>
      <c r="G149" s="456"/>
      <c r="H149" s="456"/>
      <c r="I149" s="456"/>
      <c r="J149" s="456"/>
      <c r="K149" s="456"/>
      <c r="L149" s="456"/>
      <c r="M149" s="456"/>
      <c r="N149" s="455"/>
      <c r="O149" s="455"/>
      <c r="P149" s="455"/>
      <c r="Q149" s="455"/>
    </row>
    <row r="150" spans="1:17">
      <c r="A150" s="455"/>
      <c r="B150" s="455"/>
      <c r="C150" s="455"/>
      <c r="D150" s="455"/>
      <c r="E150" s="456"/>
      <c r="F150" s="456"/>
      <c r="G150" s="456"/>
      <c r="H150" s="456"/>
      <c r="I150" s="456"/>
      <c r="J150" s="456"/>
      <c r="K150" s="456"/>
      <c r="L150" s="456"/>
      <c r="M150" s="456"/>
      <c r="N150" s="455"/>
      <c r="O150" s="455"/>
      <c r="P150" s="455"/>
      <c r="Q150" s="455"/>
    </row>
    <row r="151" spans="1:17">
      <c r="A151" s="455"/>
      <c r="B151" s="455"/>
      <c r="C151" s="455"/>
      <c r="D151" s="455"/>
      <c r="E151" s="456"/>
      <c r="F151" s="456"/>
      <c r="G151" s="456"/>
      <c r="H151" s="456"/>
      <c r="I151" s="456"/>
      <c r="J151" s="456"/>
      <c r="K151" s="456"/>
      <c r="L151" s="456"/>
      <c r="M151" s="456"/>
      <c r="N151" s="455"/>
      <c r="O151" s="455"/>
      <c r="P151" s="455"/>
      <c r="Q151" s="455"/>
    </row>
    <row r="152" spans="1:17">
      <c r="A152" s="455"/>
      <c r="B152" s="455"/>
      <c r="C152" s="455"/>
      <c r="D152" s="455"/>
      <c r="E152" s="456"/>
      <c r="F152" s="456"/>
      <c r="G152" s="456"/>
      <c r="H152" s="456"/>
      <c r="I152" s="456"/>
      <c r="J152" s="456"/>
      <c r="K152" s="456"/>
      <c r="L152" s="456"/>
      <c r="M152" s="456"/>
      <c r="N152" s="455"/>
      <c r="O152" s="455"/>
      <c r="P152" s="455"/>
      <c r="Q152" s="455"/>
    </row>
    <row r="153" spans="1:17">
      <c r="A153" s="455"/>
      <c r="B153" s="455"/>
      <c r="C153" s="455"/>
      <c r="D153" s="455"/>
      <c r="E153" s="456"/>
      <c r="F153" s="456"/>
      <c r="G153" s="456"/>
      <c r="H153" s="456"/>
      <c r="I153" s="456"/>
      <c r="J153" s="456"/>
      <c r="K153" s="456"/>
      <c r="L153" s="456"/>
      <c r="M153" s="456"/>
      <c r="N153" s="455"/>
      <c r="O153" s="455"/>
      <c r="P153" s="455"/>
      <c r="Q153" s="455"/>
    </row>
    <row r="154" spans="1:17">
      <c r="A154" s="455"/>
      <c r="B154" s="455"/>
      <c r="C154" s="455"/>
      <c r="D154" s="455"/>
      <c r="E154" s="456"/>
      <c r="F154" s="456"/>
      <c r="G154" s="456"/>
      <c r="H154" s="456"/>
      <c r="I154" s="456"/>
      <c r="J154" s="456"/>
      <c r="K154" s="456"/>
      <c r="L154" s="456"/>
      <c r="M154" s="456"/>
      <c r="N154" s="455"/>
      <c r="O154" s="455"/>
      <c r="P154" s="455"/>
      <c r="Q154" s="455"/>
    </row>
    <row r="155" spans="1:17">
      <c r="A155" s="455"/>
      <c r="B155" s="455"/>
      <c r="C155" s="455"/>
      <c r="D155" s="455"/>
      <c r="E155" s="456"/>
      <c r="F155" s="456"/>
      <c r="G155" s="456"/>
      <c r="H155" s="456"/>
      <c r="I155" s="456"/>
      <c r="J155" s="456"/>
      <c r="K155" s="456"/>
      <c r="L155" s="456"/>
      <c r="M155" s="456"/>
      <c r="N155" s="455"/>
      <c r="O155" s="455"/>
      <c r="P155" s="455"/>
      <c r="Q155" s="455"/>
    </row>
    <row r="156" spans="1:17">
      <c r="A156" s="455"/>
      <c r="B156" s="455"/>
      <c r="C156" s="455"/>
      <c r="D156" s="455"/>
      <c r="E156" s="456"/>
      <c r="F156" s="456"/>
      <c r="G156" s="456"/>
      <c r="H156" s="456"/>
      <c r="I156" s="456"/>
      <c r="J156" s="456"/>
      <c r="K156" s="456"/>
      <c r="L156" s="456"/>
      <c r="M156" s="456"/>
      <c r="N156" s="455"/>
      <c r="O156" s="455"/>
      <c r="P156" s="455"/>
      <c r="Q156" s="455"/>
    </row>
    <row r="157" spans="1:17">
      <c r="A157" s="455"/>
      <c r="B157" s="455"/>
      <c r="C157" s="455"/>
      <c r="D157" s="455"/>
      <c r="E157" s="456"/>
      <c r="F157" s="456"/>
      <c r="G157" s="456"/>
      <c r="H157" s="456"/>
      <c r="I157" s="456"/>
      <c r="J157" s="456"/>
      <c r="K157" s="456"/>
      <c r="L157" s="456"/>
      <c r="M157" s="456"/>
      <c r="N157" s="455"/>
      <c r="O157" s="455"/>
      <c r="P157" s="455"/>
      <c r="Q157" s="455"/>
    </row>
    <row r="158" spans="1:17">
      <c r="A158" s="455"/>
      <c r="B158" s="455"/>
      <c r="C158" s="455"/>
      <c r="D158" s="455"/>
      <c r="E158" s="456"/>
      <c r="F158" s="456"/>
      <c r="G158" s="456"/>
      <c r="H158" s="456"/>
      <c r="I158" s="456"/>
      <c r="J158" s="456"/>
      <c r="K158" s="456"/>
      <c r="L158" s="456"/>
      <c r="M158" s="456"/>
      <c r="N158" s="455"/>
      <c r="O158" s="455"/>
      <c r="P158" s="455"/>
      <c r="Q158" s="455"/>
    </row>
    <row r="159" spans="1:17">
      <c r="A159" s="455"/>
      <c r="B159" s="455"/>
      <c r="C159" s="455"/>
      <c r="D159" s="455"/>
      <c r="E159" s="456"/>
      <c r="F159" s="456"/>
      <c r="G159" s="456"/>
      <c r="H159" s="456"/>
      <c r="I159" s="456"/>
      <c r="J159" s="456"/>
      <c r="K159" s="456"/>
      <c r="L159" s="456"/>
      <c r="M159" s="456"/>
      <c r="N159" s="455"/>
      <c r="O159" s="455"/>
      <c r="P159" s="455"/>
      <c r="Q159" s="455"/>
    </row>
    <row r="160" spans="1:17">
      <c r="A160" s="455"/>
      <c r="B160" s="455"/>
      <c r="C160" s="455"/>
      <c r="D160" s="455"/>
      <c r="E160" s="456"/>
      <c r="F160" s="456"/>
      <c r="G160" s="456"/>
      <c r="H160" s="456"/>
      <c r="I160" s="456"/>
      <c r="J160" s="456"/>
      <c r="K160" s="456"/>
      <c r="L160" s="456"/>
      <c r="M160" s="456"/>
      <c r="N160" s="455"/>
      <c r="O160" s="455"/>
      <c r="P160" s="455"/>
      <c r="Q160" s="455"/>
    </row>
    <row r="161" spans="1:17">
      <c r="A161" s="455"/>
      <c r="B161" s="455"/>
      <c r="C161" s="455"/>
      <c r="D161" s="455"/>
      <c r="E161" s="456"/>
      <c r="F161" s="456"/>
      <c r="G161" s="456"/>
      <c r="H161" s="456"/>
      <c r="I161" s="456"/>
      <c r="J161" s="456"/>
      <c r="K161" s="456"/>
      <c r="L161" s="456"/>
      <c r="M161" s="456"/>
      <c r="N161" s="455"/>
      <c r="O161" s="455"/>
      <c r="P161" s="455"/>
      <c r="Q161" s="455"/>
    </row>
    <row r="162" spans="1:17">
      <c r="A162" s="455"/>
      <c r="B162" s="455"/>
      <c r="C162" s="455"/>
      <c r="D162" s="455"/>
      <c r="E162" s="456"/>
      <c r="F162" s="456"/>
      <c r="G162" s="456"/>
      <c r="H162" s="456"/>
      <c r="I162" s="456"/>
      <c r="J162" s="456"/>
      <c r="K162" s="456"/>
      <c r="L162" s="456"/>
      <c r="M162" s="456"/>
      <c r="N162" s="455"/>
      <c r="O162" s="455"/>
      <c r="P162" s="455"/>
      <c r="Q162" s="455"/>
    </row>
    <row r="163" spans="1:17">
      <c r="A163" s="455"/>
      <c r="B163" s="455"/>
      <c r="C163" s="455"/>
      <c r="D163" s="455"/>
      <c r="E163" s="456"/>
      <c r="F163" s="456"/>
      <c r="G163" s="456"/>
      <c r="H163" s="456"/>
      <c r="I163" s="456"/>
      <c r="J163" s="456"/>
      <c r="K163" s="456"/>
      <c r="L163" s="456"/>
      <c r="M163" s="456"/>
      <c r="N163" s="455"/>
      <c r="O163" s="455"/>
      <c r="P163" s="455"/>
      <c r="Q163" s="455"/>
    </row>
    <row r="164" spans="1:17">
      <c r="A164" s="455"/>
      <c r="B164" s="455"/>
      <c r="C164" s="455"/>
      <c r="D164" s="455"/>
      <c r="E164" s="456"/>
      <c r="F164" s="456"/>
      <c r="G164" s="456"/>
      <c r="H164" s="456"/>
      <c r="I164" s="456"/>
      <c r="J164" s="456"/>
      <c r="K164" s="456"/>
      <c r="L164" s="456"/>
      <c r="M164" s="456"/>
      <c r="N164" s="455"/>
      <c r="O164" s="455"/>
      <c r="P164" s="455"/>
      <c r="Q164" s="455"/>
    </row>
    <row r="165" spans="1:17">
      <c r="A165" s="455"/>
      <c r="B165" s="455"/>
      <c r="C165" s="455"/>
      <c r="D165" s="455"/>
      <c r="E165" s="456"/>
      <c r="F165" s="456"/>
      <c r="G165" s="456"/>
      <c r="H165" s="456"/>
      <c r="I165" s="456"/>
      <c r="J165" s="456"/>
      <c r="K165" s="456"/>
      <c r="L165" s="456"/>
      <c r="M165" s="456"/>
      <c r="N165" s="455"/>
      <c r="O165" s="455"/>
      <c r="P165" s="455"/>
      <c r="Q165" s="455"/>
    </row>
    <row r="166" spans="1:17">
      <c r="A166" s="455"/>
      <c r="B166" s="455"/>
      <c r="C166" s="455"/>
      <c r="D166" s="455"/>
      <c r="E166" s="456"/>
      <c r="F166" s="456"/>
      <c r="G166" s="456"/>
      <c r="H166" s="456"/>
      <c r="I166" s="456"/>
      <c r="J166" s="456"/>
      <c r="K166" s="456"/>
      <c r="L166" s="456"/>
      <c r="M166" s="456"/>
      <c r="N166" s="455"/>
      <c r="O166" s="455"/>
      <c r="P166" s="455"/>
      <c r="Q166" s="455"/>
    </row>
    <row r="167" spans="1:17">
      <c r="A167" s="455"/>
      <c r="B167" s="455"/>
      <c r="C167" s="455"/>
      <c r="D167" s="455"/>
      <c r="E167" s="456"/>
      <c r="F167" s="456"/>
      <c r="G167" s="456"/>
      <c r="H167" s="456"/>
      <c r="I167" s="456"/>
      <c r="J167" s="456"/>
      <c r="K167" s="456"/>
      <c r="L167" s="456"/>
      <c r="M167" s="456"/>
      <c r="N167" s="455"/>
      <c r="O167" s="455"/>
      <c r="P167" s="455"/>
      <c r="Q167" s="455"/>
    </row>
    <row r="168" spans="1:17">
      <c r="A168" s="455"/>
      <c r="B168" s="455"/>
      <c r="C168" s="455"/>
      <c r="D168" s="455"/>
      <c r="E168" s="456"/>
      <c r="F168" s="456"/>
      <c r="G168" s="456"/>
      <c r="H168" s="456"/>
      <c r="I168" s="456"/>
      <c r="J168" s="456"/>
      <c r="K168" s="456"/>
      <c r="L168" s="456"/>
      <c r="M168" s="456"/>
      <c r="N168" s="455"/>
      <c r="O168" s="455"/>
      <c r="P168" s="455"/>
      <c r="Q168" s="455"/>
    </row>
    <row r="169" spans="1:17">
      <c r="A169" s="455"/>
      <c r="B169" s="455"/>
      <c r="C169" s="455"/>
      <c r="D169" s="455"/>
      <c r="E169" s="456"/>
      <c r="F169" s="456"/>
      <c r="G169" s="456"/>
      <c r="H169" s="456"/>
      <c r="I169" s="456"/>
      <c r="J169" s="456"/>
      <c r="K169" s="456"/>
      <c r="L169" s="456"/>
      <c r="M169" s="456"/>
      <c r="N169" s="455"/>
      <c r="O169" s="455"/>
      <c r="P169" s="455"/>
      <c r="Q169" s="455"/>
    </row>
    <row r="170" spans="1:17">
      <c r="A170" s="455"/>
      <c r="B170" s="455"/>
      <c r="C170" s="455"/>
      <c r="D170" s="455"/>
      <c r="E170" s="456"/>
      <c r="F170" s="456"/>
      <c r="G170" s="456"/>
      <c r="H170" s="456"/>
      <c r="I170" s="456"/>
      <c r="J170" s="456"/>
      <c r="K170" s="456"/>
      <c r="L170" s="456"/>
      <c r="M170" s="456"/>
      <c r="N170" s="455"/>
      <c r="O170" s="455"/>
      <c r="P170" s="455"/>
      <c r="Q170" s="455"/>
    </row>
    <row r="171" spans="1:17">
      <c r="A171" s="455"/>
      <c r="B171" s="455"/>
      <c r="C171" s="455"/>
      <c r="D171" s="455"/>
      <c r="E171" s="456"/>
      <c r="F171" s="456"/>
      <c r="G171" s="456"/>
      <c r="H171" s="456"/>
      <c r="I171" s="456"/>
      <c r="J171" s="456"/>
      <c r="K171" s="456"/>
      <c r="L171" s="456"/>
      <c r="M171" s="456"/>
      <c r="N171" s="455"/>
      <c r="O171" s="455"/>
      <c r="P171" s="455"/>
      <c r="Q171" s="455"/>
    </row>
    <row r="172" spans="1:17">
      <c r="A172" s="455"/>
      <c r="B172" s="455"/>
      <c r="C172" s="455"/>
      <c r="D172" s="455"/>
      <c r="E172" s="456"/>
      <c r="F172" s="456"/>
      <c r="G172" s="456"/>
      <c r="H172" s="456"/>
      <c r="I172" s="456"/>
      <c r="J172" s="456"/>
      <c r="K172" s="456"/>
      <c r="L172" s="456"/>
      <c r="M172" s="456"/>
      <c r="N172" s="455"/>
      <c r="O172" s="455"/>
      <c r="P172" s="455"/>
      <c r="Q172" s="455"/>
    </row>
    <row r="173" spans="1:17">
      <c r="A173" s="455"/>
      <c r="B173" s="455"/>
      <c r="C173" s="455"/>
      <c r="D173" s="455"/>
      <c r="E173" s="456"/>
      <c r="F173" s="456"/>
      <c r="G173" s="456"/>
      <c r="H173" s="456"/>
      <c r="I173" s="456"/>
      <c r="J173" s="456"/>
      <c r="K173" s="456"/>
      <c r="L173" s="456"/>
      <c r="M173" s="456"/>
      <c r="N173" s="455"/>
      <c r="O173" s="455"/>
      <c r="P173" s="455"/>
      <c r="Q173" s="455"/>
    </row>
    <row r="174" spans="1:17">
      <c r="A174" s="455"/>
      <c r="B174" s="455"/>
      <c r="C174" s="455"/>
      <c r="D174" s="455"/>
      <c r="E174" s="456"/>
      <c r="F174" s="456"/>
      <c r="G174" s="456"/>
      <c r="H174" s="456"/>
      <c r="I174" s="456"/>
      <c r="J174" s="456"/>
      <c r="K174" s="456"/>
      <c r="L174" s="456"/>
      <c r="M174" s="456"/>
      <c r="N174" s="455"/>
      <c r="O174" s="455"/>
      <c r="P174" s="455"/>
      <c r="Q174" s="455"/>
    </row>
    <row r="175" spans="1:17">
      <c r="A175" s="455"/>
      <c r="B175" s="455"/>
      <c r="C175" s="455"/>
      <c r="D175" s="455"/>
      <c r="E175" s="456"/>
      <c r="F175" s="456"/>
      <c r="G175" s="456"/>
      <c r="H175" s="456"/>
      <c r="I175" s="456"/>
      <c r="J175" s="456"/>
      <c r="K175" s="456"/>
      <c r="L175" s="456"/>
      <c r="M175" s="456"/>
      <c r="N175" s="455"/>
      <c r="O175" s="455"/>
      <c r="P175" s="455"/>
      <c r="Q175" s="455"/>
    </row>
    <row r="176" spans="1:17">
      <c r="A176" s="455"/>
      <c r="B176" s="455"/>
      <c r="C176" s="455"/>
      <c r="D176" s="455"/>
      <c r="E176" s="456"/>
      <c r="F176" s="456"/>
      <c r="G176" s="456"/>
      <c r="H176" s="456"/>
      <c r="I176" s="456"/>
      <c r="J176" s="456"/>
      <c r="K176" s="456"/>
      <c r="L176" s="456"/>
      <c r="M176" s="456"/>
      <c r="N176" s="455"/>
      <c r="O176" s="455"/>
      <c r="P176" s="455"/>
      <c r="Q176" s="455"/>
    </row>
    <row r="177" spans="1:17">
      <c r="A177" s="455"/>
      <c r="B177" s="455"/>
      <c r="C177" s="455"/>
      <c r="D177" s="455"/>
      <c r="E177" s="456"/>
      <c r="F177" s="456"/>
      <c r="G177" s="456"/>
      <c r="H177" s="456"/>
      <c r="I177" s="456"/>
      <c r="J177" s="456"/>
      <c r="K177" s="456"/>
      <c r="L177" s="456"/>
      <c r="M177" s="456"/>
      <c r="N177" s="455"/>
      <c r="O177" s="455"/>
      <c r="P177" s="455"/>
      <c r="Q177" s="455"/>
    </row>
    <row r="178" spans="1:17">
      <c r="A178" s="455"/>
      <c r="B178" s="455"/>
      <c r="C178" s="455"/>
      <c r="D178" s="455"/>
      <c r="E178" s="456"/>
      <c r="F178" s="456"/>
      <c r="G178" s="456"/>
      <c r="H178" s="456"/>
      <c r="I178" s="456"/>
      <c r="J178" s="456"/>
      <c r="K178" s="456"/>
      <c r="L178" s="456"/>
      <c r="M178" s="456"/>
      <c r="N178" s="455"/>
      <c r="O178" s="455"/>
      <c r="P178" s="455"/>
      <c r="Q178" s="455"/>
    </row>
    <row r="179" spans="1:17">
      <c r="A179" s="455"/>
      <c r="B179" s="455"/>
      <c r="C179" s="455"/>
      <c r="D179" s="455"/>
      <c r="E179" s="456"/>
      <c r="F179" s="456"/>
      <c r="G179" s="456"/>
      <c r="H179" s="456"/>
      <c r="I179" s="456"/>
      <c r="J179" s="456"/>
      <c r="K179" s="456"/>
      <c r="L179" s="456"/>
      <c r="M179" s="456"/>
      <c r="N179" s="455"/>
      <c r="O179" s="455"/>
      <c r="P179" s="455"/>
      <c r="Q179" s="455"/>
    </row>
    <row r="180" spans="1:17">
      <c r="A180" s="455"/>
      <c r="B180" s="455"/>
      <c r="C180" s="455"/>
      <c r="D180" s="455"/>
      <c r="E180" s="456"/>
      <c r="F180" s="456"/>
      <c r="G180" s="456"/>
      <c r="H180" s="456"/>
      <c r="I180" s="456"/>
      <c r="J180" s="456"/>
      <c r="K180" s="456"/>
      <c r="L180" s="456"/>
      <c r="M180" s="456"/>
      <c r="N180" s="455"/>
      <c r="O180" s="455"/>
      <c r="P180" s="455"/>
      <c r="Q180" s="455"/>
    </row>
    <row r="181" spans="1:17">
      <c r="A181" s="455"/>
      <c r="B181" s="455"/>
      <c r="C181" s="455"/>
      <c r="D181" s="455"/>
      <c r="E181" s="456"/>
      <c r="F181" s="456"/>
      <c r="G181" s="456"/>
      <c r="H181" s="456"/>
      <c r="I181" s="456"/>
      <c r="J181" s="456"/>
      <c r="K181" s="456"/>
      <c r="L181" s="456"/>
      <c r="M181" s="456"/>
      <c r="N181" s="455"/>
      <c r="O181" s="455"/>
      <c r="P181" s="455"/>
      <c r="Q181" s="455"/>
    </row>
    <row r="182" spans="1:17">
      <c r="A182" s="455"/>
      <c r="B182" s="455"/>
      <c r="C182" s="455"/>
      <c r="D182" s="455"/>
      <c r="E182" s="456"/>
      <c r="F182" s="456"/>
      <c r="G182" s="456"/>
      <c r="H182" s="456"/>
      <c r="I182" s="456"/>
      <c r="J182" s="456"/>
      <c r="K182" s="456"/>
      <c r="L182" s="456"/>
      <c r="M182" s="456"/>
      <c r="N182" s="455"/>
      <c r="O182" s="455"/>
      <c r="P182" s="455"/>
      <c r="Q182" s="455"/>
    </row>
    <row r="183" spans="1:17">
      <c r="A183" s="455"/>
      <c r="B183" s="455"/>
      <c r="C183" s="455"/>
      <c r="D183" s="455"/>
      <c r="E183" s="456"/>
      <c r="F183" s="456"/>
      <c r="G183" s="456"/>
      <c r="H183" s="456"/>
      <c r="I183" s="456"/>
      <c r="J183" s="456"/>
      <c r="K183" s="456"/>
      <c r="L183" s="456"/>
      <c r="M183" s="456"/>
      <c r="N183" s="455"/>
      <c r="O183" s="455"/>
      <c r="P183" s="455"/>
      <c r="Q183" s="455"/>
    </row>
    <row r="184" spans="1:17">
      <c r="A184" s="455"/>
      <c r="B184" s="455"/>
      <c r="C184" s="455"/>
      <c r="D184" s="455"/>
      <c r="E184" s="456"/>
      <c r="F184" s="456"/>
      <c r="G184" s="456"/>
      <c r="H184" s="456"/>
      <c r="I184" s="456"/>
      <c r="J184" s="456"/>
      <c r="K184" s="456"/>
      <c r="L184" s="456"/>
      <c r="M184" s="456"/>
      <c r="N184" s="455"/>
      <c r="O184" s="455"/>
      <c r="P184" s="455"/>
      <c r="Q184" s="455"/>
    </row>
    <row r="185" spans="1:17">
      <c r="A185" s="455"/>
      <c r="B185" s="455"/>
      <c r="C185" s="455"/>
      <c r="D185" s="455"/>
      <c r="E185" s="456"/>
      <c r="F185" s="456"/>
      <c r="G185" s="456"/>
      <c r="H185" s="456"/>
      <c r="I185" s="456"/>
      <c r="J185" s="456"/>
      <c r="K185" s="456"/>
      <c r="L185" s="456"/>
      <c r="M185" s="456"/>
      <c r="N185" s="455"/>
      <c r="O185" s="455"/>
      <c r="P185" s="455"/>
      <c r="Q185" s="455"/>
    </row>
    <row r="186" spans="1:17">
      <c r="A186" s="455"/>
      <c r="B186" s="455"/>
      <c r="C186" s="455"/>
      <c r="D186" s="455"/>
      <c r="E186" s="456"/>
      <c r="F186" s="456"/>
      <c r="G186" s="456"/>
      <c r="H186" s="456"/>
      <c r="I186" s="456"/>
      <c r="J186" s="456"/>
      <c r="K186" s="456"/>
      <c r="L186" s="456"/>
      <c r="M186" s="456"/>
      <c r="N186" s="455"/>
      <c r="O186" s="455"/>
      <c r="P186" s="455"/>
      <c r="Q186" s="455"/>
    </row>
    <row r="187" spans="1:17">
      <c r="A187" s="455"/>
      <c r="B187" s="455"/>
      <c r="C187" s="455"/>
      <c r="D187" s="455"/>
      <c r="E187" s="456"/>
      <c r="F187" s="456"/>
      <c r="G187" s="456"/>
      <c r="H187" s="456"/>
      <c r="I187" s="456"/>
      <c r="J187" s="456"/>
      <c r="K187" s="456"/>
      <c r="L187" s="456"/>
      <c r="M187" s="456"/>
      <c r="N187" s="455"/>
      <c r="O187" s="455"/>
      <c r="P187" s="455"/>
      <c r="Q187" s="455"/>
    </row>
    <row r="188" spans="1:17">
      <c r="A188" s="455"/>
      <c r="B188" s="455"/>
      <c r="C188" s="455"/>
      <c r="D188" s="455"/>
      <c r="E188" s="456"/>
      <c r="F188" s="456"/>
      <c r="G188" s="456"/>
      <c r="H188" s="456"/>
      <c r="I188" s="456"/>
      <c r="J188" s="456"/>
      <c r="K188" s="456"/>
      <c r="L188" s="456"/>
      <c r="M188" s="456"/>
      <c r="N188" s="455"/>
      <c r="O188" s="455"/>
      <c r="P188" s="455"/>
      <c r="Q188" s="455"/>
    </row>
    <row r="189" spans="1:17">
      <c r="A189" s="455"/>
      <c r="B189" s="455"/>
      <c r="C189" s="455"/>
      <c r="D189" s="455"/>
      <c r="E189" s="456"/>
      <c r="F189" s="456"/>
      <c r="G189" s="456"/>
      <c r="H189" s="456"/>
      <c r="I189" s="456"/>
      <c r="J189" s="456"/>
      <c r="K189" s="456"/>
      <c r="L189" s="456"/>
      <c r="M189" s="456"/>
      <c r="N189" s="455"/>
      <c r="O189" s="455"/>
      <c r="P189" s="455"/>
      <c r="Q189" s="455"/>
    </row>
    <row r="190" spans="1:17">
      <c r="A190" s="455"/>
      <c r="B190" s="455"/>
      <c r="C190" s="455"/>
      <c r="D190" s="455"/>
      <c r="E190" s="456"/>
      <c r="F190" s="456"/>
      <c r="G190" s="456"/>
      <c r="H190" s="456"/>
      <c r="I190" s="456"/>
      <c r="J190" s="456"/>
      <c r="K190" s="456"/>
      <c r="L190" s="456"/>
      <c r="M190" s="456"/>
      <c r="N190" s="455"/>
      <c r="O190" s="455"/>
      <c r="P190" s="455"/>
      <c r="Q190" s="455"/>
    </row>
    <row r="191" spans="1:17">
      <c r="A191" s="455"/>
      <c r="B191" s="455"/>
      <c r="C191" s="455"/>
      <c r="D191" s="455"/>
      <c r="E191" s="456"/>
      <c r="F191" s="456"/>
      <c r="G191" s="456"/>
      <c r="H191" s="456"/>
      <c r="I191" s="456"/>
      <c r="J191" s="456"/>
      <c r="K191" s="456"/>
      <c r="L191" s="456"/>
      <c r="M191" s="456"/>
      <c r="N191" s="455"/>
      <c r="O191" s="455"/>
      <c r="P191" s="455"/>
      <c r="Q191" s="455"/>
    </row>
    <row r="192" spans="1:17">
      <c r="A192" s="455"/>
      <c r="B192" s="455"/>
      <c r="C192" s="455"/>
      <c r="D192" s="455"/>
      <c r="E192" s="456"/>
      <c r="F192" s="456"/>
      <c r="G192" s="456"/>
      <c r="H192" s="456"/>
      <c r="I192" s="456"/>
      <c r="J192" s="456"/>
      <c r="K192" s="456"/>
      <c r="L192" s="456"/>
      <c r="M192" s="456"/>
      <c r="N192" s="455"/>
      <c r="O192" s="455"/>
      <c r="P192" s="455"/>
      <c r="Q192" s="455"/>
    </row>
    <row r="193" spans="1:17">
      <c r="A193" s="455"/>
      <c r="B193" s="455"/>
      <c r="C193" s="455"/>
      <c r="D193" s="455"/>
      <c r="E193" s="456"/>
      <c r="F193" s="456"/>
      <c r="G193" s="456"/>
      <c r="H193" s="456"/>
      <c r="I193" s="456"/>
      <c r="J193" s="456"/>
      <c r="K193" s="456"/>
      <c r="L193" s="456"/>
      <c r="M193" s="456"/>
      <c r="N193" s="455"/>
      <c r="O193" s="455"/>
      <c r="P193" s="455"/>
      <c r="Q193" s="455"/>
    </row>
    <row r="194" spans="1:17">
      <c r="A194" s="455"/>
      <c r="B194" s="455"/>
      <c r="C194" s="455"/>
      <c r="D194" s="455"/>
      <c r="E194" s="456"/>
      <c r="F194" s="456"/>
      <c r="G194" s="456"/>
      <c r="H194" s="456"/>
      <c r="I194" s="456"/>
      <c r="J194" s="456"/>
      <c r="K194" s="456"/>
      <c r="L194" s="456"/>
      <c r="M194" s="456"/>
      <c r="N194" s="455"/>
      <c r="O194" s="455"/>
      <c r="P194" s="455"/>
      <c r="Q194" s="455"/>
    </row>
    <row r="195" spans="1:17">
      <c r="A195" s="455"/>
      <c r="B195" s="455"/>
      <c r="C195" s="455"/>
      <c r="D195" s="455"/>
      <c r="E195" s="456"/>
      <c r="F195" s="456"/>
      <c r="G195" s="456"/>
      <c r="H195" s="456"/>
      <c r="I195" s="456"/>
      <c r="J195" s="456"/>
      <c r="K195" s="456"/>
      <c r="L195" s="456"/>
      <c r="M195" s="456"/>
      <c r="N195" s="455"/>
      <c r="O195" s="455"/>
      <c r="P195" s="455"/>
      <c r="Q195" s="455"/>
    </row>
    <row r="196" spans="1:17">
      <c r="A196" s="455"/>
      <c r="B196" s="455"/>
      <c r="C196" s="455"/>
      <c r="D196" s="455"/>
      <c r="E196" s="456"/>
      <c r="F196" s="456"/>
      <c r="G196" s="456"/>
      <c r="H196" s="456"/>
      <c r="I196" s="456"/>
      <c r="J196" s="456"/>
      <c r="K196" s="456"/>
      <c r="L196" s="456"/>
      <c r="M196" s="456"/>
      <c r="N196" s="455"/>
      <c r="O196" s="455"/>
      <c r="P196" s="455"/>
      <c r="Q196" s="455"/>
    </row>
    <row r="197" spans="1:17">
      <c r="A197" s="455"/>
      <c r="B197" s="455"/>
      <c r="C197" s="455"/>
      <c r="D197" s="455"/>
      <c r="E197" s="456"/>
      <c r="F197" s="456"/>
      <c r="G197" s="456"/>
      <c r="H197" s="456"/>
      <c r="I197" s="456"/>
      <c r="J197" s="456"/>
      <c r="K197" s="456"/>
      <c r="L197" s="456"/>
      <c r="M197" s="456"/>
      <c r="N197" s="455"/>
      <c r="O197" s="455"/>
      <c r="P197" s="455"/>
      <c r="Q197" s="455"/>
    </row>
    <row r="198" spans="1:17">
      <c r="A198" s="455"/>
      <c r="B198" s="455"/>
      <c r="C198" s="455"/>
      <c r="D198" s="455"/>
      <c r="E198" s="456"/>
      <c r="F198" s="456"/>
      <c r="G198" s="456"/>
      <c r="H198" s="456"/>
      <c r="I198" s="456"/>
      <c r="J198" s="456"/>
      <c r="K198" s="456"/>
      <c r="L198" s="456"/>
      <c r="M198" s="456"/>
      <c r="N198" s="455"/>
      <c r="O198" s="455"/>
      <c r="P198" s="455"/>
      <c r="Q198" s="455"/>
    </row>
    <row r="199" spans="1:17">
      <c r="A199" s="455"/>
      <c r="B199" s="455"/>
      <c r="C199" s="455"/>
      <c r="D199" s="455"/>
      <c r="E199" s="456"/>
      <c r="F199" s="456"/>
      <c r="G199" s="456"/>
      <c r="H199" s="456"/>
      <c r="I199" s="456"/>
      <c r="J199" s="456"/>
      <c r="K199" s="456"/>
      <c r="L199" s="456"/>
      <c r="M199" s="456"/>
      <c r="N199" s="455"/>
      <c r="O199" s="455"/>
      <c r="P199" s="455"/>
      <c r="Q199" s="455"/>
    </row>
    <row r="200" spans="1:17">
      <c r="A200" s="455"/>
      <c r="B200" s="455"/>
      <c r="C200" s="455"/>
      <c r="D200" s="455"/>
      <c r="E200" s="456"/>
      <c r="F200" s="456"/>
      <c r="G200" s="456"/>
      <c r="H200" s="456"/>
      <c r="I200" s="456"/>
      <c r="J200" s="456"/>
      <c r="K200" s="456"/>
      <c r="L200" s="456"/>
      <c r="M200" s="456"/>
      <c r="N200" s="455"/>
      <c r="O200" s="455"/>
      <c r="P200" s="455"/>
      <c r="Q200" s="455"/>
    </row>
    <row r="201" spans="1:17">
      <c r="A201" s="455"/>
      <c r="B201" s="455"/>
      <c r="C201" s="455"/>
      <c r="D201" s="455"/>
      <c r="E201" s="456"/>
      <c r="F201" s="456"/>
      <c r="G201" s="456"/>
      <c r="H201" s="456"/>
      <c r="I201" s="456"/>
      <c r="J201" s="456"/>
      <c r="K201" s="456"/>
      <c r="L201" s="456"/>
      <c r="M201" s="456"/>
      <c r="N201" s="455"/>
      <c r="O201" s="455"/>
      <c r="P201" s="455"/>
      <c r="Q201" s="455"/>
    </row>
    <row r="202" spans="1:17">
      <c r="A202" s="455"/>
      <c r="B202" s="455"/>
      <c r="C202" s="455"/>
      <c r="D202" s="455"/>
      <c r="E202" s="456"/>
      <c r="F202" s="456"/>
      <c r="G202" s="456"/>
      <c r="H202" s="456"/>
      <c r="I202" s="456"/>
      <c r="J202" s="456"/>
      <c r="K202" s="456"/>
      <c r="L202" s="456"/>
      <c r="M202" s="456"/>
      <c r="N202" s="455"/>
      <c r="O202" s="455"/>
      <c r="P202" s="455"/>
      <c r="Q202" s="455"/>
    </row>
    <row r="203" spans="1:17">
      <c r="A203" s="455"/>
      <c r="B203" s="455"/>
      <c r="C203" s="455"/>
      <c r="D203" s="455"/>
      <c r="E203" s="456"/>
      <c r="F203" s="456"/>
      <c r="G203" s="456"/>
      <c r="H203" s="456"/>
      <c r="I203" s="456"/>
      <c r="J203" s="456"/>
      <c r="K203" s="456"/>
      <c r="L203" s="456"/>
      <c r="M203" s="456"/>
      <c r="N203" s="455"/>
      <c r="O203" s="455"/>
      <c r="P203" s="455"/>
      <c r="Q203" s="455"/>
    </row>
    <row r="204" spans="1:17">
      <c r="A204" s="455"/>
      <c r="B204" s="455"/>
      <c r="C204" s="455"/>
      <c r="D204" s="455"/>
      <c r="E204" s="456"/>
      <c r="F204" s="456"/>
      <c r="G204" s="456"/>
      <c r="H204" s="456"/>
      <c r="I204" s="456"/>
      <c r="J204" s="456"/>
      <c r="K204" s="456"/>
      <c r="L204" s="456"/>
      <c r="M204" s="456"/>
      <c r="N204" s="455"/>
      <c r="O204" s="455"/>
      <c r="P204" s="455"/>
      <c r="Q204" s="455"/>
    </row>
    <row r="205" spans="1:17">
      <c r="A205" s="455"/>
      <c r="B205" s="455"/>
      <c r="C205" s="455"/>
      <c r="D205" s="455"/>
      <c r="E205" s="456"/>
      <c r="F205" s="456"/>
      <c r="G205" s="456"/>
      <c r="H205" s="456"/>
      <c r="I205" s="456"/>
      <c r="J205" s="456"/>
      <c r="K205" s="456"/>
      <c r="L205" s="456"/>
      <c r="M205" s="456"/>
      <c r="N205" s="455"/>
      <c r="O205" s="455"/>
      <c r="P205" s="455"/>
      <c r="Q205" s="455"/>
    </row>
    <row r="206" spans="1:17">
      <c r="A206" s="455"/>
      <c r="B206" s="455"/>
      <c r="C206" s="455"/>
      <c r="D206" s="455"/>
      <c r="E206" s="456"/>
      <c r="F206" s="456"/>
      <c r="G206" s="456"/>
      <c r="H206" s="456"/>
      <c r="I206" s="456"/>
      <c r="J206" s="456"/>
      <c r="K206" s="456"/>
      <c r="L206" s="456"/>
      <c r="M206" s="456"/>
      <c r="N206" s="455"/>
      <c r="O206" s="455"/>
      <c r="P206" s="455"/>
      <c r="Q206" s="455"/>
    </row>
    <row r="207" spans="1:17">
      <c r="A207" s="455"/>
      <c r="B207" s="455"/>
      <c r="C207" s="455"/>
      <c r="D207" s="455"/>
      <c r="E207" s="456"/>
      <c r="F207" s="456"/>
      <c r="G207" s="456"/>
      <c r="H207" s="456"/>
      <c r="I207" s="456"/>
      <c r="J207" s="456"/>
      <c r="K207" s="456"/>
      <c r="L207" s="456"/>
      <c r="M207" s="456"/>
      <c r="N207" s="455"/>
      <c r="O207" s="455"/>
      <c r="P207" s="455"/>
      <c r="Q207" s="455"/>
    </row>
    <row r="208" spans="1:17">
      <c r="A208" s="455"/>
      <c r="B208" s="455"/>
      <c r="C208" s="455"/>
      <c r="D208" s="455"/>
      <c r="E208" s="456"/>
      <c r="F208" s="456"/>
      <c r="G208" s="456"/>
      <c r="H208" s="456"/>
      <c r="I208" s="456"/>
      <c r="J208" s="456"/>
      <c r="K208" s="456"/>
      <c r="L208" s="456"/>
      <c r="M208" s="456"/>
      <c r="N208" s="455"/>
      <c r="O208" s="455"/>
      <c r="P208" s="455"/>
      <c r="Q208" s="455"/>
    </row>
    <row r="209" spans="1:17">
      <c r="A209" s="455"/>
      <c r="B209" s="455"/>
      <c r="C209" s="455"/>
      <c r="D209" s="455"/>
      <c r="E209" s="456"/>
      <c r="F209" s="456"/>
      <c r="G209" s="456"/>
      <c r="H209" s="456"/>
      <c r="I209" s="456"/>
      <c r="J209" s="456"/>
      <c r="K209" s="456"/>
      <c r="L209" s="456"/>
      <c r="M209" s="456"/>
      <c r="N209" s="455"/>
      <c r="O209" s="455"/>
      <c r="P209" s="455"/>
      <c r="Q209" s="455"/>
    </row>
    <row r="210" spans="1:17">
      <c r="A210" s="455"/>
      <c r="B210" s="455"/>
      <c r="C210" s="455"/>
      <c r="D210" s="455"/>
      <c r="E210" s="456"/>
      <c r="F210" s="456"/>
      <c r="G210" s="456"/>
      <c r="H210" s="456"/>
      <c r="I210" s="456"/>
      <c r="J210" s="456"/>
      <c r="K210" s="456"/>
      <c r="L210" s="456"/>
      <c r="M210" s="456"/>
      <c r="N210" s="455"/>
      <c r="O210" s="455"/>
      <c r="P210" s="455"/>
      <c r="Q210" s="455"/>
    </row>
    <row r="211" spans="1:17">
      <c r="A211" s="455"/>
      <c r="B211" s="455"/>
      <c r="C211" s="455"/>
      <c r="D211" s="455"/>
      <c r="E211" s="456"/>
      <c r="F211" s="456"/>
      <c r="G211" s="456"/>
      <c r="H211" s="456"/>
      <c r="I211" s="456"/>
      <c r="J211" s="456"/>
      <c r="K211" s="456"/>
      <c r="L211" s="456"/>
      <c r="M211" s="456"/>
      <c r="N211" s="455"/>
      <c r="O211" s="455"/>
      <c r="P211" s="455"/>
      <c r="Q211" s="455"/>
    </row>
    <row r="212" spans="1:17">
      <c r="A212" s="455"/>
      <c r="B212" s="455"/>
      <c r="C212" s="455"/>
      <c r="D212" s="455"/>
      <c r="E212" s="456"/>
      <c r="F212" s="456"/>
      <c r="G212" s="456"/>
      <c r="H212" s="456"/>
      <c r="I212" s="456"/>
      <c r="J212" s="456"/>
      <c r="K212" s="456"/>
      <c r="L212" s="456"/>
      <c r="M212" s="456"/>
      <c r="N212" s="455"/>
      <c r="O212" s="455"/>
      <c r="P212" s="455"/>
      <c r="Q212" s="455"/>
    </row>
    <row r="213" spans="1:17">
      <c r="A213" s="455"/>
      <c r="B213" s="455"/>
      <c r="C213" s="455"/>
      <c r="D213" s="455"/>
      <c r="E213" s="456"/>
      <c r="F213" s="456"/>
      <c r="G213" s="456"/>
      <c r="H213" s="456"/>
      <c r="I213" s="456"/>
      <c r="J213" s="456"/>
      <c r="K213" s="456"/>
      <c r="L213" s="456"/>
      <c r="M213" s="456"/>
      <c r="N213" s="455"/>
      <c r="O213" s="455"/>
      <c r="P213" s="455"/>
      <c r="Q213" s="455"/>
    </row>
    <row r="214" spans="1:17">
      <c r="A214" s="455"/>
      <c r="B214" s="455"/>
      <c r="C214" s="455"/>
      <c r="D214" s="455"/>
      <c r="E214" s="456"/>
      <c r="F214" s="456"/>
      <c r="G214" s="456"/>
      <c r="H214" s="456"/>
      <c r="I214" s="456"/>
      <c r="J214" s="456"/>
      <c r="K214" s="456"/>
      <c r="L214" s="456"/>
      <c r="M214" s="456"/>
      <c r="N214" s="455"/>
      <c r="O214" s="455"/>
      <c r="P214" s="455"/>
      <c r="Q214" s="455"/>
    </row>
    <row r="215" spans="1:17">
      <c r="A215" s="455"/>
      <c r="B215" s="455"/>
      <c r="C215" s="455"/>
      <c r="D215" s="455"/>
      <c r="E215" s="456"/>
      <c r="F215" s="456"/>
      <c r="G215" s="456"/>
      <c r="H215" s="456"/>
      <c r="I215" s="456"/>
      <c r="J215" s="456"/>
      <c r="K215" s="456"/>
      <c r="L215" s="456"/>
      <c r="M215" s="456"/>
      <c r="N215" s="455"/>
      <c r="O215" s="455"/>
      <c r="P215" s="455"/>
      <c r="Q215" s="455"/>
    </row>
    <row r="216" spans="1:17">
      <c r="A216" s="455"/>
      <c r="B216" s="455"/>
      <c r="C216" s="455"/>
      <c r="D216" s="455"/>
      <c r="E216" s="456"/>
      <c r="F216" s="456"/>
      <c r="G216" s="456"/>
      <c r="H216" s="456"/>
      <c r="I216" s="456"/>
      <c r="J216" s="456"/>
      <c r="K216" s="456"/>
      <c r="L216" s="456"/>
      <c r="M216" s="456"/>
      <c r="N216" s="455"/>
      <c r="O216" s="455"/>
      <c r="P216" s="455"/>
      <c r="Q216" s="455"/>
    </row>
    <row r="217" spans="1:17">
      <c r="A217" s="455"/>
      <c r="B217" s="455"/>
      <c r="C217" s="455"/>
      <c r="D217" s="455"/>
      <c r="E217" s="456"/>
      <c r="F217" s="456"/>
      <c r="G217" s="456"/>
      <c r="H217" s="456"/>
      <c r="I217" s="456"/>
      <c r="J217" s="456"/>
      <c r="K217" s="456"/>
      <c r="L217" s="456"/>
      <c r="M217" s="456"/>
      <c r="N217" s="455"/>
      <c r="O217" s="455"/>
      <c r="P217" s="455"/>
      <c r="Q217" s="455"/>
    </row>
    <row r="218" spans="1:17">
      <c r="A218" s="455"/>
      <c r="B218" s="455"/>
      <c r="C218" s="455"/>
      <c r="D218" s="455"/>
      <c r="E218" s="456"/>
      <c r="F218" s="456"/>
      <c r="G218" s="456"/>
      <c r="H218" s="456"/>
      <c r="I218" s="456"/>
      <c r="J218" s="456"/>
      <c r="K218" s="456"/>
      <c r="L218" s="456"/>
      <c r="M218" s="456"/>
      <c r="N218" s="455"/>
      <c r="O218" s="455"/>
      <c r="P218" s="455"/>
      <c r="Q218" s="455"/>
    </row>
    <row r="219" spans="1:17">
      <c r="A219" s="455"/>
      <c r="B219" s="455"/>
      <c r="C219" s="455"/>
      <c r="D219" s="455"/>
      <c r="E219" s="456"/>
      <c r="F219" s="456"/>
      <c r="G219" s="456"/>
      <c r="H219" s="456"/>
      <c r="I219" s="456"/>
      <c r="J219" s="456"/>
      <c r="K219" s="456"/>
      <c r="L219" s="456"/>
      <c r="M219" s="456"/>
      <c r="N219" s="455"/>
      <c r="O219" s="455"/>
      <c r="P219" s="455"/>
      <c r="Q219" s="455"/>
    </row>
    <row r="220" spans="1:17">
      <c r="A220" s="455"/>
      <c r="B220" s="455"/>
      <c r="C220" s="455"/>
      <c r="D220" s="455"/>
      <c r="E220" s="456"/>
      <c r="F220" s="456"/>
      <c r="G220" s="456"/>
      <c r="H220" s="456"/>
      <c r="I220" s="456"/>
      <c r="J220" s="456"/>
      <c r="K220" s="456"/>
      <c r="L220" s="456"/>
      <c r="M220" s="456"/>
      <c r="N220" s="455"/>
      <c r="O220" s="455"/>
      <c r="P220" s="455"/>
      <c r="Q220" s="455"/>
    </row>
    <row r="221" spans="1:17">
      <c r="A221" s="455"/>
      <c r="B221" s="455"/>
      <c r="C221" s="455"/>
      <c r="D221" s="455"/>
      <c r="E221" s="456"/>
      <c r="F221" s="456"/>
      <c r="G221" s="456"/>
      <c r="H221" s="456"/>
      <c r="I221" s="456"/>
      <c r="J221" s="456"/>
      <c r="K221" s="456"/>
      <c r="L221" s="456"/>
      <c r="M221" s="456"/>
      <c r="N221" s="455"/>
      <c r="O221" s="455"/>
      <c r="P221" s="455"/>
      <c r="Q221" s="455"/>
    </row>
    <row r="222" spans="1:17">
      <c r="A222" s="455"/>
      <c r="B222" s="455"/>
      <c r="C222" s="455"/>
      <c r="D222" s="455"/>
      <c r="E222" s="456"/>
      <c r="F222" s="456"/>
      <c r="G222" s="456"/>
      <c r="H222" s="456"/>
      <c r="I222" s="456"/>
      <c r="J222" s="456"/>
      <c r="K222" s="456"/>
      <c r="L222" s="456"/>
      <c r="M222" s="456"/>
      <c r="N222" s="455"/>
      <c r="O222" s="455"/>
      <c r="P222" s="455"/>
      <c r="Q222" s="455"/>
    </row>
    <row r="223" spans="1:17">
      <c r="A223" s="455"/>
      <c r="B223" s="455"/>
      <c r="C223" s="455"/>
      <c r="D223" s="455"/>
      <c r="E223" s="456"/>
      <c r="F223" s="456"/>
      <c r="G223" s="456"/>
      <c r="H223" s="456"/>
      <c r="I223" s="456"/>
      <c r="J223" s="456"/>
      <c r="K223" s="456"/>
      <c r="L223" s="456"/>
      <c r="M223" s="456"/>
      <c r="N223" s="455"/>
      <c r="O223" s="455"/>
      <c r="P223" s="455"/>
      <c r="Q223" s="455"/>
    </row>
    <row r="224" spans="1:17">
      <c r="A224" s="455"/>
      <c r="B224" s="455"/>
      <c r="C224" s="455"/>
      <c r="D224" s="455"/>
      <c r="E224" s="456"/>
      <c r="F224" s="456"/>
      <c r="G224" s="456"/>
      <c r="H224" s="456"/>
      <c r="I224" s="456"/>
      <c r="J224" s="456"/>
      <c r="K224" s="456"/>
      <c r="L224" s="456"/>
      <c r="M224" s="456"/>
      <c r="N224" s="455"/>
      <c r="O224" s="455"/>
      <c r="P224" s="455"/>
      <c r="Q224" s="455"/>
    </row>
    <row r="225" spans="1:17">
      <c r="A225" s="455"/>
      <c r="B225" s="455"/>
      <c r="C225" s="455"/>
      <c r="D225" s="455"/>
      <c r="E225" s="456"/>
      <c r="F225" s="456"/>
      <c r="G225" s="456"/>
      <c r="H225" s="456"/>
      <c r="I225" s="456"/>
      <c r="J225" s="456"/>
      <c r="K225" s="456"/>
      <c r="L225" s="456"/>
      <c r="M225" s="456"/>
      <c r="N225" s="455"/>
      <c r="O225" s="455"/>
      <c r="P225" s="455"/>
      <c r="Q225" s="455"/>
    </row>
    <row r="226" spans="1:17">
      <c r="A226" s="455"/>
      <c r="B226" s="455"/>
      <c r="C226" s="455"/>
      <c r="D226" s="455"/>
      <c r="E226" s="456"/>
      <c r="F226" s="456"/>
      <c r="G226" s="456"/>
      <c r="H226" s="456"/>
      <c r="I226" s="456"/>
      <c r="J226" s="456"/>
      <c r="K226" s="456"/>
      <c r="L226" s="456"/>
      <c r="M226" s="456"/>
      <c r="N226" s="455"/>
      <c r="O226" s="455"/>
      <c r="P226" s="455"/>
      <c r="Q226" s="455"/>
    </row>
    <row r="227" spans="1:17">
      <c r="A227" s="455"/>
      <c r="B227" s="455"/>
      <c r="C227" s="455"/>
      <c r="D227" s="455"/>
      <c r="E227" s="456"/>
      <c r="F227" s="456"/>
      <c r="G227" s="456"/>
      <c r="H227" s="456"/>
      <c r="I227" s="456"/>
      <c r="J227" s="456"/>
      <c r="K227" s="456"/>
      <c r="L227" s="456"/>
      <c r="M227" s="456"/>
      <c r="N227" s="455"/>
      <c r="O227" s="455"/>
      <c r="P227" s="455"/>
      <c r="Q227" s="455"/>
    </row>
    <row r="228" spans="1:17">
      <c r="A228" s="455"/>
      <c r="B228" s="455"/>
      <c r="C228" s="455"/>
      <c r="D228" s="455"/>
      <c r="E228" s="456"/>
      <c r="F228" s="456"/>
      <c r="G228" s="456"/>
      <c r="H228" s="456"/>
      <c r="I228" s="456"/>
      <c r="J228" s="456"/>
      <c r="K228" s="456"/>
      <c r="L228" s="456"/>
      <c r="M228" s="456"/>
      <c r="N228" s="455"/>
      <c r="O228" s="455"/>
      <c r="P228" s="455"/>
      <c r="Q228" s="455"/>
    </row>
    <row r="229" spans="1:17">
      <c r="A229" s="455"/>
      <c r="B229" s="455"/>
      <c r="C229" s="455"/>
      <c r="D229" s="455"/>
      <c r="E229" s="456"/>
      <c r="F229" s="456"/>
      <c r="G229" s="456"/>
      <c r="H229" s="456"/>
      <c r="I229" s="456"/>
      <c r="J229" s="456"/>
      <c r="K229" s="456"/>
      <c r="L229" s="456"/>
      <c r="M229" s="456"/>
      <c r="N229" s="455"/>
      <c r="O229" s="455"/>
      <c r="P229" s="455"/>
      <c r="Q229" s="455"/>
    </row>
    <row r="230" spans="1:17">
      <c r="A230" s="455"/>
      <c r="B230" s="455"/>
      <c r="C230" s="455"/>
      <c r="D230" s="455"/>
      <c r="E230" s="456"/>
      <c r="F230" s="456"/>
      <c r="G230" s="456"/>
      <c r="H230" s="456"/>
      <c r="I230" s="456"/>
      <c r="J230" s="456"/>
      <c r="K230" s="456"/>
      <c r="L230" s="456"/>
      <c r="M230" s="456"/>
      <c r="N230" s="455"/>
      <c r="O230" s="455"/>
      <c r="P230" s="455"/>
      <c r="Q230" s="455"/>
    </row>
    <row r="231" spans="1:17">
      <c r="A231" s="455"/>
      <c r="B231" s="455"/>
      <c r="C231" s="455"/>
      <c r="D231" s="455"/>
      <c r="E231" s="456"/>
      <c r="F231" s="456"/>
      <c r="G231" s="456"/>
      <c r="H231" s="456"/>
      <c r="I231" s="456"/>
      <c r="J231" s="456"/>
      <c r="K231" s="456"/>
      <c r="L231" s="456"/>
      <c r="M231" s="456"/>
      <c r="N231" s="455"/>
      <c r="O231" s="455"/>
      <c r="P231" s="455"/>
      <c r="Q231" s="455"/>
    </row>
    <row r="232" spans="1:17">
      <c r="A232" s="455"/>
      <c r="B232" s="455"/>
      <c r="C232" s="455"/>
      <c r="D232" s="455"/>
      <c r="E232" s="456"/>
      <c r="F232" s="456"/>
      <c r="G232" s="456"/>
      <c r="H232" s="456"/>
      <c r="I232" s="456"/>
      <c r="J232" s="456"/>
      <c r="K232" s="456"/>
      <c r="L232" s="456"/>
      <c r="M232" s="456"/>
      <c r="N232" s="455"/>
      <c r="O232" s="455"/>
      <c r="P232" s="455"/>
      <c r="Q232" s="455"/>
    </row>
    <row r="233" spans="1:17">
      <c r="A233" s="455"/>
      <c r="B233" s="455"/>
      <c r="C233" s="455"/>
      <c r="D233" s="455"/>
      <c r="E233" s="456"/>
      <c r="F233" s="456"/>
      <c r="G233" s="456"/>
      <c r="H233" s="456"/>
      <c r="I233" s="456"/>
      <c r="J233" s="456"/>
      <c r="K233" s="456"/>
      <c r="L233" s="456"/>
      <c r="M233" s="456"/>
      <c r="N233" s="455"/>
      <c r="O233" s="455"/>
      <c r="P233" s="455"/>
      <c r="Q233" s="455"/>
    </row>
    <row r="234" spans="1:17">
      <c r="A234" s="455"/>
      <c r="B234" s="455"/>
      <c r="C234" s="455"/>
      <c r="D234" s="455"/>
      <c r="E234" s="456"/>
      <c r="F234" s="456"/>
      <c r="G234" s="456"/>
      <c r="H234" s="456"/>
      <c r="I234" s="456"/>
      <c r="J234" s="456"/>
      <c r="K234" s="456"/>
      <c r="L234" s="456"/>
      <c r="M234" s="456"/>
      <c r="N234" s="455"/>
      <c r="O234" s="455"/>
      <c r="P234" s="455"/>
      <c r="Q234" s="455"/>
    </row>
    <row r="235" spans="1:17">
      <c r="A235" s="455"/>
      <c r="B235" s="455"/>
      <c r="C235" s="455"/>
      <c r="D235" s="455"/>
      <c r="E235" s="456"/>
      <c r="F235" s="456"/>
      <c r="G235" s="456"/>
      <c r="H235" s="456"/>
      <c r="I235" s="456"/>
      <c r="J235" s="456"/>
      <c r="K235" s="456"/>
      <c r="L235" s="456"/>
      <c r="M235" s="456"/>
      <c r="N235" s="455"/>
      <c r="O235" s="455"/>
      <c r="P235" s="455"/>
      <c r="Q235" s="455"/>
    </row>
    <row r="236" spans="1:17">
      <c r="A236" s="455"/>
      <c r="B236" s="455"/>
      <c r="C236" s="455"/>
      <c r="D236" s="455"/>
      <c r="E236" s="456"/>
      <c r="F236" s="456"/>
      <c r="G236" s="456"/>
      <c r="H236" s="456"/>
      <c r="I236" s="456"/>
      <c r="J236" s="456"/>
      <c r="K236" s="456"/>
      <c r="L236" s="456"/>
      <c r="M236" s="456"/>
      <c r="N236" s="455"/>
      <c r="O236" s="455"/>
      <c r="P236" s="455"/>
      <c r="Q236" s="455"/>
    </row>
    <row r="237" spans="1:17">
      <c r="A237" s="455"/>
      <c r="B237" s="455"/>
      <c r="C237" s="455"/>
      <c r="D237" s="455"/>
      <c r="E237" s="456"/>
      <c r="F237" s="456"/>
      <c r="G237" s="456"/>
      <c r="H237" s="456"/>
      <c r="I237" s="456"/>
      <c r="J237" s="456"/>
      <c r="K237" s="456"/>
      <c r="L237" s="456"/>
      <c r="M237" s="456"/>
      <c r="N237" s="455"/>
      <c r="O237" s="455"/>
      <c r="P237" s="455"/>
      <c r="Q237" s="455"/>
    </row>
    <row r="238" spans="1:17">
      <c r="A238" s="455"/>
      <c r="B238" s="455"/>
      <c r="C238" s="455"/>
      <c r="D238" s="455"/>
      <c r="E238" s="456"/>
      <c r="F238" s="456"/>
      <c r="G238" s="456"/>
      <c r="H238" s="456"/>
      <c r="I238" s="456"/>
      <c r="J238" s="456"/>
      <c r="K238" s="456"/>
      <c r="L238" s="456"/>
      <c r="M238" s="456"/>
      <c r="N238" s="455"/>
      <c r="O238" s="455"/>
      <c r="P238" s="455"/>
      <c r="Q238" s="455"/>
    </row>
    <row r="239" spans="1:17">
      <c r="A239" s="455"/>
      <c r="B239" s="455"/>
      <c r="C239" s="455"/>
      <c r="D239" s="455"/>
      <c r="E239" s="456"/>
      <c r="F239" s="456"/>
      <c r="G239" s="456"/>
      <c r="H239" s="456"/>
      <c r="I239" s="456"/>
      <c r="J239" s="456"/>
      <c r="K239" s="456"/>
      <c r="L239" s="456"/>
      <c r="M239" s="456"/>
      <c r="N239" s="455"/>
      <c r="O239" s="455"/>
      <c r="P239" s="455"/>
      <c r="Q239" s="455"/>
    </row>
    <row r="240" spans="1:17">
      <c r="A240" s="455"/>
      <c r="B240" s="455"/>
      <c r="C240" s="455"/>
      <c r="D240" s="455"/>
      <c r="E240" s="456"/>
      <c r="F240" s="456"/>
      <c r="G240" s="456"/>
      <c r="H240" s="456"/>
      <c r="I240" s="456"/>
      <c r="J240" s="456"/>
      <c r="K240" s="456"/>
      <c r="L240" s="456"/>
      <c r="M240" s="456"/>
      <c r="N240" s="455"/>
      <c r="O240" s="455"/>
      <c r="P240" s="455"/>
      <c r="Q240" s="455"/>
    </row>
    <row r="241" spans="1:17">
      <c r="A241" s="455"/>
      <c r="B241" s="455"/>
      <c r="C241" s="455"/>
      <c r="D241" s="455"/>
      <c r="E241" s="456"/>
      <c r="F241" s="456"/>
      <c r="G241" s="456"/>
      <c r="H241" s="456"/>
      <c r="I241" s="456"/>
      <c r="J241" s="456"/>
      <c r="K241" s="456"/>
      <c r="L241" s="456"/>
      <c r="M241" s="456"/>
      <c r="N241" s="455"/>
      <c r="O241" s="455"/>
      <c r="P241" s="455"/>
      <c r="Q241" s="455"/>
    </row>
    <row r="242" spans="1:17">
      <c r="A242" s="455"/>
      <c r="B242" s="455"/>
      <c r="C242" s="455"/>
      <c r="D242" s="455"/>
      <c r="E242" s="456"/>
      <c r="F242" s="456"/>
      <c r="G242" s="456"/>
      <c r="H242" s="456"/>
      <c r="I242" s="456"/>
      <c r="J242" s="456"/>
      <c r="K242" s="456"/>
      <c r="L242" s="456"/>
      <c r="M242" s="456"/>
      <c r="N242" s="455"/>
      <c r="O242" s="455"/>
      <c r="P242" s="455"/>
      <c r="Q242" s="455"/>
    </row>
    <row r="243" spans="1:17">
      <c r="A243" s="455"/>
      <c r="B243" s="455"/>
      <c r="C243" s="455"/>
      <c r="D243" s="455"/>
      <c r="E243" s="456"/>
      <c r="F243" s="456"/>
      <c r="G243" s="456"/>
      <c r="H243" s="456"/>
      <c r="I243" s="456"/>
      <c r="J243" s="456"/>
      <c r="K243" s="456"/>
      <c r="L243" s="456"/>
      <c r="M243" s="456"/>
      <c r="N243" s="455"/>
      <c r="O243" s="455"/>
      <c r="P243" s="455"/>
      <c r="Q243" s="455"/>
    </row>
    <row r="244" spans="1:17">
      <c r="A244" s="455"/>
      <c r="B244" s="455"/>
      <c r="C244" s="455"/>
      <c r="D244" s="455"/>
      <c r="E244" s="456"/>
      <c r="F244" s="456"/>
      <c r="G244" s="456"/>
      <c r="H244" s="456"/>
      <c r="I244" s="456"/>
      <c r="J244" s="456"/>
      <c r="K244" s="456"/>
      <c r="L244" s="456"/>
      <c r="M244" s="456"/>
      <c r="N244" s="455"/>
      <c r="O244" s="455"/>
      <c r="P244" s="455"/>
      <c r="Q244" s="455"/>
    </row>
    <row r="245" spans="1:17">
      <c r="A245" s="455"/>
      <c r="B245" s="455"/>
      <c r="C245" s="455"/>
      <c r="D245" s="455"/>
      <c r="E245" s="456"/>
      <c r="F245" s="456"/>
      <c r="G245" s="456"/>
      <c r="H245" s="456"/>
      <c r="I245" s="456"/>
      <c r="J245" s="456"/>
      <c r="K245" s="456"/>
      <c r="L245" s="456"/>
      <c r="M245" s="456"/>
      <c r="N245" s="455"/>
      <c r="O245" s="455"/>
      <c r="P245" s="455"/>
      <c r="Q245" s="455"/>
    </row>
    <row r="246" spans="1:17">
      <c r="A246" s="455"/>
      <c r="B246" s="455"/>
      <c r="C246" s="455"/>
      <c r="D246" s="455"/>
      <c r="E246" s="456"/>
      <c r="F246" s="456"/>
      <c r="G246" s="456"/>
      <c r="H246" s="456"/>
      <c r="I246" s="456"/>
      <c r="J246" s="456"/>
      <c r="K246" s="456"/>
      <c r="L246" s="456"/>
      <c r="M246" s="456"/>
      <c r="N246" s="455"/>
      <c r="O246" s="455"/>
      <c r="P246" s="455"/>
      <c r="Q246" s="455"/>
    </row>
    <row r="247" spans="1:17">
      <c r="A247" s="455"/>
      <c r="B247" s="455"/>
      <c r="C247" s="455"/>
      <c r="D247" s="455"/>
      <c r="E247" s="456"/>
      <c r="F247" s="456"/>
      <c r="G247" s="456"/>
      <c r="H247" s="456"/>
      <c r="I247" s="456"/>
      <c r="J247" s="456"/>
      <c r="K247" s="456"/>
      <c r="L247" s="456"/>
      <c r="M247" s="456"/>
      <c r="N247" s="455"/>
      <c r="O247" s="455"/>
      <c r="P247" s="455"/>
      <c r="Q247" s="455"/>
    </row>
    <row r="248" spans="1:17">
      <c r="A248" s="455"/>
      <c r="B248" s="455"/>
      <c r="C248" s="455"/>
      <c r="D248" s="455"/>
      <c r="E248" s="456"/>
      <c r="F248" s="456"/>
      <c r="G248" s="456"/>
      <c r="H248" s="456"/>
      <c r="I248" s="456"/>
      <c r="J248" s="456"/>
      <c r="K248" s="456"/>
      <c r="L248" s="456"/>
      <c r="M248" s="456"/>
      <c r="N248" s="455"/>
      <c r="O248" s="455"/>
      <c r="P248" s="455"/>
      <c r="Q248" s="455"/>
    </row>
    <row r="249" spans="1:17">
      <c r="A249" s="455"/>
      <c r="B249" s="455"/>
      <c r="C249" s="455"/>
      <c r="D249" s="455"/>
      <c r="E249" s="456"/>
      <c r="F249" s="456"/>
      <c r="G249" s="456"/>
      <c r="H249" s="456"/>
      <c r="I249" s="456"/>
      <c r="J249" s="456"/>
      <c r="K249" s="456"/>
      <c r="L249" s="456"/>
      <c r="M249" s="456"/>
      <c r="N249" s="455"/>
      <c r="O249" s="455"/>
      <c r="P249" s="455"/>
      <c r="Q249" s="455"/>
    </row>
    <row r="250" spans="1:17">
      <c r="A250" s="455"/>
      <c r="B250" s="455"/>
      <c r="C250" s="455"/>
      <c r="D250" s="455"/>
      <c r="E250" s="456"/>
      <c r="F250" s="456"/>
      <c r="G250" s="456"/>
      <c r="H250" s="456"/>
      <c r="I250" s="456"/>
      <c r="J250" s="456"/>
      <c r="K250" s="456"/>
      <c r="L250" s="456"/>
      <c r="M250" s="456"/>
      <c r="N250" s="455"/>
      <c r="O250" s="455"/>
      <c r="P250" s="455"/>
      <c r="Q250" s="455"/>
    </row>
    <row r="251" spans="1:17">
      <c r="A251" s="455"/>
      <c r="B251" s="455"/>
      <c r="C251" s="455"/>
      <c r="D251" s="455"/>
      <c r="E251" s="456"/>
      <c r="F251" s="456"/>
      <c r="G251" s="456"/>
      <c r="H251" s="456"/>
      <c r="I251" s="456"/>
      <c r="J251" s="456"/>
      <c r="K251" s="456"/>
      <c r="L251" s="456"/>
      <c r="M251" s="456"/>
      <c r="N251" s="455"/>
      <c r="O251" s="455"/>
      <c r="P251" s="455"/>
      <c r="Q251" s="455"/>
    </row>
    <row r="252" spans="1:17">
      <c r="A252" s="455"/>
      <c r="B252" s="455"/>
      <c r="C252" s="455"/>
      <c r="D252" s="455"/>
      <c r="E252" s="456"/>
      <c r="F252" s="456"/>
      <c r="G252" s="456"/>
      <c r="H252" s="456"/>
      <c r="I252" s="456"/>
      <c r="J252" s="456"/>
      <c r="K252" s="456"/>
      <c r="L252" s="456"/>
      <c r="M252" s="456"/>
      <c r="N252" s="455"/>
      <c r="O252" s="455"/>
      <c r="P252" s="455"/>
      <c r="Q252" s="455"/>
    </row>
    <row r="253" spans="1:17">
      <c r="A253" s="455"/>
      <c r="B253" s="455"/>
      <c r="C253" s="455"/>
      <c r="D253" s="455"/>
      <c r="E253" s="456"/>
      <c r="F253" s="456"/>
      <c r="G253" s="456"/>
      <c r="H253" s="456"/>
      <c r="I253" s="456"/>
      <c r="J253" s="456"/>
      <c r="K253" s="456"/>
      <c r="L253" s="456"/>
      <c r="M253" s="456"/>
      <c r="N253" s="455"/>
      <c r="O253" s="455"/>
      <c r="P253" s="455"/>
      <c r="Q253" s="455"/>
    </row>
    <row r="254" spans="1:17">
      <c r="A254" s="455"/>
      <c r="B254" s="455"/>
      <c r="C254" s="455"/>
      <c r="D254" s="455"/>
      <c r="E254" s="456"/>
      <c r="F254" s="456"/>
      <c r="G254" s="456"/>
      <c r="H254" s="456"/>
      <c r="I254" s="456"/>
      <c r="J254" s="456"/>
      <c r="K254" s="456"/>
      <c r="L254" s="456"/>
      <c r="M254" s="456"/>
      <c r="N254" s="455"/>
      <c r="O254" s="455"/>
      <c r="P254" s="455"/>
      <c r="Q254" s="455"/>
    </row>
    <row r="255" spans="1:17">
      <c r="A255" s="455"/>
      <c r="B255" s="455"/>
      <c r="C255" s="455"/>
      <c r="D255" s="455"/>
      <c r="E255" s="456"/>
      <c r="F255" s="456"/>
      <c r="G255" s="456"/>
      <c r="H255" s="456"/>
      <c r="I255" s="456"/>
      <c r="J255" s="456"/>
      <c r="K255" s="456"/>
      <c r="L255" s="456"/>
      <c r="M255" s="456"/>
      <c r="N255" s="455"/>
      <c r="O255" s="455"/>
      <c r="P255" s="455"/>
      <c r="Q255" s="455"/>
    </row>
    <row r="256" spans="1:17">
      <c r="A256" s="455"/>
      <c r="B256" s="455"/>
      <c r="C256" s="455"/>
      <c r="D256" s="455"/>
      <c r="E256" s="456"/>
      <c r="F256" s="456"/>
      <c r="G256" s="456"/>
      <c r="H256" s="456"/>
      <c r="I256" s="456"/>
      <c r="J256" s="456"/>
      <c r="K256" s="456"/>
      <c r="L256" s="456"/>
      <c r="M256" s="456"/>
      <c r="N256" s="455"/>
      <c r="O256" s="455"/>
      <c r="P256" s="455"/>
      <c r="Q256" s="455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E114:F114"/>
    <mergeCell ref="I114:J114"/>
    <mergeCell ref="I11:J11"/>
    <mergeCell ref="I12:J14"/>
    <mergeCell ref="E17:E18"/>
    <mergeCell ref="F17:F18"/>
    <mergeCell ref="G108:H108"/>
    <mergeCell ref="E110:F110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14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Hristova</dc:creator>
  <cp:lastModifiedBy>Marinela Hristova</cp:lastModifiedBy>
  <dcterms:created xsi:type="dcterms:W3CDTF">2025-11-20T13:59:54Z</dcterms:created>
  <dcterms:modified xsi:type="dcterms:W3CDTF">2025-11-20T14:00:14Z</dcterms:modified>
</cp:coreProperties>
</file>