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chartsheets/sheet4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codeName="ThisWorkbook"/>
  <mc:AlternateContent xmlns:mc="http://schemas.openxmlformats.org/markup-compatibility/2006">
    <mc:Choice Requires="x15">
      <x15ac:absPath xmlns:x15ac="http://schemas.microsoft.com/office/spreadsheetml/2010/11/ac" url="C:\Users\m.hristova\Documents\STATISTIKA\STATISTIKA_Q2_2025\Чисти\Нова папка\"/>
    </mc:Choice>
  </mc:AlternateContent>
  <bookViews>
    <workbookView xWindow="0" yWindow="0" windowWidth="21570" windowHeight="7455" tabRatio="801"/>
  </bookViews>
  <sheets>
    <sheet name="Table №1-PIC " sheetId="24" r:id="rId1"/>
    <sheet name="Table №2-PIC" sheetId="31" r:id="rId2"/>
    <sheet name="Table №2.1-PIC" sheetId="26" r:id="rId3"/>
    <sheet name="Table №3-PIC" sheetId="27" r:id="rId4"/>
    <sheet name="Table №3.1-PIC" sheetId="28" r:id="rId5"/>
    <sheet name="Table №4-PIC" sheetId="29" r:id="rId6"/>
    <sheet name="Table №4.1-PIC" sheetId="30" r:id="rId7"/>
    <sheet name="Table №1-PF" sheetId="11" r:id="rId8"/>
    <sheet name="Table №1.1-PF" sheetId="12" r:id="rId9"/>
    <sheet name="Table №1.2-PF" sheetId="15" r:id="rId10"/>
    <sheet name="Table № 2-PF" sheetId="16" r:id="rId11"/>
    <sheet name="Table №2.1-PF" sheetId="17" r:id="rId12"/>
    <sheet name="Table №1-F" sheetId="13" r:id="rId13"/>
    <sheet name="Table №1.1-F" sheetId="14" r:id="rId14"/>
    <sheet name="Table №2-F" sheetId="18" r:id="rId15"/>
    <sheet name="Table №2.1-F" sheetId="19" r:id="rId16"/>
    <sheet name="Chatr №1-F " sheetId="20" r:id="rId17"/>
    <sheet name="Chart №2-F" sheetId="22" r:id="rId18"/>
    <sheet name="Chart №3-F" sheetId="21" r:id="rId19"/>
    <sheet name="Chart №4-F" sheetId="23" r:id="rId20"/>
  </sheets>
  <calcPr calcId="162913"/>
</workbook>
</file>

<file path=xl/calcChain.xml><?xml version="1.0" encoding="utf-8"?>
<calcChain xmlns="http://schemas.openxmlformats.org/spreadsheetml/2006/main">
  <c r="C15" i="19" l="1"/>
  <c r="D15" i="19"/>
  <c r="E15" i="19"/>
  <c r="F15" i="19"/>
  <c r="G15" i="19"/>
  <c r="B15" i="19"/>
  <c r="M15" i="27" l="1"/>
  <c r="L15" i="27"/>
  <c r="K15" i="27"/>
  <c r="J15" i="27"/>
  <c r="I15" i="27"/>
  <c r="H15" i="27"/>
  <c r="G15" i="27"/>
  <c r="F15" i="27"/>
  <c r="E15" i="27"/>
  <c r="D15" i="27"/>
  <c r="C15" i="27"/>
  <c r="B15" i="27"/>
  <c r="G14" i="13" l="1"/>
  <c r="F14" i="13"/>
  <c r="E14" i="13"/>
  <c r="D14" i="13"/>
  <c r="C14" i="13"/>
  <c r="B14" i="13"/>
  <c r="H15" i="16"/>
  <c r="G15" i="16"/>
  <c r="F15" i="16"/>
  <c r="E15" i="16"/>
  <c r="D15" i="16"/>
  <c r="C15" i="16"/>
  <c r="B15" i="16"/>
  <c r="E15" i="15"/>
  <c r="D15" i="15"/>
  <c r="C15" i="15"/>
  <c r="B15" i="15"/>
  <c r="F14" i="15"/>
  <c r="F13" i="15"/>
  <c r="F12" i="15"/>
  <c r="F11" i="15"/>
  <c r="F10" i="15"/>
  <c r="F9" i="15"/>
  <c r="F8" i="15"/>
  <c r="F7" i="15"/>
  <c r="F6" i="15"/>
  <c r="F5" i="15"/>
  <c r="H15" i="11"/>
  <c r="G15" i="11"/>
  <c r="F15" i="11"/>
  <c r="E15" i="11"/>
  <c r="D15" i="11"/>
  <c r="C15" i="11"/>
  <c r="B15" i="11"/>
  <c r="AP8" i="29"/>
  <c r="AO8" i="29"/>
  <c r="AN8" i="29"/>
  <c r="AM8" i="29"/>
  <c r="AL8" i="29"/>
  <c r="AK8" i="29"/>
  <c r="AJ8" i="29"/>
  <c r="AI8" i="29"/>
  <c r="AH8" i="29"/>
  <c r="AG8" i="29"/>
  <c r="AF8" i="29"/>
  <c r="AE8" i="29"/>
  <c r="AD8" i="29"/>
  <c r="AC8" i="29"/>
  <c r="AB8" i="29"/>
  <c r="AA8" i="29"/>
  <c r="Z8" i="29"/>
  <c r="Y8" i="29"/>
  <c r="X8" i="29"/>
  <c r="W8" i="29"/>
  <c r="V8" i="29"/>
  <c r="U8" i="29"/>
  <c r="T8" i="29"/>
  <c r="S8" i="29"/>
  <c r="R8" i="29"/>
  <c r="Q8" i="29"/>
  <c r="P8" i="29"/>
  <c r="O8" i="29"/>
  <c r="N8" i="29"/>
  <c r="M8" i="29"/>
  <c r="L8" i="29"/>
  <c r="K8" i="29"/>
  <c r="J8" i="29"/>
  <c r="I8" i="29"/>
  <c r="H8" i="29"/>
  <c r="G8" i="29"/>
  <c r="F8" i="29"/>
  <c r="E8" i="29"/>
  <c r="D8" i="29"/>
  <c r="C8" i="29"/>
  <c r="B8" i="29"/>
  <c r="AU7" i="29"/>
  <c r="AT7" i="29"/>
  <c r="AS7" i="29"/>
  <c r="AR7" i="29"/>
  <c r="AQ7" i="29"/>
  <c r="AU6" i="29"/>
  <c r="AT6" i="29"/>
  <c r="AS6" i="29"/>
  <c r="AR6" i="29"/>
  <c r="AQ6" i="29"/>
  <c r="AU5" i="29"/>
  <c r="AT5" i="29"/>
  <c r="AT8" i="29" s="1"/>
  <c r="AS5" i="29"/>
  <c r="AR5" i="29"/>
  <c r="AQ5" i="29"/>
  <c r="O15" i="31"/>
  <c r="N15" i="31"/>
  <c r="M15" i="31"/>
  <c r="L15" i="31"/>
  <c r="K15" i="31"/>
  <c r="J15" i="31"/>
  <c r="I15" i="31"/>
  <c r="H15" i="31"/>
  <c r="G15" i="31"/>
  <c r="F15" i="31"/>
  <c r="E15" i="31"/>
  <c r="D15" i="31"/>
  <c r="C15" i="31"/>
  <c r="B15" i="31"/>
  <c r="Q14" i="31"/>
  <c r="P14" i="31"/>
  <c r="Q13" i="31"/>
  <c r="P13" i="31"/>
  <c r="Q12" i="31"/>
  <c r="P12" i="31"/>
  <c r="Q11" i="31"/>
  <c r="P11" i="31"/>
  <c r="Q10" i="31"/>
  <c r="P10" i="31"/>
  <c r="Q9" i="31"/>
  <c r="P9" i="31"/>
  <c r="Q8" i="31"/>
  <c r="P8" i="31"/>
  <c r="Q7" i="31"/>
  <c r="P7" i="31"/>
  <c r="Q6" i="31"/>
  <c r="P6" i="31"/>
  <c r="Q5" i="31"/>
  <c r="P5" i="31"/>
  <c r="P15" i="31" s="1"/>
  <c r="F15" i="15" l="1"/>
  <c r="AS8" i="29"/>
  <c r="Q15" i="31"/>
  <c r="AU8" i="29"/>
  <c r="AQ8" i="29"/>
  <c r="AR8" i="29"/>
  <c r="B5" i="26" l="1"/>
  <c r="C5" i="26"/>
  <c r="D5" i="26"/>
  <c r="F5" i="26"/>
  <c r="G5" i="26"/>
  <c r="B6" i="26"/>
  <c r="C6" i="26"/>
  <c r="D6" i="26"/>
  <c r="F6" i="26"/>
  <c r="G6" i="26"/>
  <c r="B7" i="26"/>
  <c r="C7" i="26"/>
  <c r="D7" i="26"/>
  <c r="F7" i="26"/>
  <c r="G7" i="26"/>
  <c r="B8" i="26"/>
  <c r="C8" i="26"/>
  <c r="D8" i="26"/>
  <c r="F8" i="26"/>
  <c r="G8" i="26"/>
  <c r="B9" i="26"/>
  <c r="C9" i="26"/>
  <c r="D9" i="26"/>
  <c r="F9" i="26"/>
  <c r="G9" i="26"/>
  <c r="B10" i="26"/>
  <c r="C10" i="26"/>
  <c r="D10" i="26"/>
  <c r="F10" i="26"/>
  <c r="G10" i="26"/>
  <c r="B11" i="26"/>
  <c r="C11" i="26"/>
  <c r="D11" i="26"/>
  <c r="F11" i="26"/>
  <c r="G11" i="26"/>
  <c r="B12" i="26"/>
  <c r="C12" i="26"/>
  <c r="D12" i="26"/>
  <c r="F12" i="26"/>
  <c r="G12" i="26"/>
  <c r="B13" i="26"/>
  <c r="C13" i="26"/>
  <c r="D13" i="26"/>
  <c r="F13" i="26"/>
  <c r="G13" i="26"/>
  <c r="B14" i="26"/>
  <c r="C14" i="26"/>
  <c r="D14" i="26"/>
  <c r="F14" i="26"/>
  <c r="G14" i="26"/>
  <c r="H5" i="26"/>
  <c r="H7" i="26"/>
  <c r="W6" i="24"/>
  <c r="V6" i="24"/>
  <c r="H5" i="18" l="1"/>
  <c r="H6" i="18"/>
  <c r="H7" i="18"/>
  <c r="H8" i="18"/>
  <c r="H9" i="18"/>
  <c r="H10" i="18"/>
  <c r="H11" i="18"/>
  <c r="H12" i="18"/>
  <c r="H13" i="18"/>
  <c r="H4" i="18"/>
  <c r="F14" i="18"/>
  <c r="F13" i="19" s="1"/>
  <c r="G14" i="18"/>
  <c r="G8" i="19" s="1"/>
  <c r="F12" i="14"/>
  <c r="F8" i="14"/>
  <c r="F11" i="14"/>
  <c r="G13" i="14"/>
  <c r="H5" i="13"/>
  <c r="H6" i="13"/>
  <c r="H7" i="13"/>
  <c r="H8" i="13"/>
  <c r="H9" i="13"/>
  <c r="H10" i="13"/>
  <c r="H11" i="13"/>
  <c r="H12" i="13"/>
  <c r="H13" i="13"/>
  <c r="H4" i="13"/>
  <c r="H14" i="18" l="1"/>
  <c r="G6" i="14"/>
  <c r="F4" i="14"/>
  <c r="G10" i="14"/>
  <c r="F11" i="19"/>
  <c r="G11" i="19"/>
  <c r="G4" i="19"/>
  <c r="G12" i="19"/>
  <c r="G7" i="19"/>
  <c r="F6" i="19"/>
  <c r="F7" i="19"/>
  <c r="F10" i="19"/>
  <c r="F5" i="14"/>
  <c r="F9" i="14"/>
  <c r="F13" i="14"/>
  <c r="G7" i="14"/>
  <c r="G11" i="14"/>
  <c r="F6" i="14"/>
  <c r="F10" i="14"/>
  <c r="G4" i="14"/>
  <c r="G8" i="14"/>
  <c r="G12" i="14"/>
  <c r="F7" i="14"/>
  <c r="G5" i="14"/>
  <c r="G9" i="14"/>
  <c r="F4" i="19"/>
  <c r="F8" i="19"/>
  <c r="F12" i="19"/>
  <c r="G5" i="19"/>
  <c r="G9" i="19"/>
  <c r="G13" i="19"/>
  <c r="F5" i="19"/>
  <c r="F9" i="19"/>
  <c r="G6" i="19"/>
  <c r="G10" i="19"/>
  <c r="E15" i="26"/>
  <c r="F14" i="14" l="1"/>
  <c r="G14" i="19"/>
  <c r="F14" i="19"/>
  <c r="G14" i="14"/>
  <c r="E5" i="12"/>
  <c r="C5" i="12"/>
  <c r="D5" i="12"/>
  <c r="F5" i="12"/>
  <c r="G5" i="12"/>
  <c r="H5" i="12"/>
  <c r="C6" i="12"/>
  <c r="D6" i="12"/>
  <c r="E6" i="12"/>
  <c r="F6" i="12"/>
  <c r="G6" i="12"/>
  <c r="H6" i="12"/>
  <c r="C7" i="12"/>
  <c r="D7" i="12"/>
  <c r="F7" i="12"/>
  <c r="G7" i="12"/>
  <c r="H7" i="12"/>
  <c r="C8" i="12"/>
  <c r="D8" i="12"/>
  <c r="F8" i="12"/>
  <c r="G8" i="12"/>
  <c r="H8" i="12"/>
  <c r="C9" i="12"/>
  <c r="D9" i="12"/>
  <c r="F9" i="12"/>
  <c r="G9" i="12"/>
  <c r="H9" i="12"/>
  <c r="C10" i="12"/>
  <c r="D10" i="12"/>
  <c r="E10" i="12"/>
  <c r="F10" i="12"/>
  <c r="G10" i="12"/>
  <c r="H10" i="12"/>
  <c r="C11" i="12"/>
  <c r="D11" i="12"/>
  <c r="E11" i="12"/>
  <c r="F11" i="12"/>
  <c r="G11" i="12"/>
  <c r="H11" i="12"/>
  <c r="C12" i="12"/>
  <c r="D12" i="12"/>
  <c r="E12" i="12"/>
  <c r="F12" i="12"/>
  <c r="G12" i="12"/>
  <c r="H12" i="12"/>
  <c r="C13" i="12"/>
  <c r="D13" i="12"/>
  <c r="E13" i="12"/>
  <c r="F13" i="12"/>
  <c r="G13" i="12"/>
  <c r="H13" i="12"/>
  <c r="C14" i="12"/>
  <c r="D14" i="12"/>
  <c r="E14" i="12"/>
  <c r="F14" i="12"/>
  <c r="G14" i="12"/>
  <c r="H14" i="12"/>
  <c r="B6" i="12"/>
  <c r="B7" i="12"/>
  <c r="B8" i="12"/>
  <c r="B9" i="12"/>
  <c r="B10" i="12"/>
  <c r="B11" i="12"/>
  <c r="B12" i="12"/>
  <c r="B13" i="12"/>
  <c r="B14" i="12"/>
  <c r="B5" i="12"/>
  <c r="B5" i="30"/>
  <c r="E7" i="12" l="1"/>
  <c r="E8" i="12"/>
  <c r="E9" i="12"/>
  <c r="E15" i="12" s="1"/>
  <c r="AE5" i="30"/>
  <c r="AE7" i="30"/>
  <c r="AE6" i="30"/>
  <c r="AD5" i="30"/>
  <c r="AD6" i="30"/>
  <c r="AD7" i="30"/>
  <c r="AF5" i="30"/>
  <c r="AF7" i="30"/>
  <c r="AF6" i="30"/>
  <c r="AC6" i="30"/>
  <c r="AC7" i="30"/>
  <c r="AC5" i="30"/>
  <c r="W5" i="30"/>
  <c r="W8" i="30" s="1"/>
  <c r="W7" i="30"/>
  <c r="W6" i="30"/>
  <c r="Q6" i="30"/>
  <c r="Q5" i="30"/>
  <c r="Q7" i="30"/>
  <c r="K6" i="30"/>
  <c r="K5" i="30"/>
  <c r="K7" i="30"/>
  <c r="AA7" i="30"/>
  <c r="AA5" i="30"/>
  <c r="AA6" i="30"/>
  <c r="X6" i="30"/>
  <c r="X7" i="30"/>
  <c r="X5" i="30"/>
  <c r="U5" i="30"/>
  <c r="U6" i="30"/>
  <c r="U7" i="30"/>
  <c r="R5" i="30"/>
  <c r="R7" i="30"/>
  <c r="R6" i="30"/>
  <c r="R8" i="30" s="1"/>
  <c r="O7" i="30"/>
  <c r="O6" i="30"/>
  <c r="O5" i="30"/>
  <c r="L6" i="30"/>
  <c r="L7" i="30"/>
  <c r="L5" i="30"/>
  <c r="I7" i="30"/>
  <c r="I6" i="30"/>
  <c r="I5" i="30"/>
  <c r="F5" i="30"/>
  <c r="F6" i="30"/>
  <c r="F7" i="30"/>
  <c r="F8" i="30" s="1"/>
  <c r="Z5" i="30"/>
  <c r="Z6" i="30"/>
  <c r="Z7" i="30"/>
  <c r="T5" i="30"/>
  <c r="T7" i="30"/>
  <c r="T6" i="30"/>
  <c r="N7" i="30"/>
  <c r="N6" i="30"/>
  <c r="N5" i="30"/>
  <c r="AB6" i="30"/>
  <c r="AB5" i="30"/>
  <c r="AB7" i="30"/>
  <c r="Y6" i="30"/>
  <c r="Y7" i="30"/>
  <c r="Y5" i="30"/>
  <c r="V5" i="30"/>
  <c r="V6" i="30"/>
  <c r="V7" i="30"/>
  <c r="S5" i="30"/>
  <c r="S7" i="30"/>
  <c r="S6" i="30"/>
  <c r="P5" i="30"/>
  <c r="P7" i="30"/>
  <c r="P6" i="30"/>
  <c r="M6" i="30"/>
  <c r="M5" i="30"/>
  <c r="M7" i="30"/>
  <c r="J5" i="30"/>
  <c r="J7" i="30"/>
  <c r="J6" i="30"/>
  <c r="G5" i="30"/>
  <c r="G7" i="30"/>
  <c r="G6" i="30"/>
  <c r="H6" i="30"/>
  <c r="H7" i="30"/>
  <c r="H5" i="30"/>
  <c r="E7" i="30"/>
  <c r="E5" i="30"/>
  <c r="E6" i="30"/>
  <c r="D6" i="30"/>
  <c r="B6" i="30"/>
  <c r="C6" i="30"/>
  <c r="AJ6" i="30"/>
  <c r="D5" i="30"/>
  <c r="B7" i="30"/>
  <c r="D7" i="30"/>
  <c r="C5" i="30"/>
  <c r="C7" i="30"/>
  <c r="F15" i="12"/>
  <c r="H15" i="12"/>
  <c r="D15" i="12"/>
  <c r="B15" i="12"/>
  <c r="G15" i="12"/>
  <c r="C15" i="12"/>
  <c r="F12" i="17"/>
  <c r="B6" i="17"/>
  <c r="B13" i="17"/>
  <c r="B14" i="17"/>
  <c r="B8" i="17"/>
  <c r="C5" i="17"/>
  <c r="D8" i="17"/>
  <c r="E7" i="17"/>
  <c r="F6" i="17"/>
  <c r="G5" i="17"/>
  <c r="H8" i="17"/>
  <c r="C14" i="18"/>
  <c r="C4" i="19" s="1"/>
  <c r="D14" i="18"/>
  <c r="D4" i="19" s="1"/>
  <c r="E14" i="18"/>
  <c r="E6" i="19" s="1"/>
  <c r="B14" i="18"/>
  <c r="Y8" i="30" l="1"/>
  <c r="Z8" i="30"/>
  <c r="B10" i="17"/>
  <c r="E13" i="17"/>
  <c r="E12" i="17"/>
  <c r="B9" i="17"/>
  <c r="AB8" i="30"/>
  <c r="AJ7" i="30"/>
  <c r="D11" i="19"/>
  <c r="D7" i="19"/>
  <c r="C11" i="19"/>
  <c r="C7" i="19"/>
  <c r="D13" i="19"/>
  <c r="D9" i="19"/>
  <c r="D5" i="19"/>
  <c r="C13" i="19"/>
  <c r="C9" i="19"/>
  <c r="C5" i="19"/>
  <c r="AJ5" i="30"/>
  <c r="AJ8" i="30" s="1"/>
  <c r="U8" i="30"/>
  <c r="C8" i="30"/>
  <c r="AD8" i="30"/>
  <c r="E8" i="30"/>
  <c r="L8" i="30"/>
  <c r="B8" i="30"/>
  <c r="I8" i="30"/>
  <c r="X8" i="30"/>
  <c r="G8" i="30"/>
  <c r="AE8" i="30"/>
  <c r="V8" i="30"/>
  <c r="M8" i="30"/>
  <c r="AC8" i="30"/>
  <c r="P8" i="30"/>
  <c r="AF8" i="30"/>
  <c r="O8" i="30"/>
  <c r="Q8" i="30"/>
  <c r="T8" i="30"/>
  <c r="S8" i="30"/>
  <c r="D8" i="30"/>
  <c r="N8" i="30"/>
  <c r="K8" i="30"/>
  <c r="AA8" i="30"/>
  <c r="H8" i="30"/>
  <c r="J8" i="30"/>
  <c r="E14" i="19"/>
  <c r="B12" i="19"/>
  <c r="B8" i="19"/>
  <c r="B7" i="19"/>
  <c r="B4" i="19"/>
  <c r="B10" i="19"/>
  <c r="B6" i="19"/>
  <c r="D12" i="19"/>
  <c r="D10" i="19"/>
  <c r="D8" i="19"/>
  <c r="D6" i="19"/>
  <c r="B11" i="19"/>
  <c r="B13" i="19"/>
  <c r="B9" i="19"/>
  <c r="B5" i="19"/>
  <c r="C12" i="19"/>
  <c r="C10" i="19"/>
  <c r="C8" i="19"/>
  <c r="C6" i="19"/>
  <c r="G14" i="17"/>
  <c r="B5" i="17"/>
  <c r="B11" i="17"/>
  <c r="B7" i="17"/>
  <c r="E14" i="17"/>
  <c r="F13" i="17"/>
  <c r="G12" i="17"/>
  <c r="C12" i="17"/>
  <c r="H11" i="17"/>
  <c r="D11" i="17"/>
  <c r="E10" i="17"/>
  <c r="F9" i="17"/>
  <c r="G8" i="17"/>
  <c r="C8" i="17"/>
  <c r="H7" i="17"/>
  <c r="D7" i="17"/>
  <c r="E6" i="17"/>
  <c r="F5" i="17"/>
  <c r="H14" i="17"/>
  <c r="D14" i="17"/>
  <c r="G11" i="17"/>
  <c r="C11" i="17"/>
  <c r="H10" i="17"/>
  <c r="D10" i="17"/>
  <c r="E9" i="17"/>
  <c r="F8" i="17"/>
  <c r="G7" i="17"/>
  <c r="C7" i="17"/>
  <c r="H6" i="17"/>
  <c r="D6" i="17"/>
  <c r="E5" i="17"/>
  <c r="H13" i="17"/>
  <c r="D13" i="17"/>
  <c r="F11" i="17"/>
  <c r="G10" i="17"/>
  <c r="C10" i="17"/>
  <c r="H9" i="17"/>
  <c r="D9" i="17"/>
  <c r="E8" i="17"/>
  <c r="F7" i="17"/>
  <c r="G6" i="17"/>
  <c r="C6" i="17"/>
  <c r="H5" i="17"/>
  <c r="D5" i="17"/>
  <c r="C14" i="17"/>
  <c r="B12" i="17"/>
  <c r="F14" i="17"/>
  <c r="G13" i="17"/>
  <c r="C13" i="17"/>
  <c r="H12" i="17"/>
  <c r="D12" i="17"/>
  <c r="E11" i="17"/>
  <c r="F10" i="17"/>
  <c r="G9" i="17"/>
  <c r="C9" i="17"/>
  <c r="C14" i="19" l="1"/>
  <c r="D14" i="19"/>
  <c r="B14" i="19"/>
  <c r="D15" i="17"/>
  <c r="G15" i="17"/>
  <c r="C15" i="17"/>
  <c r="H15" i="17"/>
  <c r="H12" i="19"/>
  <c r="H13" i="19"/>
  <c r="H8" i="19"/>
  <c r="H9" i="19"/>
  <c r="H6" i="19"/>
  <c r="H10" i="19"/>
  <c r="H4" i="19"/>
  <c r="H7" i="19"/>
  <c r="H5" i="19"/>
  <c r="H15" i="19"/>
  <c r="H11" i="19"/>
  <c r="F15" i="17"/>
  <c r="E15" i="17"/>
  <c r="B15" i="17"/>
  <c r="B6" i="14"/>
  <c r="B5" i="14" l="1"/>
  <c r="B13" i="14"/>
  <c r="B9" i="14"/>
  <c r="H14" i="19"/>
  <c r="B12" i="14"/>
  <c r="B8" i="14"/>
  <c r="B11" i="14"/>
  <c r="B7" i="14"/>
  <c r="B4" i="14"/>
  <c r="B10" i="14"/>
  <c r="B14" i="14" l="1"/>
  <c r="C6" i="28"/>
  <c r="C10" i="28"/>
  <c r="C14" i="28"/>
  <c r="C7" i="28"/>
  <c r="C11" i="28"/>
  <c r="C8" i="28"/>
  <c r="C12" i="28"/>
  <c r="C5" i="28"/>
  <c r="C9" i="28"/>
  <c r="C13" i="28"/>
  <c r="D5" i="28"/>
  <c r="D9" i="28"/>
  <c r="D13" i="28"/>
  <c r="D6" i="28"/>
  <c r="D10" i="28"/>
  <c r="D7" i="28"/>
  <c r="D11" i="28"/>
  <c r="D8" i="28"/>
  <c r="D12" i="28"/>
  <c r="D14" i="28"/>
  <c r="B9" i="28"/>
  <c r="B13" i="28"/>
  <c r="B6" i="28"/>
  <c r="B10" i="28"/>
  <c r="B7" i="28"/>
  <c r="B11" i="28"/>
  <c r="B5" i="28"/>
  <c r="B8" i="28"/>
  <c r="B12" i="28"/>
  <c r="B14" i="28"/>
  <c r="F7" i="28"/>
  <c r="F11" i="28"/>
  <c r="F12" i="28"/>
  <c r="F8" i="28"/>
  <c r="F5" i="28"/>
  <c r="F9" i="28"/>
  <c r="F13" i="28"/>
  <c r="F6" i="28"/>
  <c r="F10" i="28"/>
  <c r="F14" i="28"/>
  <c r="G6" i="28"/>
  <c r="G10" i="28"/>
  <c r="G14" i="28"/>
  <c r="G7" i="28"/>
  <c r="G8" i="28"/>
  <c r="G12" i="28"/>
  <c r="G5" i="28"/>
  <c r="G9" i="28"/>
  <c r="G13" i="28"/>
  <c r="G11" i="28"/>
  <c r="M6" i="28"/>
  <c r="M10" i="28"/>
  <c r="M14" i="28"/>
  <c r="M7" i="28"/>
  <c r="M11" i="28"/>
  <c r="M8" i="28"/>
  <c r="M12" i="28"/>
  <c r="M5" i="28"/>
  <c r="M9" i="28"/>
  <c r="M13" i="28"/>
  <c r="E8" i="28"/>
  <c r="E12" i="28"/>
  <c r="E5" i="28"/>
  <c r="E9" i="28"/>
  <c r="E13" i="28"/>
  <c r="E6" i="28"/>
  <c r="E10" i="28"/>
  <c r="E14" i="28"/>
  <c r="E7" i="28"/>
  <c r="E11" i="28"/>
  <c r="D4" i="31"/>
  <c r="W11" i="24"/>
  <c r="W10" i="24"/>
  <c r="W9" i="24"/>
  <c r="W8" i="24"/>
  <c r="W7" i="24"/>
  <c r="B15" i="28" l="1"/>
  <c r="E15" i="28"/>
  <c r="G15" i="28"/>
  <c r="F15" i="28"/>
  <c r="M15" i="28"/>
  <c r="C15" i="28"/>
  <c r="D15" i="28"/>
  <c r="E16" i="26"/>
  <c r="H11" i="26"/>
  <c r="D16" i="26"/>
  <c r="H10" i="26"/>
  <c r="H6" i="26"/>
  <c r="H13" i="26"/>
  <c r="B16" i="26"/>
  <c r="G16" i="26"/>
  <c r="H8" i="26"/>
  <c r="C16" i="26"/>
  <c r="H12" i="26" l="1"/>
  <c r="H9" i="26"/>
  <c r="H14" i="26"/>
  <c r="H15" i="26" s="1"/>
  <c r="B15" i="26"/>
  <c r="D15" i="26"/>
  <c r="F15" i="26"/>
  <c r="G15" i="26"/>
  <c r="C15" i="26"/>
  <c r="F16" i="26"/>
  <c r="H14" i="13"/>
  <c r="F15" i="14" l="1"/>
  <c r="G15" i="14"/>
  <c r="E15" i="14"/>
  <c r="E6" i="14"/>
  <c r="E14" i="14" s="1"/>
  <c r="D4" i="14"/>
  <c r="D6" i="14"/>
  <c r="D8" i="14"/>
  <c r="D10" i="14"/>
  <c r="D12" i="14"/>
  <c r="D15" i="14"/>
  <c r="D5" i="14"/>
  <c r="D7" i="14"/>
  <c r="D9" i="14"/>
  <c r="D11" i="14"/>
  <c r="D13" i="14"/>
  <c r="C15" i="14"/>
  <c r="C5" i="14"/>
  <c r="C7" i="14"/>
  <c r="C9" i="14"/>
  <c r="C11" i="14"/>
  <c r="C13" i="14"/>
  <c r="C4" i="14"/>
  <c r="C6" i="14"/>
  <c r="C8" i="14"/>
  <c r="C10" i="14"/>
  <c r="C12" i="14"/>
  <c r="H6" i="14"/>
  <c r="B15" i="14"/>
  <c r="H15" i="14" s="1"/>
  <c r="H10" i="14"/>
  <c r="H4" i="14"/>
  <c r="H11" i="14"/>
  <c r="H5" i="14"/>
  <c r="H7" i="14"/>
  <c r="H12" i="14"/>
  <c r="H13" i="14"/>
  <c r="H8" i="14"/>
  <c r="H9" i="14"/>
  <c r="AH7" i="30" l="1"/>
  <c r="AG6" i="30"/>
  <c r="AI7" i="30"/>
  <c r="H14" i="14"/>
  <c r="C14" i="14"/>
  <c r="D14" i="14"/>
  <c r="H7" i="28"/>
  <c r="H15" i="28" s="1"/>
  <c r="I7" i="28"/>
  <c r="I15" i="28" s="1"/>
  <c r="AI5" i="30" l="1"/>
  <c r="AH6" i="30"/>
  <c r="AI6" i="30"/>
  <c r="AI8" i="30" s="1"/>
  <c r="AG5" i="30"/>
  <c r="AG7" i="30"/>
  <c r="AH5" i="30"/>
  <c r="K8" i="28"/>
  <c r="K12" i="28"/>
  <c r="K5" i="28"/>
  <c r="K9" i="28"/>
  <c r="K13" i="28"/>
  <c r="K6" i="28"/>
  <c r="K10" i="28"/>
  <c r="K14" i="28"/>
  <c r="K7" i="28"/>
  <c r="K11" i="28"/>
  <c r="L6" i="28"/>
  <c r="L8" i="28"/>
  <c r="L10" i="28"/>
  <c r="L12" i="28"/>
  <c r="L14" i="28"/>
  <c r="L5" i="28"/>
  <c r="L9" i="28"/>
  <c r="L11" i="28"/>
  <c r="L13" i="28"/>
  <c r="L7" i="28"/>
  <c r="J6" i="28"/>
  <c r="J10" i="28"/>
  <c r="J14" i="28"/>
  <c r="J12" i="28"/>
  <c r="J7" i="28"/>
  <c r="J5" i="28"/>
  <c r="J9" i="28"/>
  <c r="J13" i="28"/>
  <c r="J8" i="28"/>
  <c r="J11" i="28"/>
  <c r="V7" i="24"/>
  <c r="V8" i="24"/>
  <c r="V9" i="24"/>
  <c r="V10" i="24"/>
  <c r="V11" i="24"/>
  <c r="AG8" i="30" l="1"/>
  <c r="AH8" i="30"/>
  <c r="K15" i="28"/>
  <c r="L15" i="28"/>
  <c r="J15" i="28"/>
  <c r="H16" i="26"/>
  <c r="E4" i="27" l="1"/>
  <c r="G4" i="27" s="1"/>
  <c r="I4" i="27" s="1"/>
  <c r="K4" i="27" s="1"/>
  <c r="D4" i="27"/>
  <c r="F4" i="27" s="1"/>
  <c r="H4" i="27" s="1"/>
  <c r="J4" i="27" s="1"/>
  <c r="L4" i="27" l="1"/>
  <c r="L4" i="28" s="1"/>
  <c r="J4" i="28"/>
  <c r="M4" i="27"/>
  <c r="M4" i="28" s="1"/>
  <c r="K4" i="28"/>
  <c r="E4" i="31"/>
  <c r="G4" i="31" s="1"/>
  <c r="I4" i="31" s="1"/>
  <c r="K4" i="31" s="1"/>
  <c r="F4" i="31"/>
  <c r="H4" i="31" s="1"/>
  <c r="J4" i="31" s="1"/>
  <c r="P4" i="31" l="1"/>
  <c r="L4" i="31"/>
  <c r="N4" i="31" s="1"/>
  <c r="Q4" i="31"/>
  <c r="M4" i="31"/>
  <c r="O4" i="31" s="1"/>
  <c r="I4" i="28"/>
  <c r="H4" i="28"/>
  <c r="G4" i="28"/>
  <c r="F4" i="28"/>
  <c r="E4" i="28"/>
  <c r="D4" i="28"/>
  <c r="C4" i="28"/>
  <c r="B4" i="28"/>
</calcChain>
</file>

<file path=xl/sharedStrings.xml><?xml version="1.0" encoding="utf-8"?>
<sst xmlns="http://schemas.openxmlformats.org/spreadsheetml/2006/main" count="426" uniqueCount="85">
  <si>
    <t>(%)</t>
  </si>
  <si>
    <t>-</t>
  </si>
  <si>
    <t>Pension Insurance Company (PIC)</t>
  </si>
  <si>
    <t xml:space="preserve">PIC "DOVERIE" PLC </t>
  </si>
  <si>
    <t>PIC "SAGLASIE" PLC</t>
  </si>
  <si>
    <t xml:space="preserve">PIC "DSK-RODINA" PLC </t>
  </si>
  <si>
    <t xml:space="preserve">PIC "ALLIANZ-BULGARIA" PLC </t>
  </si>
  <si>
    <t>"PIC UBB" PLC</t>
  </si>
  <si>
    <t xml:space="preserve">PIC "CCB-SILA" PLC    </t>
  </si>
  <si>
    <t xml:space="preserve">"PIC-FUTURE" PLC  </t>
  </si>
  <si>
    <t>PIC "TOPLINA" PLC</t>
  </si>
  <si>
    <t>"PENSIONNOOSIGURITELEN INSTITUT" PLC</t>
  </si>
  <si>
    <t>"PAC DALLBOGG: LIFE AND HEALTH" EAD</t>
  </si>
  <si>
    <t>TOTAL</t>
  </si>
  <si>
    <t>(in thousands of BGN)</t>
  </si>
  <si>
    <t>Total Income</t>
  </si>
  <si>
    <t>Income from Fees and Charges</t>
  </si>
  <si>
    <t>Income from Managing PIC's Own Funds</t>
  </si>
  <si>
    <t>Total Costs</t>
  </si>
  <si>
    <t>Costs of Managing PIC's Own Funds</t>
  </si>
  <si>
    <t>Financial Result before Tax</t>
  </si>
  <si>
    <t xml:space="preserve">                                                       Period 
Financial Results                         </t>
  </si>
  <si>
    <t xml:space="preserve">Balance Sheet Assets of the Pension Insurance Companies and of the Funds under Management  </t>
  </si>
  <si>
    <t>PIC "DSK-RODINA" PLC</t>
  </si>
  <si>
    <t xml:space="preserve">PIC "ALLIANZ BULGARIA" PLC </t>
  </si>
  <si>
    <t xml:space="preserve">"PIC UBB" PLC </t>
  </si>
  <si>
    <t>PIC "CCB-SILA" PLC</t>
  </si>
  <si>
    <t xml:space="preserve">"PIC-FUTURE" PLC </t>
  </si>
  <si>
    <t xml:space="preserve">                                                                Year, month
PIC</t>
  </si>
  <si>
    <t>PIC</t>
  </si>
  <si>
    <t>UPF</t>
  </si>
  <si>
    <t>PPF</t>
  </si>
  <si>
    <t>VPF</t>
  </si>
  <si>
    <t>VPFOS</t>
  </si>
  <si>
    <t>LPPF</t>
  </si>
  <si>
    <t>DPF</t>
  </si>
  <si>
    <t>Total for Funds</t>
  </si>
  <si>
    <t xml:space="preserve">                                                                Funds
PIC
                                                  </t>
  </si>
  <si>
    <t xml:space="preserve">                                                             Funds, Year                                               
PIC</t>
  </si>
  <si>
    <t>Pension Insurance Companies Income from Fees and Charges</t>
  </si>
  <si>
    <t xml:space="preserve">                                                              Funds, Year                                                
PIC</t>
  </si>
  <si>
    <t xml:space="preserve">Relative Share of Income from Fees and Charges in Total Income of Pension Insurance Companies </t>
  </si>
  <si>
    <t>Charges on Insurance Contributions</t>
  </si>
  <si>
    <t>Investment Management Fees</t>
  </si>
  <si>
    <t>One-off Entry Fee, Charge for Member Transfers and Other Fees</t>
  </si>
  <si>
    <t xml:space="preserve">          Pension Insurance Company, Funds                                                                                                                                                                                                                                                                                                                                                Type of Fees and Charges                                    .     </t>
  </si>
  <si>
    <t xml:space="preserve">PIC "DOVERIE" PLC  </t>
  </si>
  <si>
    <t xml:space="preserve">PIC "SAGLASIE" PLC    </t>
  </si>
  <si>
    <t xml:space="preserve">PIC "DSK-RODINA" PLC   </t>
  </si>
  <si>
    <t xml:space="preserve">"PIC UBB" PLC              </t>
  </si>
  <si>
    <t xml:space="preserve">PIC "CCB-SILA" PLC             </t>
  </si>
  <si>
    <t>LPPF&amp; DPF</t>
  </si>
  <si>
    <t xml:space="preserve">PIC                                                           Year                                     </t>
  </si>
  <si>
    <t xml:space="preserve">PIC                                                           Year, month                                     </t>
  </si>
  <si>
    <t xml:space="preserve">Net Assets' Dynamics of the Supplementary Pension Funds Managed by the Pension Insurance Companies                                                                         </t>
  </si>
  <si>
    <t xml:space="preserve">                                                                   Funds
PIC                                            </t>
  </si>
  <si>
    <t>UPF - insured persons</t>
  </si>
  <si>
    <t>PPF - insured persons and pensioners</t>
  </si>
  <si>
    <t>VPF - insured persons and pensioners</t>
  </si>
  <si>
    <t>VPFOS - insured persons and pensioners</t>
  </si>
  <si>
    <t>LPPF - pesioners</t>
  </si>
  <si>
    <t>DPF -                         persons with deffered payments</t>
  </si>
  <si>
    <t>Market Share of Pension Insurance Companies by Number of Insured Persons in the Supplementary Pension Funds under Management</t>
  </si>
  <si>
    <t xml:space="preserve">Market Share of the Pension Insurance Companies by Net Assets of the Supplementary Pension Funds under Management       </t>
  </si>
  <si>
    <t>RELATIVE SHARE BY TYPE OF FUND</t>
  </si>
  <si>
    <t xml:space="preserve">UPF </t>
  </si>
  <si>
    <t xml:space="preserve">PPF </t>
  </si>
  <si>
    <t xml:space="preserve">VPF </t>
  </si>
  <si>
    <t xml:space="preserve">DPF </t>
  </si>
  <si>
    <t xml:space="preserve">Notes: </t>
  </si>
  <si>
    <t>*One person can be insured in more than one type of pension fund</t>
  </si>
  <si>
    <t>** "Insured person" shall be a natural person in whose name and on whose individual account social insurance contributions for a supplementary pension have been remitted</t>
  </si>
  <si>
    <t>Insured Persons' Dynamics of the Supplementary Pension Funds Managed by the Pension Insurance Companies</t>
  </si>
  <si>
    <t>First
Half
2024</t>
  </si>
  <si>
    <t>First
Half
2025</t>
  </si>
  <si>
    <t>30.06.2025</t>
  </si>
  <si>
    <t>Pension Insurance Companies' Market Share in Balance Sheet Assets of Funds as of 30.06.2025</t>
  </si>
  <si>
    <t>Financial Results of the Pension Insurance Companies</t>
  </si>
  <si>
    <t>Pension Insurance Companies Income from Fees and Charges (by Type) for the First Half of 2025</t>
  </si>
  <si>
    <t>Structure of Pension Insurance Companies Income from Fees and Charges (by Type) for the First Half of 2025</t>
  </si>
  <si>
    <t>Number of Participants in the Funds Managed by the Pension Incurance Companies as of 30.06.2025</t>
  </si>
  <si>
    <t>Market Share of the Pension Incurance Companies by Number of Participants in the Funds under Managment as of 30.06.2025</t>
  </si>
  <si>
    <t xml:space="preserve"> Net Assets in the Funds Managed by the Pension Incurance Companies as of 30.06.2025</t>
  </si>
  <si>
    <t>Market Share of the Pension Insurance Companies by Net Assets of the Funds under Management as of 30.06.2025</t>
  </si>
  <si>
    <t>Number of Newly Insured Persons in Supplementary Pension Funds for the First Half of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</si>
</sst>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_-* #,##0.00\ _л_в_-;\-* #,##0.00\ _л_в_-;_-* &quot;-&quot;??\ _л_в_-;_-@_-"/>
    <numFmt numFmtId="165" formatCode="#,##0;\-#,##0;\-"/>
    <numFmt numFmtId="166" formatCode="#,##0;\-#,##0;&quot;–&quot;"/>
    <numFmt numFmtId="167" formatCode="#,##0.00;\-#,##0.00;&quot;–&quot;"/>
    <numFmt numFmtId="168" formatCode="[$-F800]dddd\,\ mmmm\ dd\,\ yyyy"/>
    <numFmt numFmtId="169" formatCode="0.0000"/>
  </numFmts>
  <fonts count="49" x14ac:knownFonts="1">
    <font>
      <sz val="10"/>
      <name val="Arial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Arial"/>
      <family val="2"/>
      <charset val="204"/>
    </font>
    <font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Arial"/>
      <family val="2"/>
      <charset val="204"/>
    </font>
    <font>
      <sz val="14"/>
      <color indexed="8"/>
      <name val="Times New Roman"/>
      <family val="1"/>
      <charset val="204"/>
    </font>
    <font>
      <sz val="14"/>
      <name val="Arial"/>
      <family val="2"/>
      <charset val="204"/>
    </font>
    <font>
      <sz val="12"/>
      <color indexed="8"/>
      <name val="Times New Roman"/>
      <family val="1"/>
      <charset val="204"/>
    </font>
    <font>
      <sz val="12"/>
      <name val="Arial"/>
      <family val="2"/>
      <charset val="204"/>
    </font>
    <font>
      <sz val="11"/>
      <name val="Times New Roman"/>
      <family val="1"/>
      <charset val="204"/>
    </font>
    <font>
      <sz val="10"/>
      <color theme="1"/>
      <name val="Arial"/>
      <family val="2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/>
      <diagonal style="hair">
        <color indexed="64"/>
      </diagonal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>
      <left style="hair">
        <color indexed="64"/>
      </left>
      <right/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 diagonalDown="1">
      <left style="hair">
        <color indexed="64"/>
      </left>
      <right style="hair">
        <color indexed="64"/>
      </right>
      <top/>
      <bottom style="hair">
        <color indexed="64"/>
      </bottom>
      <diagonal style="hair">
        <color indexed="64"/>
      </diagonal>
    </border>
    <border diagonalDown="1">
      <left style="hair">
        <color indexed="64"/>
      </left>
      <right style="hair">
        <color indexed="64"/>
      </right>
      <top/>
      <bottom/>
      <diagonal style="hair">
        <color indexed="64"/>
      </diagonal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223">
    <xf numFmtId="0" fontId="0" fillId="0" borderId="0"/>
    <xf numFmtId="164" fontId="33" fillId="0" borderId="0" applyFont="0" applyFill="0" applyBorder="0" applyAlignment="0" applyProtection="0"/>
    <xf numFmtId="0" fontId="33" fillId="0" borderId="0"/>
    <xf numFmtId="0" fontId="36" fillId="0" borderId="0"/>
    <xf numFmtId="164" fontId="33" fillId="0" borderId="0" applyFont="0" applyFill="0" applyBorder="0" applyAlignment="0" applyProtection="0"/>
    <xf numFmtId="9" fontId="33" fillId="0" borderId="0" applyFont="0" applyFill="0" applyBorder="0" applyAlignment="0" applyProtection="0"/>
    <xf numFmtId="0" fontId="32" fillId="0" borderId="0"/>
    <xf numFmtId="0" fontId="32" fillId="0" borderId="0"/>
    <xf numFmtId="0" fontId="33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1" fillId="0" borderId="0"/>
    <xf numFmtId="0" fontId="30" fillId="0" borderId="0"/>
    <xf numFmtId="0" fontId="29" fillId="0" borderId="0"/>
    <xf numFmtId="0" fontId="28" fillId="0" borderId="0"/>
    <xf numFmtId="164" fontId="33" fillId="0" borderId="0" applyFont="0" applyFill="0" applyBorder="0" applyAlignment="0" applyProtection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5" fillId="0" borderId="0"/>
    <xf numFmtId="0" fontId="24" fillId="0" borderId="0"/>
    <xf numFmtId="0" fontId="23" fillId="0" borderId="0"/>
    <xf numFmtId="0" fontId="22" fillId="0" borderId="0"/>
    <xf numFmtId="0" fontId="21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33" fillId="0" borderId="0"/>
    <xf numFmtId="0" fontId="19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7" fillId="0" borderId="0"/>
    <xf numFmtId="0" fontId="16" fillId="0" borderId="0"/>
    <xf numFmtId="0" fontId="15" fillId="0" borderId="0"/>
    <xf numFmtId="0" fontId="14" fillId="0" borderId="0"/>
    <xf numFmtId="0" fontId="13" fillId="0" borderId="0"/>
    <xf numFmtId="0" fontId="12" fillId="0" borderId="0"/>
    <xf numFmtId="0" fontId="11" fillId="0" borderId="0"/>
    <xf numFmtId="0" fontId="10" fillId="0" borderId="0"/>
    <xf numFmtId="0" fontId="9" fillId="0" borderId="0"/>
    <xf numFmtId="0" fontId="8" fillId="0" borderId="0"/>
    <xf numFmtId="0" fontId="7" fillId="0" borderId="0"/>
    <xf numFmtId="0" fontId="6" fillId="0" borderId="0"/>
    <xf numFmtId="0" fontId="5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3" fillId="0" borderId="0"/>
    <xf numFmtId="0" fontId="33" fillId="0" borderId="0"/>
    <xf numFmtId="0" fontId="2" fillId="0" borderId="0"/>
    <xf numFmtId="0" fontId="1" fillId="0" borderId="0"/>
  </cellStyleXfs>
  <cellXfs count="188">
    <xf numFmtId="0" fontId="0" fillId="0" borderId="0" xfId="0"/>
    <xf numFmtId="0" fontId="37" fillId="0" borderId="1" xfId="0" applyFont="1" applyBorder="1" applyAlignment="1">
      <alignment horizontal="center" vertical="center" wrapText="1"/>
    </xf>
    <xf numFmtId="0" fontId="37" fillId="0" borderId="2" xfId="0" applyFont="1" applyBorder="1" applyAlignment="1">
      <alignment horizontal="center" vertical="center" wrapText="1"/>
    </xf>
    <xf numFmtId="3" fontId="0" fillId="0" borderId="0" xfId="0" applyNumberFormat="1"/>
    <xf numFmtId="0" fontId="37" fillId="0" borderId="0" xfId="0" applyFont="1" applyBorder="1" applyAlignment="1">
      <alignment horizontal="center"/>
    </xf>
    <xf numFmtId="0" fontId="34" fillId="0" borderId="5" xfId="0" applyFont="1" applyFill="1" applyBorder="1" applyAlignment="1">
      <alignment vertical="center" wrapText="1"/>
    </xf>
    <xf numFmtId="0" fontId="37" fillId="0" borderId="0" xfId="0" applyFont="1" applyBorder="1" applyAlignment="1">
      <alignment horizontal="left"/>
    </xf>
    <xf numFmtId="0" fontId="37" fillId="0" borderId="0" xfId="0" applyFont="1" applyFill="1" applyBorder="1" applyAlignment="1">
      <alignment horizontal="center"/>
    </xf>
    <xf numFmtId="0" fontId="37" fillId="0" borderId="1" xfId="0" applyFont="1" applyFill="1" applyBorder="1" applyAlignment="1">
      <alignment horizontal="center" vertical="center"/>
    </xf>
    <xf numFmtId="0" fontId="37" fillId="0" borderId="0" xfId="0" applyFont="1" applyFill="1" applyBorder="1" applyAlignment="1">
      <alignment horizontal="left"/>
    </xf>
    <xf numFmtId="0" fontId="37" fillId="0" borderId="0" xfId="0" applyFont="1"/>
    <xf numFmtId="2" fontId="37" fillId="0" borderId="0" xfId="0" applyNumberFormat="1" applyFont="1"/>
    <xf numFmtId="0" fontId="39" fillId="0" borderId="0" xfId="0" applyFont="1" applyBorder="1" applyAlignment="1">
      <alignment horizontal="center"/>
    </xf>
    <xf numFmtId="4" fontId="37" fillId="0" borderId="0" xfId="0" applyNumberFormat="1" applyFont="1"/>
    <xf numFmtId="164" fontId="37" fillId="0" borderId="0" xfId="1" applyFont="1" applyFill="1" applyBorder="1" applyAlignment="1">
      <alignment horizontal="center" vertical="center" wrapText="1"/>
    </xf>
    <xf numFmtId="3" fontId="36" fillId="0" borderId="0" xfId="3" applyNumberFormat="1" applyFont="1" applyFill="1" applyAlignment="1"/>
    <xf numFmtId="0" fontId="36" fillId="0" borderId="0" xfId="3" applyFont="1" applyFill="1" applyAlignment="1"/>
    <xf numFmtId="0" fontId="36" fillId="0" borderId="0" xfId="3" applyFont="1" applyFill="1" applyBorder="1" applyAlignment="1">
      <alignment wrapText="1"/>
    </xf>
    <xf numFmtId="0" fontId="36" fillId="0" borderId="0" xfId="3" applyFont="1" applyFill="1" applyAlignment="1">
      <alignment wrapText="1"/>
    </xf>
    <xf numFmtId="0" fontId="38" fillId="0" borderId="0" xfId="2" applyFont="1" applyFill="1"/>
    <xf numFmtId="0" fontId="34" fillId="0" borderId="0" xfId="3" applyFont="1" applyFill="1" applyBorder="1" applyAlignment="1"/>
    <xf numFmtId="0" fontId="36" fillId="0" borderId="0" xfId="3" applyFont="1" applyFill="1" applyBorder="1" applyAlignment="1"/>
    <xf numFmtId="0" fontId="36" fillId="0" borderId="0" xfId="3" applyFont="1" applyFill="1" applyAlignment="1">
      <alignment horizontal="center"/>
    </xf>
    <xf numFmtId="0" fontId="33" fillId="0" borderId="0" xfId="2" applyFill="1"/>
    <xf numFmtId="3" fontId="33" fillId="0" borderId="0" xfId="2" applyNumberFormat="1" applyFill="1"/>
    <xf numFmtId="0" fontId="33" fillId="0" borderId="0" xfId="2"/>
    <xf numFmtId="4" fontId="33" fillId="0" borderId="0" xfId="2" applyNumberFormat="1"/>
    <xf numFmtId="0" fontId="36" fillId="0" borderId="10" xfId="3" applyFont="1" applyBorder="1" applyAlignment="1">
      <alignment horizontal="center" vertical="center" wrapText="1"/>
    </xf>
    <xf numFmtId="0" fontId="35" fillId="0" borderId="0" xfId="3" applyFont="1" applyFill="1" applyAlignment="1"/>
    <xf numFmtId="0" fontId="35" fillId="0" borderId="0" xfId="3" applyFont="1" applyFill="1" applyAlignment="1">
      <alignment wrapText="1"/>
    </xf>
    <xf numFmtId="0" fontId="34" fillId="0" borderId="1" xfId="3" applyFont="1" applyFill="1" applyBorder="1" applyAlignment="1"/>
    <xf numFmtId="0" fontId="35" fillId="0" borderId="0" xfId="3" applyFont="1" applyFill="1" applyBorder="1" applyAlignment="1"/>
    <xf numFmtId="3" fontId="35" fillId="0" borderId="0" xfId="3" applyNumberFormat="1" applyFont="1" applyFill="1" applyAlignment="1"/>
    <xf numFmtId="164" fontId="36" fillId="0" borderId="6" xfId="1" applyFont="1" applyBorder="1" applyAlignment="1">
      <alignment horizontal="left" vertical="justify" wrapText="1" indent="1"/>
    </xf>
    <xf numFmtId="1" fontId="43" fillId="0" borderId="1" xfId="0" applyNumberFormat="1" applyFont="1" applyFill="1" applyBorder="1" applyAlignment="1">
      <alignment horizontal="center" vertical="center" wrapText="1"/>
    </xf>
    <xf numFmtId="3" fontId="37" fillId="0" borderId="0" xfId="0" applyNumberFormat="1" applyFont="1" applyBorder="1" applyAlignment="1">
      <alignment horizontal="center"/>
    </xf>
    <xf numFmtId="0" fontId="36" fillId="0" borderId="6" xfId="2" applyFont="1" applyBorder="1" applyAlignment="1">
      <alignment horizontal="left" vertical="distributed" wrapText="1"/>
    </xf>
    <xf numFmtId="49" fontId="36" fillId="0" borderId="10" xfId="2" applyNumberFormat="1" applyFont="1" applyFill="1" applyBorder="1" applyAlignment="1">
      <alignment horizontal="center" vertical="center" wrapText="1"/>
    </xf>
    <xf numFmtId="164" fontId="41" fillId="0" borderId="9" xfId="1" applyFont="1" applyFill="1" applyBorder="1" applyAlignment="1">
      <alignment horizontal="center" vertical="center" wrapText="1"/>
    </xf>
    <xf numFmtId="0" fontId="41" fillId="0" borderId="9" xfId="0" applyFont="1" applyFill="1" applyBorder="1" applyAlignment="1">
      <alignment horizontal="center" vertical="center" wrapText="1"/>
    </xf>
    <xf numFmtId="0" fontId="0" fillId="0" borderId="9" xfId="0" applyFill="1" applyBorder="1" applyAlignment="1"/>
    <xf numFmtId="2" fontId="37" fillId="0" borderId="9" xfId="0" applyNumberFormat="1" applyFont="1" applyFill="1" applyBorder="1" applyAlignment="1">
      <alignment wrapText="1" shrinkToFit="1"/>
    </xf>
    <xf numFmtId="2" fontId="37" fillId="0" borderId="0" xfId="0" applyNumberFormat="1" applyFont="1" applyFill="1" applyBorder="1" applyAlignment="1">
      <alignment wrapText="1" shrinkToFit="1"/>
    </xf>
    <xf numFmtId="3" fontId="37" fillId="0" borderId="9" xfId="0" applyNumberFormat="1" applyFont="1" applyBorder="1" applyAlignment="1">
      <alignment wrapText="1"/>
    </xf>
    <xf numFmtId="3" fontId="37" fillId="0" borderId="0" xfId="0" applyNumberFormat="1" applyFont="1" applyBorder="1" applyAlignment="1">
      <alignment wrapText="1"/>
    </xf>
    <xf numFmtId="0" fontId="37" fillId="0" borderId="9" xfId="0" applyFont="1" applyBorder="1" applyAlignment="1">
      <alignment wrapText="1"/>
    </xf>
    <xf numFmtId="0" fontId="37" fillId="0" borderId="0" xfId="0" applyFont="1" applyBorder="1" applyAlignment="1">
      <alignment wrapText="1"/>
    </xf>
    <xf numFmtId="168" fontId="36" fillId="0" borderId="10" xfId="2" applyNumberFormat="1" applyFont="1" applyFill="1" applyBorder="1" applyAlignment="1">
      <alignment horizontal="center" vertical="center" wrapText="1"/>
    </xf>
    <xf numFmtId="0" fontId="36" fillId="0" borderId="10" xfId="2" applyFont="1" applyFill="1" applyBorder="1" applyAlignment="1">
      <alignment horizontal="center" vertical="center" wrapText="1"/>
    </xf>
    <xf numFmtId="0" fontId="36" fillId="0" borderId="11" xfId="0" applyFont="1" applyBorder="1" applyAlignment="1">
      <alignment horizontal="center" vertical="center"/>
    </xf>
    <xf numFmtId="0" fontId="36" fillId="0" borderId="10" xfId="2" applyFont="1" applyFill="1" applyBorder="1" applyAlignment="1">
      <alignment horizontal="center" vertical="center" wrapText="1"/>
    </xf>
    <xf numFmtId="0" fontId="36" fillId="0" borderId="1" xfId="0" applyFont="1" applyFill="1" applyBorder="1" applyAlignment="1">
      <alignment horizontal="center" vertical="center"/>
    </xf>
    <xf numFmtId="0" fontId="36" fillId="0" borderId="1" xfId="0" applyFont="1" applyFill="1" applyBorder="1" applyAlignment="1">
      <alignment horizontal="center" vertical="center" wrapText="1"/>
    </xf>
    <xf numFmtId="164" fontId="36" fillId="0" borderId="1" xfId="1" applyFont="1" applyFill="1" applyBorder="1" applyAlignment="1">
      <alignment horizontal="center" vertical="center" wrapText="1"/>
    </xf>
    <xf numFmtId="0" fontId="36" fillId="0" borderId="9" xfId="2" applyFont="1" applyFill="1" applyBorder="1" applyAlignment="1">
      <alignment wrapText="1"/>
    </xf>
    <xf numFmtId="0" fontId="38" fillId="0" borderId="9" xfId="2" applyFont="1" applyFill="1" applyBorder="1" applyAlignment="1">
      <alignment wrapText="1"/>
    </xf>
    <xf numFmtId="3" fontId="38" fillId="0" borderId="0" xfId="0" applyNumberFormat="1" applyFont="1" applyBorder="1" applyAlignment="1">
      <alignment horizontal="right"/>
    </xf>
    <xf numFmtId="166" fontId="33" fillId="0" borderId="0" xfId="2" applyNumberFormat="1" applyFill="1"/>
    <xf numFmtId="0" fontId="36" fillId="0" borderId="10" xfId="2" applyFont="1" applyFill="1" applyBorder="1" applyAlignment="1">
      <alignment horizontal="center" vertical="center" wrapText="1"/>
    </xf>
    <xf numFmtId="0" fontId="33" fillId="0" borderId="9" xfId="2" applyFill="1" applyBorder="1" applyAlignment="1">
      <alignment wrapText="1"/>
    </xf>
    <xf numFmtId="0" fontId="37" fillId="0" borderId="11" xfId="0" applyFont="1" applyFill="1" applyBorder="1" applyAlignment="1">
      <alignment horizontal="center" vertical="center"/>
    </xf>
    <xf numFmtId="2" fontId="36" fillId="0" borderId="0" xfId="0" applyNumberFormat="1" applyFont="1" applyFill="1" applyBorder="1" applyAlignment="1">
      <alignment horizontal="right" wrapText="1" shrinkToFit="1"/>
    </xf>
    <xf numFmtId="0" fontId="36" fillId="0" borderId="9" xfId="2" applyFont="1" applyFill="1" applyBorder="1" applyAlignment="1">
      <alignment horizontal="right" wrapText="1"/>
    </xf>
    <xf numFmtId="0" fontId="35" fillId="0" borderId="0" xfId="3" applyFont="1" applyFill="1" applyAlignment="1">
      <alignment vertical="center"/>
    </xf>
    <xf numFmtId="166" fontId="35" fillId="0" borderId="0" xfId="3" applyNumberFormat="1" applyFont="1" applyFill="1" applyAlignment="1"/>
    <xf numFmtId="0" fontId="36" fillId="0" borderId="10" xfId="2" applyFont="1" applyFill="1" applyBorder="1" applyAlignment="1">
      <alignment horizontal="center" vertical="center" wrapText="1"/>
    </xf>
    <xf numFmtId="169" fontId="33" fillId="0" borderId="0" xfId="2" applyNumberFormat="1"/>
    <xf numFmtId="0" fontId="36" fillId="0" borderId="4" xfId="0" applyFont="1" applyFill="1" applyBorder="1" applyAlignment="1">
      <alignment horizontal="center" vertical="center"/>
    </xf>
    <xf numFmtId="0" fontId="36" fillId="0" borderId="1" xfId="0" applyFont="1" applyBorder="1" applyAlignment="1">
      <alignment horizontal="center" vertical="center"/>
    </xf>
    <xf numFmtId="14" fontId="36" fillId="0" borderId="10" xfId="2" applyNumberFormat="1" applyFont="1" applyFill="1" applyBorder="1" applyAlignment="1">
      <alignment horizontal="center" vertical="center" wrapText="1"/>
    </xf>
    <xf numFmtId="3" fontId="36" fillId="2" borderId="1" xfId="3" applyNumberFormat="1" applyFont="1" applyFill="1" applyBorder="1" applyAlignment="1"/>
    <xf numFmtId="166" fontId="36" fillId="2" borderId="1" xfId="2" applyNumberFormat="1" applyFont="1" applyFill="1" applyBorder="1" applyAlignment="1">
      <alignment horizontal="right"/>
    </xf>
    <xf numFmtId="4" fontId="36" fillId="2" borderId="1" xfId="2" applyNumberFormat="1" applyFont="1" applyFill="1" applyBorder="1" applyAlignment="1">
      <alignment horizontal="right"/>
    </xf>
    <xf numFmtId="4" fontId="36" fillId="2" borderId="1" xfId="2" applyNumberFormat="1" applyFont="1" applyFill="1" applyBorder="1" applyAlignment="1">
      <alignment horizontal="center"/>
    </xf>
    <xf numFmtId="166" fontId="36" fillId="2" borderId="1" xfId="2" applyNumberFormat="1" applyFont="1" applyFill="1" applyBorder="1" applyAlignment="1">
      <alignment horizontal="right" vertical="center"/>
    </xf>
    <xf numFmtId="167" fontId="36" fillId="2" borderId="1" xfId="2" applyNumberFormat="1" applyFont="1" applyFill="1" applyBorder="1" applyAlignment="1">
      <alignment horizontal="right"/>
    </xf>
    <xf numFmtId="3" fontId="36" fillId="2" borderId="1" xfId="0" applyNumberFormat="1" applyFont="1" applyFill="1" applyBorder="1"/>
    <xf numFmtId="2" fontId="37" fillId="2" borderId="1" xfId="0" applyNumberFormat="1" applyFont="1" applyFill="1" applyBorder="1" applyAlignment="1">
      <alignment horizontal="right"/>
    </xf>
    <xf numFmtId="3" fontId="37" fillId="2" borderId="1" xfId="0" applyNumberFormat="1" applyFont="1" applyFill="1" applyBorder="1"/>
    <xf numFmtId="2" fontId="37" fillId="2" borderId="1" xfId="1" applyNumberFormat="1" applyFont="1" applyFill="1" applyBorder="1" applyAlignment="1"/>
    <xf numFmtId="3" fontId="36" fillId="2" borderId="1" xfId="0" applyNumberFormat="1" applyFont="1" applyFill="1" applyBorder="1" applyAlignment="1">
      <alignment horizontal="right"/>
    </xf>
    <xf numFmtId="3" fontId="43" fillId="2" borderId="1" xfId="0" applyNumberFormat="1" applyFont="1" applyFill="1" applyBorder="1" applyAlignment="1">
      <alignment horizontal="right" wrapText="1"/>
    </xf>
    <xf numFmtId="0" fontId="0" fillId="2" borderId="0" xfId="0" applyFill="1"/>
    <xf numFmtId="4" fontId="36" fillId="2" borderId="1" xfId="0" applyNumberFormat="1" applyFont="1" applyFill="1" applyBorder="1" applyAlignment="1">
      <alignment horizontal="right"/>
    </xf>
    <xf numFmtId="3" fontId="36" fillId="0" borderId="1" xfId="0" applyNumberFormat="1" applyFont="1" applyFill="1" applyBorder="1"/>
    <xf numFmtId="166" fontId="36" fillId="0" borderId="1" xfId="2" applyNumberFormat="1" applyFont="1" applyFill="1" applyBorder="1" applyAlignment="1">
      <alignment horizontal="right"/>
    </xf>
    <xf numFmtId="0" fontId="37" fillId="0" borderId="0" xfId="0" applyFont="1" applyBorder="1" applyAlignment="1">
      <alignment horizontal="right" wrapText="1"/>
    </xf>
    <xf numFmtId="2" fontId="37" fillId="0" borderId="1" xfId="1" applyNumberFormat="1" applyFont="1" applyFill="1" applyBorder="1" applyAlignment="1"/>
    <xf numFmtId="2" fontId="33" fillId="0" borderId="0" xfId="2" applyNumberFormat="1" applyFill="1"/>
    <xf numFmtId="0" fontId="36" fillId="0" borderId="1" xfId="2" applyFont="1" applyFill="1" applyBorder="1" applyAlignment="1">
      <alignment horizontal="center" vertical="center" wrapText="1"/>
    </xf>
    <xf numFmtId="0" fontId="36" fillId="0" borderId="1" xfId="3" applyFont="1" applyFill="1" applyBorder="1" applyAlignment="1">
      <alignment vertical="center"/>
    </xf>
    <xf numFmtId="0" fontId="36" fillId="0" borderId="1" xfId="2" applyFont="1" applyFill="1" applyBorder="1" applyAlignment="1">
      <alignment vertical="center" wrapText="1"/>
    </xf>
    <xf numFmtId="0" fontId="36" fillId="0" borderId="1" xfId="3" applyFont="1" applyFill="1" applyBorder="1" applyAlignment="1">
      <alignment vertical="center" wrapText="1"/>
    </xf>
    <xf numFmtId="164" fontId="36" fillId="0" borderId="1" xfId="1" applyFont="1" applyBorder="1" applyAlignment="1">
      <alignment horizontal="left" vertical="center" wrapText="1"/>
    </xf>
    <xf numFmtId="164" fontId="36" fillId="0" borderId="1" xfId="1" applyFont="1" applyFill="1" applyBorder="1" applyAlignment="1">
      <alignment horizontal="left" vertical="center" wrapText="1"/>
    </xf>
    <xf numFmtId="0" fontId="36" fillId="0" borderId="2" xfId="0" applyFont="1" applyBorder="1" applyAlignment="1">
      <alignment horizontal="center" vertical="center" wrapText="1"/>
    </xf>
    <xf numFmtId="0" fontId="34" fillId="0" borderId="1" xfId="0" applyFont="1" applyFill="1" applyBorder="1" applyAlignment="1">
      <alignment vertical="center" wrapText="1"/>
    </xf>
    <xf numFmtId="0" fontId="36" fillId="0" borderId="10" xfId="0" applyFont="1" applyBorder="1" applyAlignment="1">
      <alignment horizontal="center" wrapText="1"/>
    </xf>
    <xf numFmtId="164" fontId="36" fillId="0" borderId="4" xfId="1" applyFont="1" applyFill="1" applyBorder="1" applyAlignment="1">
      <alignment horizontal="left" vertical="center" wrapText="1"/>
    </xf>
    <xf numFmtId="0" fontId="34" fillId="0" borderId="4" xfId="0" applyFont="1" applyFill="1" applyBorder="1" applyAlignment="1">
      <alignment vertical="center" wrapText="1"/>
    </xf>
    <xf numFmtId="0" fontId="36" fillId="0" borderId="1" xfId="0" applyFont="1" applyFill="1" applyBorder="1" applyAlignment="1">
      <alignment horizontal="center" vertical="center" wrapText="1"/>
    </xf>
    <xf numFmtId="0" fontId="36" fillId="0" borderId="1" xfId="0" applyFont="1" applyBorder="1" applyAlignment="1">
      <alignment horizontal="left" vertical="center" wrapText="1"/>
    </xf>
    <xf numFmtId="0" fontId="36" fillId="0" borderId="1" xfId="0" applyFont="1" applyFill="1" applyBorder="1" applyAlignment="1">
      <alignment horizontal="center" vertical="center" wrapText="1"/>
    </xf>
    <xf numFmtId="3" fontId="36" fillId="0" borderId="1" xfId="3" applyNumberFormat="1" applyFont="1" applyFill="1" applyBorder="1" applyAlignment="1"/>
    <xf numFmtId="0" fontId="36" fillId="0" borderId="10" xfId="2" applyFont="1" applyFill="1" applyBorder="1" applyAlignment="1">
      <alignment horizontal="center" vertical="center" wrapText="1"/>
    </xf>
    <xf numFmtId="166" fontId="48" fillId="0" borderId="1" xfId="2" applyNumberFormat="1" applyFont="1" applyFill="1" applyBorder="1" applyAlignment="1">
      <alignment horizontal="right"/>
    </xf>
    <xf numFmtId="166" fontId="36" fillId="0" borderId="1" xfId="2" applyNumberFormat="1" applyFont="1" applyFill="1" applyBorder="1" applyAlignment="1">
      <alignment horizontal="right" vertical="center"/>
    </xf>
    <xf numFmtId="3" fontId="36" fillId="0" borderId="1" xfId="0" applyNumberFormat="1" applyFont="1" applyFill="1" applyBorder="1" applyAlignment="1">
      <alignment horizontal="right"/>
    </xf>
    <xf numFmtId="165" fontId="36" fillId="0" borderId="1" xfId="0" applyNumberFormat="1" applyFont="1" applyFill="1" applyBorder="1" applyAlignment="1">
      <alignment horizontal="right"/>
    </xf>
    <xf numFmtId="3" fontId="36" fillId="0" borderId="1" xfId="0" applyNumberFormat="1" applyFont="1" applyFill="1" applyBorder="1" applyAlignment="1">
      <alignment wrapText="1"/>
    </xf>
    <xf numFmtId="167" fontId="36" fillId="0" borderId="1" xfId="2" applyNumberFormat="1" applyFont="1" applyFill="1" applyBorder="1" applyAlignment="1">
      <alignment horizontal="right"/>
    </xf>
    <xf numFmtId="0" fontId="36" fillId="2" borderId="0" xfId="0" applyFont="1" applyFill="1" applyAlignment="1">
      <alignment horizontal="center" vertical="center" wrapText="1"/>
    </xf>
    <xf numFmtId="0" fontId="36" fillId="0" borderId="10" xfId="2" applyFont="1" applyFill="1" applyBorder="1" applyAlignment="1">
      <alignment horizontal="center" vertical="center" wrapText="1"/>
    </xf>
    <xf numFmtId="0" fontId="36" fillId="0" borderId="11" xfId="2" applyFont="1" applyFill="1" applyBorder="1" applyAlignment="1">
      <alignment horizontal="center" vertical="center" wrapText="1"/>
    </xf>
    <xf numFmtId="0" fontId="36" fillId="0" borderId="3" xfId="2" applyFont="1" applyFill="1" applyBorder="1" applyAlignment="1">
      <alignment horizontal="left" vertical="distributed" wrapText="1"/>
    </xf>
    <xf numFmtId="0" fontId="36" fillId="0" borderId="12" xfId="2" applyFont="1" applyFill="1" applyBorder="1" applyAlignment="1">
      <alignment horizontal="left" vertical="distributed" wrapText="1"/>
    </xf>
    <xf numFmtId="0" fontId="36" fillId="0" borderId="1" xfId="2" applyFont="1" applyFill="1" applyBorder="1" applyAlignment="1">
      <alignment horizontal="center" vertical="center" wrapText="1"/>
    </xf>
    <xf numFmtId="0" fontId="36" fillId="0" borderId="1" xfId="3" applyFont="1" applyFill="1" applyBorder="1" applyAlignment="1">
      <alignment horizontal="center" vertical="center" wrapText="1"/>
    </xf>
    <xf numFmtId="0" fontId="36" fillId="0" borderId="9" xfId="2" applyFont="1" applyFill="1" applyBorder="1" applyAlignment="1">
      <alignment horizontal="right" wrapText="1"/>
    </xf>
    <xf numFmtId="0" fontId="45" fillId="0" borderId="4" xfId="2" applyFont="1" applyFill="1" applyBorder="1" applyAlignment="1">
      <alignment horizontal="center" vertical="center" wrapText="1"/>
    </xf>
    <xf numFmtId="0" fontId="45" fillId="0" borderId="2" xfId="2" applyFont="1" applyFill="1" applyBorder="1" applyAlignment="1">
      <alignment horizontal="center" vertical="center" wrapText="1"/>
    </xf>
    <xf numFmtId="0" fontId="36" fillId="0" borderId="4" xfId="2" applyFont="1" applyFill="1" applyBorder="1" applyAlignment="1">
      <alignment horizontal="center" vertical="center" wrapText="1"/>
    </xf>
    <xf numFmtId="0" fontId="36" fillId="0" borderId="2" xfId="2" applyFont="1" applyFill="1" applyBorder="1" applyAlignment="1">
      <alignment horizontal="center" vertical="center" wrapText="1"/>
    </xf>
    <xf numFmtId="164" fontId="41" fillId="0" borderId="0" xfId="4" applyFont="1" applyFill="1" applyBorder="1" applyAlignment="1">
      <alignment horizontal="center" vertical="center" wrapText="1"/>
    </xf>
    <xf numFmtId="0" fontId="41" fillId="0" borderId="0" xfId="2" applyFont="1" applyFill="1" applyBorder="1" applyAlignment="1">
      <alignment horizontal="center" vertical="center" wrapText="1"/>
    </xf>
    <xf numFmtId="0" fontId="33" fillId="0" borderId="0" xfId="2" applyFill="1" applyAlignment="1">
      <alignment horizontal="center" vertical="center" wrapText="1"/>
    </xf>
    <xf numFmtId="0" fontId="33" fillId="0" borderId="9" xfId="2" applyFill="1" applyBorder="1" applyAlignment="1">
      <alignment wrapText="1"/>
    </xf>
    <xf numFmtId="0" fontId="36" fillId="0" borderId="13" xfId="2" applyFont="1" applyFill="1" applyBorder="1" applyAlignment="1">
      <alignment horizontal="left" vertical="distributed" wrapText="1"/>
    </xf>
    <xf numFmtId="0" fontId="36" fillId="0" borderId="1" xfId="0" applyFont="1" applyFill="1" applyBorder="1" applyAlignment="1">
      <alignment horizontal="center" vertical="center" wrapText="1"/>
    </xf>
    <xf numFmtId="0" fontId="36" fillId="0" borderId="1" xfId="0" applyFont="1" applyBorder="1" applyAlignment="1">
      <alignment horizontal="center" vertical="center" wrapText="1"/>
    </xf>
    <xf numFmtId="0" fontId="36" fillId="0" borderId="4" xfId="0" applyFont="1" applyBorder="1" applyAlignment="1">
      <alignment horizontal="center" vertical="center" wrapText="1"/>
    </xf>
    <xf numFmtId="0" fontId="36" fillId="0" borderId="2" xfId="0" applyFont="1" applyBorder="1" applyAlignment="1">
      <alignment horizontal="center" vertical="center" wrapText="1"/>
    </xf>
    <xf numFmtId="0" fontId="42" fillId="0" borderId="0" xfId="2" applyFont="1" applyFill="1" applyAlignment="1">
      <alignment horizontal="center" vertical="center" wrapText="1"/>
    </xf>
    <xf numFmtId="164" fontId="36" fillId="0" borderId="9" xfId="4" applyFont="1" applyBorder="1" applyAlignment="1">
      <alignment horizontal="right" vertical="center" wrapText="1"/>
    </xf>
    <xf numFmtId="0" fontId="33" fillId="0" borderId="9" xfId="2" applyBorder="1" applyAlignment="1">
      <alignment horizontal="right" wrapText="1"/>
    </xf>
    <xf numFmtId="0" fontId="36" fillId="0" borderId="9" xfId="2" applyFont="1" applyFill="1" applyBorder="1" applyAlignment="1">
      <alignment horizontal="center" wrapText="1"/>
    </xf>
    <xf numFmtId="0" fontId="34" fillId="0" borderId="0" xfId="2" applyFont="1" applyFill="1" applyAlignment="1">
      <alignment horizontal="center" wrapText="1"/>
    </xf>
    <xf numFmtId="0" fontId="36" fillId="0" borderId="4" xfId="3" applyFont="1" applyBorder="1" applyAlignment="1">
      <alignment horizontal="center" vertical="center" wrapText="1"/>
    </xf>
    <xf numFmtId="0" fontId="36" fillId="0" borderId="8" xfId="3" applyFont="1" applyBorder="1" applyAlignment="1">
      <alignment horizontal="center" vertical="center" wrapText="1"/>
    </xf>
    <xf numFmtId="0" fontId="36" fillId="0" borderId="2" xfId="3" applyFont="1" applyBorder="1" applyAlignment="1">
      <alignment horizontal="center" vertical="center" wrapText="1"/>
    </xf>
    <xf numFmtId="0" fontId="36" fillId="0" borderId="8" xfId="0" applyFont="1" applyBorder="1" applyAlignment="1">
      <alignment horizontal="center" vertical="center" wrapText="1"/>
    </xf>
    <xf numFmtId="0" fontId="36" fillId="0" borderId="3" xfId="2" applyFont="1" applyFill="1" applyBorder="1" applyAlignment="1">
      <alignment horizontal="right" vertical="justify" wrapText="1"/>
    </xf>
    <xf numFmtId="0" fontId="33" fillId="0" borderId="12" xfId="2" applyFill="1" applyBorder="1" applyAlignment="1">
      <alignment horizontal="right" vertical="justify" wrapText="1"/>
    </xf>
    <xf numFmtId="0" fontId="38" fillId="0" borderId="8" xfId="0" applyFont="1" applyBorder="1"/>
    <xf numFmtId="0" fontId="38" fillId="0" borderId="2" xfId="0" applyFont="1" applyBorder="1"/>
    <xf numFmtId="0" fontId="36" fillId="0" borderId="4" xfId="0" applyFont="1" applyFill="1" applyBorder="1" applyAlignment="1">
      <alignment horizontal="center" vertical="center" wrapText="1"/>
    </xf>
    <xf numFmtId="0" fontId="36" fillId="0" borderId="8" xfId="0" applyFont="1" applyFill="1" applyBorder="1" applyAlignment="1">
      <alignment horizontal="center" vertical="center" wrapText="1"/>
    </xf>
    <xf numFmtId="0" fontId="38" fillId="0" borderId="8" xfId="0" applyFont="1" applyBorder="1" applyAlignment="1">
      <alignment horizontal="center" vertical="center" wrapText="1"/>
    </xf>
    <xf numFmtId="0" fontId="36" fillId="0" borderId="2" xfId="0" applyFont="1" applyFill="1" applyBorder="1" applyAlignment="1">
      <alignment horizontal="center" vertical="center" wrapText="1"/>
    </xf>
    <xf numFmtId="0" fontId="38" fillId="0" borderId="8" xfId="0" applyFont="1" applyBorder="1" applyAlignment="1">
      <alignment vertical="center" wrapText="1"/>
    </xf>
    <xf numFmtId="0" fontId="38" fillId="0" borderId="8" xfId="0" applyFont="1" applyBorder="1" applyAlignment="1">
      <alignment wrapText="1"/>
    </xf>
    <xf numFmtId="0" fontId="38" fillId="0" borderId="1" xfId="0" applyFont="1" applyBorder="1" applyAlignment="1">
      <alignment vertical="center" wrapText="1"/>
    </xf>
    <xf numFmtId="0" fontId="36" fillId="0" borderId="0" xfId="2" applyFont="1" applyFill="1" applyBorder="1" applyAlignment="1">
      <alignment horizontal="right" wrapText="1"/>
    </xf>
    <xf numFmtId="0" fontId="36" fillId="0" borderId="0" xfId="0" applyFont="1" applyFill="1" applyBorder="1" applyAlignment="1">
      <alignment horizontal="left" vertical="center" wrapText="1"/>
    </xf>
    <xf numFmtId="164" fontId="34" fillId="0" borderId="0" xfId="1" applyFont="1" applyFill="1" applyBorder="1" applyAlignment="1">
      <alignment horizontal="center" vertical="center" wrapText="1"/>
    </xf>
    <xf numFmtId="0" fontId="36" fillId="0" borderId="4" xfId="0" applyFont="1" applyFill="1" applyBorder="1" applyAlignment="1">
      <alignment horizontal="center" vertical="center"/>
    </xf>
    <xf numFmtId="0" fontId="36" fillId="0" borderId="8" xfId="0" applyFont="1" applyFill="1" applyBorder="1" applyAlignment="1">
      <alignment horizontal="center" vertical="center"/>
    </xf>
    <xf numFmtId="0" fontId="36" fillId="0" borderId="2" xfId="0" applyFont="1" applyFill="1" applyBorder="1" applyAlignment="1">
      <alignment horizontal="center" vertical="center"/>
    </xf>
    <xf numFmtId="0" fontId="36" fillId="0" borderId="0" xfId="0" applyFont="1" applyFill="1" applyBorder="1" applyAlignment="1">
      <alignment horizontal="left" wrapText="1"/>
    </xf>
    <xf numFmtId="0" fontId="44" fillId="0" borderId="0" xfId="0" applyFont="1" applyFill="1" applyBorder="1" applyAlignment="1">
      <alignment horizontal="left"/>
    </xf>
    <xf numFmtId="0" fontId="36" fillId="0" borderId="3" xfId="0" applyFont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10" fontId="34" fillId="0" borderId="0" xfId="1" applyNumberFormat="1" applyFont="1" applyFill="1" applyBorder="1" applyAlignment="1">
      <alignment horizontal="center" vertical="center" wrapText="1"/>
    </xf>
    <xf numFmtId="164" fontId="41" fillId="0" borderId="0" xfId="1" applyFont="1" applyFill="1" applyBorder="1" applyAlignment="1">
      <alignment horizontal="center" vertical="center" wrapText="1"/>
    </xf>
    <xf numFmtId="0" fontId="41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/>
    <xf numFmtId="0" fontId="36" fillId="0" borderId="10" xfId="0" applyFont="1" applyFill="1" applyBorder="1" applyAlignment="1">
      <alignment horizontal="center" vertical="center" wrapText="1"/>
    </xf>
    <xf numFmtId="0" fontId="36" fillId="0" borderId="11" xfId="0" applyFont="1" applyFill="1" applyBorder="1" applyAlignment="1">
      <alignment horizontal="center" vertical="center" wrapText="1"/>
    </xf>
    <xf numFmtId="164" fontId="36" fillId="0" borderId="10" xfId="1" applyFont="1" applyFill="1" applyBorder="1" applyAlignment="1">
      <alignment horizontal="center" vertical="center" wrapText="1"/>
    </xf>
    <xf numFmtId="164" fontId="36" fillId="0" borderId="11" xfId="1" applyFont="1" applyFill="1" applyBorder="1" applyAlignment="1">
      <alignment horizontal="center" vertical="center" wrapText="1"/>
    </xf>
    <xf numFmtId="3" fontId="34" fillId="0" borderId="0" xfId="1" applyNumberFormat="1" applyFont="1" applyFill="1" applyBorder="1" applyAlignment="1">
      <alignment horizontal="center" vertical="center" wrapText="1"/>
    </xf>
    <xf numFmtId="3" fontId="36" fillId="0" borderId="9" xfId="0" applyNumberFormat="1" applyFont="1" applyBorder="1" applyAlignment="1">
      <alignment horizontal="right" wrapText="1"/>
    </xf>
    <xf numFmtId="164" fontId="47" fillId="0" borderId="0" xfId="1" applyFont="1" applyFill="1" applyBorder="1" applyAlignment="1">
      <alignment horizontal="center" vertical="center" wrapText="1"/>
    </xf>
    <xf numFmtId="0" fontId="47" fillId="0" borderId="0" xfId="0" applyFont="1" applyFill="1" applyBorder="1" applyAlignment="1">
      <alignment horizontal="center" vertical="center" wrapText="1"/>
    </xf>
    <xf numFmtId="0" fontId="46" fillId="0" borderId="0" xfId="0" applyFont="1" applyFill="1" applyBorder="1" applyAlignment="1"/>
    <xf numFmtId="0" fontId="37" fillId="0" borderId="9" xfId="0" applyFont="1" applyBorder="1" applyAlignment="1">
      <alignment horizontal="right" wrapText="1"/>
    </xf>
    <xf numFmtId="0" fontId="0" fillId="0" borderId="9" xfId="0" applyBorder="1" applyAlignment="1">
      <alignment wrapText="1"/>
    </xf>
    <xf numFmtId="0" fontId="0" fillId="0" borderId="9" xfId="0" applyBorder="1" applyAlignment="1"/>
    <xf numFmtId="164" fontId="34" fillId="0" borderId="14" xfId="1" applyFont="1" applyFill="1" applyBorder="1" applyAlignment="1">
      <alignment horizontal="center" vertical="center" wrapText="1"/>
    </xf>
    <xf numFmtId="0" fontId="34" fillId="0" borderId="15" xfId="0" applyFont="1" applyFill="1" applyBorder="1" applyAlignment="1">
      <alignment horizontal="center" vertical="center" wrapText="1"/>
    </xf>
    <xf numFmtId="0" fontId="34" fillId="0" borderId="7" xfId="0" applyFont="1" applyFill="1" applyBorder="1" applyAlignment="1">
      <alignment horizontal="center" vertical="center" wrapText="1"/>
    </xf>
    <xf numFmtId="0" fontId="0" fillId="0" borderId="7" xfId="0" applyFill="1" applyBorder="1" applyAlignment="1"/>
    <xf numFmtId="0" fontId="34" fillId="0" borderId="0" xfId="0" applyFont="1" applyFill="1" applyBorder="1" applyAlignment="1">
      <alignment horizontal="center" vertical="center" wrapText="1"/>
    </xf>
    <xf numFmtId="0" fontId="33" fillId="0" borderId="0" xfId="0" applyFont="1" applyFill="1" applyBorder="1" applyAlignment="1"/>
    <xf numFmtId="3" fontId="36" fillId="0" borderId="0" xfId="0" applyNumberFormat="1" applyFont="1" applyBorder="1" applyAlignment="1">
      <alignment horizontal="right" wrapText="1"/>
    </xf>
    <xf numFmtId="0" fontId="0" fillId="0" borderId="0" xfId="0" applyBorder="1" applyAlignment="1">
      <alignment wrapText="1"/>
    </xf>
    <xf numFmtId="0" fontId="0" fillId="0" borderId="0" xfId="0" applyBorder="1" applyAlignment="1"/>
    <xf numFmtId="0" fontId="37" fillId="0" borderId="0" xfId="0" applyFont="1" applyBorder="1" applyAlignment="1">
      <alignment horizontal="right" wrapText="1"/>
    </xf>
  </cellXfs>
  <cellStyles count="223">
    <cellStyle name="Comma 2" xfId="18"/>
    <cellStyle name="Comma_УПФ0603" xfId="1"/>
    <cellStyle name="Comma_УПФ0603 2" xfId="4"/>
    <cellStyle name="Normal" xfId="0" builtinId="0"/>
    <cellStyle name="Normal 10" xfId="16"/>
    <cellStyle name="Normal 10 2" xfId="49"/>
    <cellStyle name="Normal 10 2 2" xfId="157"/>
    <cellStyle name="Normal 10 3" xfId="80"/>
    <cellStyle name="Normal 10 3 2" xfId="187"/>
    <cellStyle name="Normal 10 4" xfId="125"/>
    <cellStyle name="Normal 103" xfId="68"/>
    <cellStyle name="Normal 11" xfId="17"/>
    <cellStyle name="Normal 11 2" xfId="50"/>
    <cellStyle name="Normal 11 2 2" xfId="158"/>
    <cellStyle name="Normal 11 3" xfId="81"/>
    <cellStyle name="Normal 11 3 2" xfId="188"/>
    <cellStyle name="Normal 11 4" xfId="126"/>
    <cellStyle name="Normal 12" xfId="35"/>
    <cellStyle name="Normal 12 2" xfId="67"/>
    <cellStyle name="Normal 12 2 2" xfId="175"/>
    <cellStyle name="Normal 12 3" xfId="98"/>
    <cellStyle name="Normal 12 3 2" xfId="205"/>
    <cellStyle name="Normal 12 4" xfId="143"/>
    <cellStyle name="Normal 13" xfId="36"/>
    <cellStyle name="Normal 13 2" xfId="99"/>
    <cellStyle name="Normal 13 2 2" xfId="206"/>
    <cellStyle name="Normal 13 3" xfId="144"/>
    <cellStyle name="Normal 14" xfId="37"/>
    <cellStyle name="Normal 14 2" xfId="100"/>
    <cellStyle name="Normal 14 2 2" xfId="207"/>
    <cellStyle name="Normal 14 3" xfId="145"/>
    <cellStyle name="Normal 15" xfId="38"/>
    <cellStyle name="Normal 15 2" xfId="101"/>
    <cellStyle name="Normal 15 2 2" xfId="208"/>
    <cellStyle name="Normal 15 3" xfId="146"/>
    <cellStyle name="Normal 16" xfId="39"/>
    <cellStyle name="Normal 16 2" xfId="147"/>
    <cellStyle name="Normal 17" xfId="69"/>
    <cellStyle name="Normal 17 2" xfId="176"/>
    <cellStyle name="Normal 18" xfId="70"/>
    <cellStyle name="Normal 18 2" xfId="177"/>
    <cellStyle name="Normal 19" xfId="102"/>
    <cellStyle name="Normal 19 2" xfId="209"/>
    <cellStyle name="Normal 2" xfId="8"/>
    <cellStyle name="Normal 2 2" xfId="2"/>
    <cellStyle name="Normal 2 2 2" xfId="9"/>
    <cellStyle name="Normal 2 2 2 2" xfId="21"/>
    <cellStyle name="Normal 2 2 2 2 2" xfId="53"/>
    <cellStyle name="Normal 2 2 2 2 2 2" xfId="161"/>
    <cellStyle name="Normal 2 2 2 2 3" xfId="84"/>
    <cellStyle name="Normal 2 2 2 2 3 2" xfId="191"/>
    <cellStyle name="Normal 2 2 2 2 4" xfId="129"/>
    <cellStyle name="Normal 2 2 2 3" xfId="29"/>
    <cellStyle name="Normal 2 2 2 3 2" xfId="61"/>
    <cellStyle name="Normal 2 2 2 3 2 2" xfId="169"/>
    <cellStyle name="Normal 2 2 2 3 3" xfId="92"/>
    <cellStyle name="Normal 2 2 2 3 3 2" xfId="199"/>
    <cellStyle name="Normal 2 2 2 3 4" xfId="137"/>
    <cellStyle name="Normal 2 2 2 4" xfId="42"/>
    <cellStyle name="Normal 2 2 2 4 2" xfId="150"/>
    <cellStyle name="Normal 2 2 2 5" xfId="73"/>
    <cellStyle name="Normal 2 2 2 5 2" xfId="180"/>
    <cellStyle name="Normal 2 2 2 6" xfId="118"/>
    <cellStyle name="Normal 2 3" xfId="220"/>
    <cellStyle name="Normal 20" xfId="103"/>
    <cellStyle name="Normal 20 2" xfId="210"/>
    <cellStyle name="Normal 21" xfId="104"/>
    <cellStyle name="Normal 21 2" xfId="211"/>
    <cellStyle name="Normal 22" xfId="105"/>
    <cellStyle name="Normal 22 2" xfId="212"/>
    <cellStyle name="Normal 23" xfId="106"/>
    <cellStyle name="Normal 23 2" xfId="213"/>
    <cellStyle name="Normal 24" xfId="107"/>
    <cellStyle name="Normal 24 2" xfId="214"/>
    <cellStyle name="Normal 25" xfId="108"/>
    <cellStyle name="Normal 25 2" xfId="215"/>
    <cellStyle name="Normal 26" xfId="109"/>
    <cellStyle name="Normal 26 2" xfId="216"/>
    <cellStyle name="Normal 27" xfId="110"/>
    <cellStyle name="Normal 27 2" xfId="217"/>
    <cellStyle name="Normal 28" xfId="111"/>
    <cellStyle name="Normal 28 2" xfId="218"/>
    <cellStyle name="Normal 29" xfId="112"/>
    <cellStyle name="Normal 3" xfId="10"/>
    <cellStyle name="Normal 3 2" xfId="22"/>
    <cellStyle name="Normal 3 2 2" xfId="54"/>
    <cellStyle name="Normal 3 2 2 2" xfId="162"/>
    <cellStyle name="Normal 3 2 3" xfId="85"/>
    <cellStyle name="Normal 3 2 3 2" xfId="192"/>
    <cellStyle name="Normal 3 2 4" xfId="130"/>
    <cellStyle name="Normal 3 3" xfId="30"/>
    <cellStyle name="Normal 3 3 2" xfId="62"/>
    <cellStyle name="Normal 3 3 2 2" xfId="170"/>
    <cellStyle name="Normal 3 3 3" xfId="93"/>
    <cellStyle name="Normal 3 3 3 2" xfId="200"/>
    <cellStyle name="Normal 3 3 4" xfId="138"/>
    <cellStyle name="Normal 3 4" xfId="43"/>
    <cellStyle name="Normal 3 4 2" xfId="151"/>
    <cellStyle name="Normal 3 5" xfId="74"/>
    <cellStyle name="Normal 3 5 2" xfId="181"/>
    <cellStyle name="Normal 3 6" xfId="219"/>
    <cellStyle name="Normal 3 7" xfId="119"/>
    <cellStyle name="Normal 30" xfId="113"/>
    <cellStyle name="Normal 31" xfId="114"/>
    <cellStyle name="Normal 32" xfId="115"/>
    <cellStyle name="Normal 33" xfId="221"/>
    <cellStyle name="Normal 34" xfId="222"/>
    <cellStyle name="Normal 4" xfId="11"/>
    <cellStyle name="Normal 4 2" xfId="23"/>
    <cellStyle name="Normal 4 2 2" xfId="55"/>
    <cellStyle name="Normal 4 2 2 2" xfId="163"/>
    <cellStyle name="Normal 4 2 3" xfId="86"/>
    <cellStyle name="Normal 4 2 3 2" xfId="193"/>
    <cellStyle name="Normal 4 2 4" xfId="131"/>
    <cellStyle name="Normal 4 3" xfId="31"/>
    <cellStyle name="Normal 4 3 2" xfId="63"/>
    <cellStyle name="Normal 4 3 2 2" xfId="171"/>
    <cellStyle name="Normal 4 3 3" xfId="94"/>
    <cellStyle name="Normal 4 3 3 2" xfId="201"/>
    <cellStyle name="Normal 4 3 4" xfId="139"/>
    <cellStyle name="Normal 4 4" xfId="44"/>
    <cellStyle name="Normal 4 4 2" xfId="152"/>
    <cellStyle name="Normal 4 5" xfId="75"/>
    <cellStyle name="Normal 4 5 2" xfId="182"/>
    <cellStyle name="Normal 4 6" xfId="120"/>
    <cellStyle name="Normal 5" xfId="6"/>
    <cellStyle name="Normal 5 2" xfId="19"/>
    <cellStyle name="Normal 5 2 2" xfId="51"/>
    <cellStyle name="Normal 5 2 2 2" xfId="159"/>
    <cellStyle name="Normal 5 2 3" xfId="82"/>
    <cellStyle name="Normal 5 2 3 2" xfId="189"/>
    <cellStyle name="Normal 5 2 4" xfId="127"/>
    <cellStyle name="Normal 5 3" xfId="27"/>
    <cellStyle name="Normal 5 3 2" xfId="59"/>
    <cellStyle name="Normal 5 3 2 2" xfId="167"/>
    <cellStyle name="Normal 5 3 3" xfId="90"/>
    <cellStyle name="Normal 5 3 3 2" xfId="197"/>
    <cellStyle name="Normal 5 3 4" xfId="135"/>
    <cellStyle name="Normal 5 4" xfId="40"/>
    <cellStyle name="Normal 5 4 2" xfId="148"/>
    <cellStyle name="Normal 5 5" xfId="71"/>
    <cellStyle name="Normal 5 5 2" xfId="178"/>
    <cellStyle name="Normal 5 6" xfId="116"/>
    <cellStyle name="Normal 6" xfId="12"/>
    <cellStyle name="Normal 6 2" xfId="24"/>
    <cellStyle name="Normal 6 2 2" xfId="56"/>
    <cellStyle name="Normal 6 2 2 2" xfId="164"/>
    <cellStyle name="Normal 6 2 3" xfId="87"/>
    <cellStyle name="Normal 6 2 3 2" xfId="194"/>
    <cellStyle name="Normal 6 2 4" xfId="132"/>
    <cellStyle name="Normal 6 3" xfId="32"/>
    <cellStyle name="Normal 6 3 2" xfId="64"/>
    <cellStyle name="Normal 6 3 2 2" xfId="172"/>
    <cellStyle name="Normal 6 3 3" xfId="95"/>
    <cellStyle name="Normal 6 3 3 2" xfId="202"/>
    <cellStyle name="Normal 6 3 4" xfId="140"/>
    <cellStyle name="Normal 6 4" xfId="45"/>
    <cellStyle name="Normal 6 4 2" xfId="153"/>
    <cellStyle name="Normal 6 5" xfId="76"/>
    <cellStyle name="Normal 6 5 2" xfId="183"/>
    <cellStyle name="Normal 6 6" xfId="121"/>
    <cellStyle name="Normal 7" xfId="14"/>
    <cellStyle name="Normal 7 2" xfId="26"/>
    <cellStyle name="Normal 7 2 2" xfId="58"/>
    <cellStyle name="Normal 7 2 2 2" xfId="166"/>
    <cellStyle name="Normal 7 2 3" xfId="89"/>
    <cellStyle name="Normal 7 2 3 2" xfId="196"/>
    <cellStyle name="Normal 7 2 4" xfId="134"/>
    <cellStyle name="Normal 7 3" xfId="34"/>
    <cellStyle name="Normal 7 3 2" xfId="66"/>
    <cellStyle name="Normal 7 3 2 2" xfId="174"/>
    <cellStyle name="Normal 7 3 3" xfId="97"/>
    <cellStyle name="Normal 7 3 3 2" xfId="204"/>
    <cellStyle name="Normal 7 3 4" xfId="142"/>
    <cellStyle name="Normal 7 4" xfId="47"/>
    <cellStyle name="Normal 7 4 2" xfId="155"/>
    <cellStyle name="Normal 7 5" xfId="78"/>
    <cellStyle name="Normal 7 5 2" xfId="185"/>
    <cellStyle name="Normal 7 6" xfId="123"/>
    <cellStyle name="Normal 79" xfId="7"/>
    <cellStyle name="Normal 79 2" xfId="20"/>
    <cellStyle name="Normal 79 2 2" xfId="52"/>
    <cellStyle name="Normal 79 2 2 2" xfId="160"/>
    <cellStyle name="Normal 79 2 3" xfId="83"/>
    <cellStyle name="Normal 79 2 3 2" xfId="190"/>
    <cellStyle name="Normal 79 2 4" xfId="128"/>
    <cellStyle name="Normal 79 3" xfId="28"/>
    <cellStyle name="Normal 79 3 2" xfId="60"/>
    <cellStyle name="Normal 79 3 2 2" xfId="168"/>
    <cellStyle name="Normal 79 3 3" xfId="91"/>
    <cellStyle name="Normal 79 3 3 2" xfId="198"/>
    <cellStyle name="Normal 79 3 4" xfId="136"/>
    <cellStyle name="Normal 79 4" xfId="41"/>
    <cellStyle name="Normal 79 4 2" xfId="149"/>
    <cellStyle name="Normal 79 5" xfId="72"/>
    <cellStyle name="Normal 79 5 2" xfId="179"/>
    <cellStyle name="Normal 79 6" xfId="117"/>
    <cellStyle name="Normal 8" xfId="13"/>
    <cellStyle name="Normal 8 2" xfId="25"/>
    <cellStyle name="Normal 8 2 2" xfId="57"/>
    <cellStyle name="Normal 8 2 2 2" xfId="165"/>
    <cellStyle name="Normal 8 2 3" xfId="88"/>
    <cellStyle name="Normal 8 2 3 2" xfId="195"/>
    <cellStyle name="Normal 8 2 4" xfId="133"/>
    <cellStyle name="Normal 8 3" xfId="33"/>
    <cellStyle name="Normal 8 3 2" xfId="65"/>
    <cellStyle name="Normal 8 3 2 2" xfId="173"/>
    <cellStyle name="Normal 8 3 3" xfId="96"/>
    <cellStyle name="Normal 8 3 3 2" xfId="203"/>
    <cellStyle name="Normal 8 3 4" xfId="141"/>
    <cellStyle name="Normal 8 4" xfId="46"/>
    <cellStyle name="Normal 8 4 2" xfId="154"/>
    <cellStyle name="Normal 8 5" xfId="77"/>
    <cellStyle name="Normal 8 5 2" xfId="184"/>
    <cellStyle name="Normal 8 6" xfId="122"/>
    <cellStyle name="Normal 9" xfId="15"/>
    <cellStyle name="Normal 9 2" xfId="48"/>
    <cellStyle name="Normal 9 2 2" xfId="156"/>
    <cellStyle name="Normal 9 3" xfId="79"/>
    <cellStyle name="Normal 9 3 2" xfId="186"/>
    <cellStyle name="Normal 9 4" xfId="124"/>
    <cellStyle name="Normal_Graph_1_3 2" xfId="3"/>
    <cellStyle name="Percent 2" xfId="5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FF3399"/>
      <color rgb="FFCC00FF"/>
      <color rgb="FF7BC060"/>
      <color rgb="FFFF9900"/>
      <color rgb="FF990033"/>
      <color rgb="FF6600FF"/>
      <color rgb="FFCC9900"/>
      <color rgb="FF9933FF"/>
      <color rgb="FF108447"/>
      <color rgb="FF20743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hartsheet" Target="chartsheets/sheet2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hartsheet" Target="chartsheets/sheet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hartsheet" Target="chartsheets/sheet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chartsheet" Target="chartsheets/sheet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Market Share of the Pension Incurance Companies by Number of Participans in the Funds under Managment as of 30.06.2025 </a:t>
            </a:r>
            <a:endParaRPr lang="bg-BG" sz="1200" b="1" i="0" strike="noStrike">
              <a:solidFill>
                <a:srgbClr val="000000"/>
              </a:solidFill>
              <a:latin typeface="Times New Roman"/>
              <a:cs typeface="Times New Roman"/>
            </a:endParaRPr>
          </a:p>
        </c:rich>
      </c:tx>
      <c:layout>
        <c:manualLayout>
          <c:xMode val="edge"/>
          <c:yMode val="edge"/>
          <c:x val="0.11363636363636358"/>
          <c:y val="2.0202020202020211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5"/>
      <c:depthPercent val="10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7892561983471464"/>
          <c:y val="0.41919191919191917"/>
          <c:w val="0.44214876033057882"/>
          <c:h val="0.28619528619528617"/>
        </c:manualLayout>
      </c:layout>
      <c:pie3DChart>
        <c:varyColors val="1"/>
        <c:ser>
          <c:idx val="0"/>
          <c:order val="0"/>
          <c:explosion val="21"/>
          <c:dPt>
            <c:idx val="0"/>
            <c:bubble3D val="0"/>
            <c:spPr>
              <a:solidFill>
                <a:srgbClr val="0070C0"/>
              </a:solidFill>
            </c:spPr>
            <c:extLst>
              <c:ext xmlns:c16="http://schemas.microsoft.com/office/drawing/2014/chart" uri="{C3380CC4-5D6E-409C-BE32-E72D297353CC}">
                <c16:uniqueId val="{00000000-0070-46CD-BD13-2E5878A90644}"/>
              </c:ext>
            </c:extLst>
          </c:dPt>
          <c:dPt>
            <c:idx val="1"/>
            <c:bubble3D val="0"/>
            <c:spPr>
              <a:solidFill>
                <a:srgbClr val="990033"/>
              </a:solidFill>
            </c:spPr>
            <c:extLst>
              <c:ext xmlns:c16="http://schemas.microsoft.com/office/drawing/2014/chart" uri="{C3380CC4-5D6E-409C-BE32-E72D297353CC}">
                <c16:uniqueId val="{00000000-9E16-43B9-A40F-5A2FD4034905}"/>
              </c:ext>
            </c:extLst>
          </c:dPt>
          <c:dPt>
            <c:idx val="2"/>
            <c:bubble3D val="0"/>
            <c:spPr>
              <a:solidFill>
                <a:srgbClr val="7BC060"/>
              </a:solidFill>
            </c:spPr>
            <c:extLst>
              <c:ext xmlns:c16="http://schemas.microsoft.com/office/drawing/2014/chart" uri="{C3380CC4-5D6E-409C-BE32-E72D297353CC}">
                <c16:uniqueId val="{00000001-9E16-43B9-A40F-5A2FD4034905}"/>
              </c:ext>
            </c:extLst>
          </c:dPt>
          <c:dPt>
            <c:idx val="3"/>
            <c:bubble3D val="0"/>
            <c:spPr>
              <a:solidFill>
                <a:schemeClr val="accent1">
                  <a:lumMod val="75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2-9E16-43B9-A40F-5A2FD4034905}"/>
              </c:ext>
            </c:extLst>
          </c:dPt>
          <c:dPt>
            <c:idx val="4"/>
            <c:bubble3D val="0"/>
            <c:spPr>
              <a:solidFill>
                <a:srgbClr val="FF9900"/>
              </a:solidFill>
            </c:spPr>
            <c:extLst>
              <c:ext xmlns:c16="http://schemas.microsoft.com/office/drawing/2014/chart" uri="{C3380CC4-5D6E-409C-BE32-E72D297353CC}">
                <c16:uniqueId val="{00000003-9E16-43B9-A40F-5A2FD4034905}"/>
              </c:ext>
            </c:extLst>
          </c:dPt>
          <c:dPt>
            <c:idx val="5"/>
            <c:bubble3D val="0"/>
            <c:spPr>
              <a:solidFill>
                <a:srgbClr val="9933FF"/>
              </a:solidFill>
            </c:spPr>
            <c:extLst>
              <c:ext xmlns:c16="http://schemas.microsoft.com/office/drawing/2014/chart" uri="{C3380CC4-5D6E-409C-BE32-E72D297353CC}">
                <c16:uniqueId val="{00000004-9E16-43B9-A40F-5A2FD4034905}"/>
              </c:ext>
            </c:extLst>
          </c:dPt>
          <c:dPt>
            <c:idx val="6"/>
            <c:bubble3D val="0"/>
            <c:spPr>
              <a:solidFill>
                <a:schemeClr val="accent6">
                  <a:lumMod val="75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5-9E16-43B9-A40F-5A2FD4034905}"/>
              </c:ext>
            </c:extLst>
          </c:dPt>
          <c:dPt>
            <c:idx val="7"/>
            <c:bubble3D val="0"/>
            <c:spPr>
              <a:solidFill>
                <a:srgbClr val="CC9900"/>
              </a:solidFill>
            </c:spPr>
            <c:extLst>
              <c:ext xmlns:c16="http://schemas.microsoft.com/office/drawing/2014/chart" uri="{C3380CC4-5D6E-409C-BE32-E72D297353CC}">
                <c16:uniqueId val="{00000006-9E16-43B9-A40F-5A2FD4034905}"/>
              </c:ext>
            </c:extLst>
          </c:dPt>
          <c:dLbls>
            <c:dLbl>
              <c:idx val="0"/>
              <c:layout>
                <c:manualLayout>
                  <c:x val="-4.4070578134254964E-5"/>
                  <c:y val="-1.5012946911047868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0070-46CD-BD13-2E5878A90644}"/>
                </c:ext>
              </c:extLst>
            </c:dLbl>
            <c:dLbl>
              <c:idx val="1"/>
              <c:layout>
                <c:manualLayout>
                  <c:x val="1.6520569718304397E-2"/>
                  <c:y val="6.229603207154117E-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9E16-43B9-A40F-5A2FD4034905}"/>
                </c:ext>
              </c:extLst>
            </c:dLbl>
            <c:dLbl>
              <c:idx val="2"/>
              <c:layout>
                <c:manualLayout>
                  <c:x val="-8.1543730070931159E-2"/>
                  <c:y val="5.3411278135687586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9E16-43B9-A40F-5A2FD4034905}"/>
                </c:ext>
              </c:extLst>
            </c:dLbl>
            <c:dLbl>
              <c:idx val="3"/>
              <c:layout>
                <c:manualLayout>
                  <c:x val="6.9248214058574287E-2"/>
                  <c:y val="6.9655643192103822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9E16-43B9-A40F-5A2FD4034905}"/>
                </c:ext>
              </c:extLst>
            </c:dLbl>
            <c:dLbl>
              <c:idx val="4"/>
              <c:layout>
                <c:manualLayout>
                  <c:x val="-4.2342128121606946E-2"/>
                  <c:y val="4.1751651254953684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9E16-43B9-A40F-5A2FD4034905}"/>
                </c:ext>
              </c:extLst>
            </c:dLbl>
            <c:dLbl>
              <c:idx val="5"/>
              <c:layout>
                <c:manualLayout>
                  <c:x val="-6.8418241042345271E-2"/>
                  <c:y val="2.6142668428005285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9E16-43B9-A40F-5A2FD4034905}"/>
                </c:ext>
              </c:extLst>
            </c:dLbl>
            <c:dLbl>
              <c:idx val="6"/>
              <c:layout>
                <c:manualLayout>
                  <c:x val="-0.10372725298588491"/>
                  <c:y val="-1.5548392778511669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9E16-43B9-A40F-5A2FD4034905}"/>
                </c:ext>
              </c:extLst>
            </c:dLbl>
            <c:dLbl>
              <c:idx val="7"/>
              <c:layout>
                <c:manualLayout>
                  <c:x val="-7.402171552660157E-2"/>
                  <c:y val="-6.4132628797886393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9E16-43B9-A40F-5A2FD4034905}"/>
                </c:ext>
              </c:extLst>
            </c:dLbl>
            <c:dLbl>
              <c:idx val="8"/>
              <c:layout>
                <c:manualLayout>
                  <c:x val="-0.13123778501628669"/>
                  <c:y val="-0.13550453544693966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9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9E16-43B9-A40F-5A2FD4034905}"/>
                </c:ext>
              </c:extLst>
            </c:dLbl>
            <c:dLbl>
              <c:idx val="9"/>
              <c:layout>
                <c:manualLayout>
                  <c:x val="2.2596851248642781E-2"/>
                  <c:y val="-7.6895288419198626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0-1D22-486E-95C7-E9A2C48B114B}"/>
                </c:ext>
              </c:extLst>
            </c:dLbl>
            <c:numFmt formatCode="0.00%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000">
                    <a:latin typeface="Times New Roman" pitchFamily="18" charset="0"/>
                    <a:cs typeface="Times New Roman" pitchFamily="18" charset="0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'Table №1.1-F'!$A$4:$A$13</c:f>
              <c:strCache>
                <c:ptCount val="10"/>
                <c:pt idx="0">
                  <c:v>PIC "DOVERIE" PLC </c:v>
                </c:pt>
                <c:pt idx="1">
                  <c:v>PIC "SAGLASIE" PLC</c:v>
                </c:pt>
                <c:pt idx="2">
                  <c:v>PIC "DSK-RODINA" PLC</c:v>
                </c:pt>
                <c:pt idx="3">
                  <c:v>PIC "ALLIANZ BULGARIA" PLC </c:v>
                </c:pt>
                <c:pt idx="4">
                  <c:v>"PIC UBB" PLC </c:v>
                </c:pt>
                <c:pt idx="5">
                  <c:v>PIC "CCB-SILA" PLC</c:v>
                </c:pt>
                <c:pt idx="6">
                  <c:v>"PIC-FUTURE" PLC </c:v>
                </c:pt>
                <c:pt idx="7">
                  <c:v>PIC "TOPLINA" PLC</c:v>
                </c:pt>
                <c:pt idx="8">
                  <c:v>"PENSIONNOOSIGURITELEN INSTITUT" PLC</c:v>
                </c:pt>
                <c:pt idx="9">
                  <c:v>"PAC DALLBOGG: LIFE AND HEALTH" EAD</c:v>
                </c:pt>
              </c:strCache>
            </c:strRef>
          </c:cat>
          <c:val>
            <c:numRef>
              <c:f>'Table №1.1-F'!$H$4:$H$13</c:f>
              <c:numCache>
                <c:formatCode>0.00</c:formatCode>
                <c:ptCount val="10"/>
                <c:pt idx="0">
                  <c:v>24.141782740986969</c:v>
                </c:pt>
                <c:pt idx="1">
                  <c:v>8.4981641296540325</c:v>
                </c:pt>
                <c:pt idx="2">
                  <c:v>19.791777498983755</c:v>
                </c:pt>
                <c:pt idx="3">
                  <c:v>20.709829593972749</c:v>
                </c:pt>
                <c:pt idx="4">
                  <c:v>9.8524522246944723</c:v>
                </c:pt>
                <c:pt idx="5">
                  <c:v>7.9106310553419128</c:v>
                </c:pt>
                <c:pt idx="6">
                  <c:v>3.7510332982177577</c:v>
                </c:pt>
                <c:pt idx="7">
                  <c:v>2.7482712107234626</c:v>
                </c:pt>
                <c:pt idx="8">
                  <c:v>1.6539202194392186</c:v>
                </c:pt>
                <c:pt idx="9">
                  <c:v>0.94213802798567159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9E16-43B9-A40F-5A2FD4034905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eparator> </c:separator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 panose="02020603050405020304" pitchFamily="18" charset="0"/>
                <a:ea typeface="Arial"/>
                <a:cs typeface="Times New Roman" panose="02020603050405020304" pitchFamily="18" charset="0"/>
              </a:defRPr>
            </a:pPr>
            <a:r>
              <a:rPr lang="en-GB" sz="1200" b="1" i="0" baseline="0">
                <a:effectLst/>
              </a:rPr>
              <a:t>Relative Share of the Number of Participants by Type of  Fund as of </a:t>
            </a:r>
            <a:r>
              <a:rPr lang="bg-BG" sz="1200" b="1" i="0" baseline="0">
                <a:effectLst/>
              </a:rPr>
              <a:t> 3</a:t>
            </a:r>
            <a:r>
              <a:rPr lang="en-US" sz="1200" b="1" i="0" baseline="0">
                <a:effectLst/>
              </a:rPr>
              <a:t>0</a:t>
            </a:r>
            <a:r>
              <a:rPr lang="bg-BG" sz="1200" b="1" i="0" baseline="0">
                <a:effectLst/>
              </a:rPr>
              <a:t>.</a:t>
            </a:r>
            <a:r>
              <a:rPr lang="en-US" sz="1200" b="1" i="0" baseline="0">
                <a:effectLst/>
              </a:rPr>
              <a:t>06</a:t>
            </a:r>
            <a:r>
              <a:rPr lang="bg-BG" sz="1200" b="1" i="0" baseline="0">
                <a:effectLst/>
              </a:rPr>
              <a:t>.202</a:t>
            </a:r>
            <a:r>
              <a:rPr lang="en-US" sz="1200" b="1" i="0" baseline="0">
                <a:effectLst/>
              </a:rPr>
              <a:t>5</a:t>
            </a:r>
            <a:r>
              <a:rPr lang="bg-BG" sz="1200" b="1" i="0" baseline="0">
                <a:effectLst/>
              </a:rPr>
              <a:t> </a:t>
            </a:r>
            <a:r>
              <a:rPr lang="en-GB" sz="1200" b="1" i="0" baseline="0">
                <a:effectLst/>
              </a:rPr>
              <a:t> </a:t>
            </a:r>
            <a:endParaRPr lang="en-US" sz="1200">
              <a:effectLst/>
            </a:endParaRPr>
          </a:p>
        </c:rich>
      </c:tx>
      <c:layout>
        <c:manualLayout>
          <c:xMode val="edge"/>
          <c:yMode val="edge"/>
          <c:x val="0.2233712512926577"/>
          <c:y val="3.3784424005822801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1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18614270941054809"/>
          <c:y val="0.27796610169491903"/>
          <c:w val="0.62771458117890377"/>
          <c:h val="0.56949152542372883"/>
        </c:manualLayout>
      </c:layout>
      <c:pie3DChart>
        <c:varyColors val="1"/>
        <c:ser>
          <c:idx val="0"/>
          <c:order val="0"/>
          <c:explosion val="19"/>
          <c:dPt>
            <c:idx val="1"/>
            <c:bubble3D val="0"/>
            <c:spPr>
              <a:solidFill>
                <a:srgbClr val="990033"/>
              </a:solidFill>
            </c:spPr>
            <c:extLst>
              <c:ext xmlns:c16="http://schemas.microsoft.com/office/drawing/2014/chart" uri="{C3380CC4-5D6E-409C-BE32-E72D297353CC}">
                <c16:uniqueId val="{00000001-A4DD-4956-B1CE-58FB212A895A}"/>
              </c:ext>
            </c:extLst>
          </c:dPt>
          <c:dPt>
            <c:idx val="2"/>
            <c:bubble3D val="0"/>
            <c:spPr>
              <a:solidFill>
                <a:srgbClr val="108447"/>
              </a:solidFill>
            </c:spPr>
            <c:extLst>
              <c:ext xmlns:c16="http://schemas.microsoft.com/office/drawing/2014/chart" uri="{C3380CC4-5D6E-409C-BE32-E72D297353CC}">
                <c16:uniqueId val="{00000002-A4DD-4956-B1CE-58FB212A895A}"/>
              </c:ext>
            </c:extLst>
          </c:dPt>
          <c:dPt>
            <c:idx val="3"/>
            <c:bubble3D val="0"/>
            <c:spPr>
              <a:solidFill>
                <a:srgbClr val="9933FF"/>
              </a:solidFill>
            </c:spPr>
            <c:extLst>
              <c:ext xmlns:c16="http://schemas.microsoft.com/office/drawing/2014/chart" uri="{C3380CC4-5D6E-409C-BE32-E72D297353CC}">
                <c16:uniqueId val="{00000003-A4DD-4956-B1CE-58FB212A895A}"/>
              </c:ext>
            </c:extLst>
          </c:dPt>
          <c:dLbls>
            <c:dLbl>
              <c:idx val="0"/>
              <c:layout>
                <c:manualLayout>
                  <c:x val="2.1967662522019656E-2"/>
                  <c:y val="2.2704924596289887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A4DD-4956-B1CE-58FB212A895A}"/>
                </c:ext>
              </c:extLst>
            </c:dLbl>
            <c:dLbl>
              <c:idx val="1"/>
              <c:layout>
                <c:manualLayout>
                  <c:x val="-1.851264972436872E-2"/>
                  <c:y val="-5.21366608834921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A4DD-4956-B1CE-58FB212A895A}"/>
                </c:ext>
              </c:extLst>
            </c:dLbl>
            <c:dLbl>
              <c:idx val="2"/>
              <c:layout>
                <c:manualLayout>
                  <c:x val="-1.6739406830798283E-2"/>
                  <c:y val="-3.2563860111332131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A4DD-4956-B1CE-58FB212A895A}"/>
                </c:ext>
              </c:extLst>
            </c:dLbl>
            <c:dLbl>
              <c:idx val="3"/>
              <c:layout>
                <c:manualLayout>
                  <c:x val="-7.3715522344733331E-2"/>
                  <c:y val="-5.7722643814916499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A4DD-4956-B1CE-58FB212A895A}"/>
                </c:ext>
              </c:extLst>
            </c:dLbl>
            <c:dLbl>
              <c:idx val="4"/>
              <c:layout>
                <c:manualLayout>
                  <c:x val="5.7460285361561808E-2"/>
                  <c:y val="-5.6483083023031184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6478-4B36-9CBE-C4E69619E376}"/>
                </c:ext>
              </c:extLst>
            </c:dLbl>
            <c:dLbl>
              <c:idx val="5"/>
              <c:layout>
                <c:manualLayout>
                  <c:x val="6.0053404045856594E-2"/>
                  <c:y val="2.7599074381239225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6478-4B36-9CBE-C4E69619E376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'Table №2.1-F'!$B$3:$G$3</c:f>
              <c:strCache>
                <c:ptCount val="6"/>
                <c:pt idx="0">
                  <c:v>UPF </c:v>
                </c:pt>
                <c:pt idx="1">
                  <c:v>PPF </c:v>
                </c:pt>
                <c:pt idx="2">
                  <c:v>VPF </c:v>
                </c:pt>
                <c:pt idx="3">
                  <c:v>VPFOS</c:v>
                </c:pt>
                <c:pt idx="4">
                  <c:v>LPPF</c:v>
                </c:pt>
                <c:pt idx="5">
                  <c:v>DPF </c:v>
                </c:pt>
              </c:strCache>
            </c:strRef>
          </c:cat>
          <c:val>
            <c:numRef>
              <c:f>'Table №1.1-F'!$B$15:$G$15</c:f>
              <c:numCache>
                <c:formatCode>0.00</c:formatCode>
                <c:ptCount val="6"/>
                <c:pt idx="0">
                  <c:v>80.287281263287696</c:v>
                </c:pt>
                <c:pt idx="1">
                  <c:v>6.5098274893766614</c:v>
                </c:pt>
                <c:pt idx="2">
                  <c:v>12.334764848412568</c:v>
                </c:pt>
                <c:pt idx="3">
                  <c:v>0.19245361996373078</c:v>
                </c:pt>
                <c:pt idx="4">
                  <c:v>0.13181007345430085</c:v>
                </c:pt>
                <c:pt idx="5">
                  <c:v>0.54386270550503879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4DD-4956-B1CE-58FB212A895A}"/>
            </c:ext>
          </c:extLst>
        </c:ser>
        <c:dLbls>
          <c:showLegendKey val="0"/>
          <c:showVal val="1"/>
          <c:showCatName val="0"/>
          <c:showSerName val="1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Market Share of the Pension Insurance Companies by Net Assets of the Funds under Management                                 as of 30.06.2025</a:t>
            </a:r>
            <a:endParaRPr lang="bg-BG" sz="1200" b="1" i="0" u="none" strike="noStrike" kern="1200" baseline="0">
              <a:solidFill>
                <a:srgbClr val="000000"/>
              </a:solidFill>
              <a:latin typeface="Times New Roman"/>
              <a:ea typeface="Arial"/>
              <a:cs typeface="Times New Roman"/>
            </a:endParaRPr>
          </a:p>
        </c:rich>
      </c:tx>
      <c:layout>
        <c:manualLayout>
          <c:xMode val="edge"/>
          <c:yMode val="edge"/>
          <c:x val="0.13926232333678043"/>
          <c:y val="2.4820662123116965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7921406411582467"/>
          <c:y val="0.41864406779661306"/>
          <c:w val="0.44157187176835588"/>
          <c:h val="0.28813559322033899"/>
        </c:manualLayout>
      </c:layout>
      <c:pie3DChart>
        <c:varyColors val="1"/>
        <c:ser>
          <c:idx val="0"/>
          <c:order val="0"/>
          <c:explosion val="20"/>
          <c:dPt>
            <c:idx val="0"/>
            <c:bubble3D val="0"/>
            <c:spPr>
              <a:solidFill>
                <a:srgbClr val="0070C0"/>
              </a:solidFill>
            </c:spPr>
            <c:extLst>
              <c:ext xmlns:c16="http://schemas.microsoft.com/office/drawing/2014/chart" uri="{C3380CC4-5D6E-409C-BE32-E72D297353CC}">
                <c16:uniqueId val="{00000000-C8E5-40F6-9F17-F201F80D2B76}"/>
              </c:ext>
            </c:extLst>
          </c:dPt>
          <c:dPt>
            <c:idx val="1"/>
            <c:bubble3D val="0"/>
            <c:spPr>
              <a:solidFill>
                <a:srgbClr val="990033"/>
              </a:solidFill>
            </c:spPr>
            <c:extLst>
              <c:ext xmlns:c16="http://schemas.microsoft.com/office/drawing/2014/chart" uri="{C3380CC4-5D6E-409C-BE32-E72D297353CC}">
                <c16:uniqueId val="{00000001-C8E5-40F6-9F17-F201F80D2B76}"/>
              </c:ext>
            </c:extLst>
          </c:dPt>
          <c:dPt>
            <c:idx val="2"/>
            <c:bubble3D val="0"/>
            <c:spPr>
              <a:solidFill>
                <a:srgbClr val="7BC060"/>
              </a:solidFill>
            </c:spPr>
            <c:extLst>
              <c:ext xmlns:c16="http://schemas.microsoft.com/office/drawing/2014/chart" uri="{C3380CC4-5D6E-409C-BE32-E72D297353CC}">
                <c16:uniqueId val="{00000002-C8E5-40F6-9F17-F201F80D2B76}"/>
              </c:ext>
            </c:extLst>
          </c:dPt>
          <c:dPt>
            <c:idx val="3"/>
            <c:bubble3D val="0"/>
            <c:spPr>
              <a:solidFill>
                <a:schemeClr val="accent1">
                  <a:lumMod val="75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3-C8E5-40F6-9F17-F201F80D2B76}"/>
              </c:ext>
            </c:extLst>
          </c:dPt>
          <c:dPt>
            <c:idx val="4"/>
            <c:bubble3D val="0"/>
            <c:spPr>
              <a:solidFill>
                <a:srgbClr val="FF9900"/>
              </a:solidFill>
            </c:spPr>
            <c:extLst>
              <c:ext xmlns:c16="http://schemas.microsoft.com/office/drawing/2014/chart" uri="{C3380CC4-5D6E-409C-BE32-E72D297353CC}">
                <c16:uniqueId val="{00000004-C8E5-40F6-9F17-F201F80D2B76}"/>
              </c:ext>
            </c:extLst>
          </c:dPt>
          <c:dPt>
            <c:idx val="5"/>
            <c:bubble3D val="0"/>
            <c:spPr>
              <a:solidFill>
                <a:srgbClr val="6600FF"/>
              </a:solidFill>
            </c:spPr>
            <c:extLst>
              <c:ext xmlns:c16="http://schemas.microsoft.com/office/drawing/2014/chart" uri="{C3380CC4-5D6E-409C-BE32-E72D297353CC}">
                <c16:uniqueId val="{00000005-C8E5-40F6-9F17-F201F80D2B76}"/>
              </c:ext>
            </c:extLst>
          </c:dPt>
          <c:dPt>
            <c:idx val="6"/>
            <c:bubble3D val="0"/>
            <c:spPr>
              <a:solidFill>
                <a:schemeClr val="accent6">
                  <a:lumMod val="75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6-C8E5-40F6-9F17-F201F80D2B76}"/>
              </c:ext>
            </c:extLst>
          </c:dPt>
          <c:dPt>
            <c:idx val="7"/>
            <c:bubble3D val="0"/>
            <c:spPr>
              <a:solidFill>
                <a:srgbClr val="CC9900"/>
              </a:solidFill>
            </c:spPr>
            <c:extLst>
              <c:ext xmlns:c16="http://schemas.microsoft.com/office/drawing/2014/chart" uri="{C3380CC4-5D6E-409C-BE32-E72D297353CC}">
                <c16:uniqueId val="{00000007-C8E5-40F6-9F17-F201F80D2B76}"/>
              </c:ext>
            </c:extLst>
          </c:dPt>
          <c:dLbls>
            <c:dLbl>
              <c:idx val="0"/>
              <c:layout>
                <c:manualLayout>
                  <c:x val="6.2263189179946124E-2"/>
                  <c:y val="8.4167445171052255E-4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C8E5-40F6-9F17-F201F80D2B76}"/>
                </c:ext>
              </c:extLst>
            </c:dLbl>
            <c:dLbl>
              <c:idx val="1"/>
              <c:layout>
                <c:manualLayout>
                  <c:x val="5.4697402741927539E-4"/>
                  <c:y val="4.7628275279149417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C8E5-40F6-9F17-F201F80D2B76}"/>
                </c:ext>
              </c:extLst>
            </c:dLbl>
            <c:dLbl>
              <c:idx val="2"/>
              <c:layout>
                <c:manualLayout>
                  <c:x val="-8.890325627600569E-2"/>
                  <c:y val="7.75045153254148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C8E5-40F6-9F17-F201F80D2B76}"/>
                </c:ext>
              </c:extLst>
            </c:dLbl>
            <c:dLbl>
              <c:idx val="3"/>
              <c:layout>
                <c:manualLayout>
                  <c:x val="8.5600796209610846E-3"/>
                  <c:y val="7.3445945743197447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C8E5-40F6-9F17-F201F80D2B76}"/>
                </c:ext>
              </c:extLst>
            </c:dLbl>
            <c:dLbl>
              <c:idx val="4"/>
              <c:layout>
                <c:manualLayout>
                  <c:x val="-3.9883287598357492E-2"/>
                  <c:y val="-5.937986565238659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C8E5-40F6-9F17-F201F80D2B76}"/>
                </c:ext>
              </c:extLst>
            </c:dLbl>
            <c:dLbl>
              <c:idx val="5"/>
              <c:layout>
                <c:manualLayout>
                  <c:x val="-7.1037898959631876E-2"/>
                  <c:y val="-4.1848480804306434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C8E5-40F6-9F17-F201F80D2B76}"/>
                </c:ext>
              </c:extLst>
            </c:dLbl>
            <c:dLbl>
              <c:idx val="6"/>
              <c:layout>
                <c:manualLayout>
                  <c:x val="-7.5043676881313082E-2"/>
                  <c:y val="-6.6388450235531554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C8E5-40F6-9F17-F201F80D2B76}"/>
                </c:ext>
              </c:extLst>
            </c:dLbl>
            <c:dLbl>
              <c:idx val="7"/>
              <c:layout>
                <c:manualLayout>
                  <c:x val="-2.8812064929883249E-2"/>
                  <c:y val="-0.11968924517659749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C8E5-40F6-9F17-F201F80D2B76}"/>
                </c:ext>
              </c:extLst>
            </c:dLbl>
            <c:dLbl>
              <c:idx val="8"/>
              <c:layout>
                <c:manualLayout>
                  <c:x val="6.3947520338152014E-2"/>
                  <c:y val="-0.14036487801985481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C8E5-40F6-9F17-F201F80D2B76}"/>
                </c:ext>
              </c:extLst>
            </c:dLbl>
            <c:dLbl>
              <c:idx val="9"/>
              <c:layout>
                <c:manualLayout>
                  <c:x val="0.12576829533116168"/>
                  <c:y val="-3.1586437692646414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0-3051-4EEE-AAF3-7C495455EC12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'Table №2.1-F'!$A$4:$A$13</c:f>
              <c:strCache>
                <c:ptCount val="10"/>
                <c:pt idx="0">
                  <c:v>PIC "DOVERIE" PLC </c:v>
                </c:pt>
                <c:pt idx="1">
                  <c:v>PIC "SAGLASIE" PLC</c:v>
                </c:pt>
                <c:pt idx="2">
                  <c:v>PIC "DSK-RODINA" PLC</c:v>
                </c:pt>
                <c:pt idx="3">
                  <c:v>PIC "ALLIANZ BULGARIA" PLC </c:v>
                </c:pt>
                <c:pt idx="4">
                  <c:v>"PIC UBB" PLC </c:v>
                </c:pt>
                <c:pt idx="5">
                  <c:v>PIC "CCB-SILA" PLC</c:v>
                </c:pt>
                <c:pt idx="6">
                  <c:v>"PIC-FUTURE" PLC </c:v>
                </c:pt>
                <c:pt idx="7">
                  <c:v>PIC "TOPLINA" PLC</c:v>
                </c:pt>
                <c:pt idx="8">
                  <c:v>"PENSIONNOOSIGURITELEN INSTITUT" PLC</c:v>
                </c:pt>
                <c:pt idx="9">
                  <c:v>"PAC DALLBOGG: LIFE AND HEALTH" EAD</c:v>
                </c:pt>
              </c:strCache>
            </c:strRef>
          </c:cat>
          <c:val>
            <c:numRef>
              <c:f>'Table №2.1-F'!$H$4:$H$13</c:f>
              <c:numCache>
                <c:formatCode>#,##0.00</c:formatCode>
                <c:ptCount val="10"/>
                <c:pt idx="0">
                  <c:v>24.244593450526295</c:v>
                </c:pt>
                <c:pt idx="1">
                  <c:v>8.1597996082753355</c:v>
                </c:pt>
                <c:pt idx="2">
                  <c:v>20.19525748622889</c:v>
                </c:pt>
                <c:pt idx="3">
                  <c:v>20.403442685891498</c:v>
                </c:pt>
                <c:pt idx="4">
                  <c:v>12.783829616977819</c:v>
                </c:pt>
                <c:pt idx="5">
                  <c:v>8.7274232119371558</c:v>
                </c:pt>
                <c:pt idx="6">
                  <c:v>2.2926199580744417</c:v>
                </c:pt>
                <c:pt idx="7">
                  <c:v>1.6241435042237542</c:v>
                </c:pt>
                <c:pt idx="8">
                  <c:v>0.98650028999583039</c:v>
                </c:pt>
                <c:pt idx="9">
                  <c:v>0.58239018786897989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C8E5-40F6-9F17-F201F80D2B76}"/>
            </c:ext>
          </c:extLst>
        </c:ser>
        <c:dLbls>
          <c:showLegendKey val="0"/>
          <c:showVal val="1"/>
          <c:showCatName val="1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 panose="02020603050405020304" pitchFamily="18" charset="0"/>
                <a:ea typeface="Arial"/>
                <a:cs typeface="Times New Roman" panose="02020603050405020304" pitchFamily="18" charset="0"/>
              </a:defRPr>
            </a:pPr>
            <a:r>
              <a:rPr lang="en-GB" sz="1200" b="1" i="0" baseline="0">
                <a:effectLst/>
              </a:rPr>
              <a:t>Relative Share of the Net Assets by Type of  Fund as of </a:t>
            </a:r>
            <a:r>
              <a:rPr lang="bg-BG" sz="1200" b="1" i="0" baseline="0">
                <a:effectLst/>
              </a:rPr>
              <a:t> 3</a:t>
            </a:r>
            <a:r>
              <a:rPr lang="en-US" sz="1200" b="1" i="0" baseline="0">
                <a:effectLst/>
              </a:rPr>
              <a:t>0</a:t>
            </a:r>
            <a:r>
              <a:rPr lang="bg-BG" sz="1200" b="1" i="0" baseline="0">
                <a:effectLst/>
              </a:rPr>
              <a:t>.</a:t>
            </a:r>
            <a:r>
              <a:rPr lang="en-US" sz="1200" b="1" i="0" baseline="0">
                <a:effectLst/>
              </a:rPr>
              <a:t>06</a:t>
            </a:r>
            <a:r>
              <a:rPr lang="bg-BG" sz="1200" b="1" i="0" baseline="0">
                <a:effectLst/>
              </a:rPr>
              <a:t>.202</a:t>
            </a:r>
            <a:r>
              <a:rPr lang="en-US" sz="1200" b="1" i="0" baseline="0">
                <a:effectLst/>
              </a:rPr>
              <a:t>5</a:t>
            </a:r>
            <a:r>
              <a:rPr lang="bg-BG" sz="1200" b="1" i="0" baseline="0">
                <a:effectLst/>
              </a:rPr>
              <a:t> </a:t>
            </a:r>
            <a:r>
              <a:rPr lang="en-GB" sz="1200" b="1" i="0" baseline="0">
                <a:effectLst/>
              </a:rPr>
              <a:t> </a:t>
            </a:r>
            <a:endParaRPr lang="en-US" sz="1200">
              <a:effectLst/>
            </a:endParaRPr>
          </a:p>
        </c:rich>
      </c:tx>
      <c:layout>
        <c:manualLayout>
          <c:xMode val="edge"/>
          <c:yMode val="edge"/>
          <c:x val="0.27473285074112375"/>
          <c:y val="6.2916076666887227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1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18131678731471906"/>
          <c:y val="0.36214689265536731"/>
          <c:w val="0.64977593933126565"/>
          <c:h val="0.42316384180791217"/>
        </c:manualLayout>
      </c:layout>
      <c:pie3DChart>
        <c:varyColors val="1"/>
        <c:ser>
          <c:idx val="0"/>
          <c:order val="0"/>
          <c:explosion val="25"/>
          <c:dPt>
            <c:idx val="1"/>
            <c:bubble3D val="0"/>
            <c:spPr>
              <a:solidFill>
                <a:srgbClr val="990033"/>
              </a:solidFill>
            </c:spPr>
            <c:extLst>
              <c:ext xmlns:c16="http://schemas.microsoft.com/office/drawing/2014/chart" uri="{C3380CC4-5D6E-409C-BE32-E72D297353CC}">
                <c16:uniqueId val="{00000001-2971-42AA-8E5A-3F5E8B982E6D}"/>
              </c:ext>
            </c:extLst>
          </c:dPt>
          <c:dPt>
            <c:idx val="2"/>
            <c:bubble3D val="0"/>
            <c:spPr>
              <a:solidFill>
                <a:srgbClr val="108447"/>
              </a:solidFill>
            </c:spPr>
            <c:extLst>
              <c:ext xmlns:c16="http://schemas.microsoft.com/office/drawing/2014/chart" uri="{C3380CC4-5D6E-409C-BE32-E72D297353CC}">
                <c16:uniqueId val="{00000002-2971-42AA-8E5A-3F5E8B982E6D}"/>
              </c:ext>
            </c:extLst>
          </c:dPt>
          <c:dPt>
            <c:idx val="3"/>
            <c:bubble3D val="0"/>
            <c:spPr>
              <a:solidFill>
                <a:srgbClr val="9933FF"/>
              </a:solidFill>
            </c:spPr>
            <c:extLst>
              <c:ext xmlns:c16="http://schemas.microsoft.com/office/drawing/2014/chart" uri="{C3380CC4-5D6E-409C-BE32-E72D297353CC}">
                <c16:uniqueId val="{00000003-2971-42AA-8E5A-3F5E8B982E6D}"/>
              </c:ext>
            </c:extLst>
          </c:dPt>
          <c:dLbls>
            <c:dLbl>
              <c:idx val="0"/>
              <c:layout>
                <c:manualLayout>
                  <c:x val="2.5114446009657274E-2"/>
                  <c:y val="5.252706970950671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2971-42AA-8E5A-3F5E8B982E6D}"/>
                </c:ext>
              </c:extLst>
            </c:dLbl>
            <c:dLbl>
              <c:idx val="1"/>
              <c:layout>
                <c:manualLayout>
                  <c:x val="-5.2792764916796034E-2"/>
                  <c:y val="-5.4726989634770885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2971-42AA-8E5A-3F5E8B982E6D}"/>
                </c:ext>
              </c:extLst>
            </c:dLbl>
            <c:dLbl>
              <c:idx val="2"/>
              <c:layout>
                <c:manualLayout>
                  <c:x val="-1.1122963300735261E-2"/>
                  <c:y val="-4.788771742515233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2971-42AA-8E5A-3F5E8B982E6D}"/>
                </c:ext>
              </c:extLst>
            </c:dLbl>
            <c:dLbl>
              <c:idx val="3"/>
              <c:layout>
                <c:manualLayout>
                  <c:x val="-4.5234705454181734E-2"/>
                  <c:y val="-5.6766093413202406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2971-42AA-8E5A-3F5E8B982E6D}"/>
                </c:ext>
              </c:extLst>
            </c:dLbl>
            <c:dLbl>
              <c:idx val="4"/>
              <c:layout>
                <c:manualLayout>
                  <c:x val="4.7438759917161337E-2"/>
                  <c:y val="-6.1555305586801688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6C28-4E30-8998-D134E398F7E8}"/>
                </c:ext>
              </c:extLst>
            </c:dLbl>
            <c:dLbl>
              <c:idx val="5"/>
              <c:layout>
                <c:manualLayout>
                  <c:x val="7.5443493555032617E-2"/>
                  <c:y val="2.4672798253159531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338B-4F38-9460-325A3E68E7B8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'Table №2.1-F'!$B$3:$G$3</c:f>
              <c:strCache>
                <c:ptCount val="6"/>
                <c:pt idx="0">
                  <c:v>UPF </c:v>
                </c:pt>
                <c:pt idx="1">
                  <c:v>PPF </c:v>
                </c:pt>
                <c:pt idx="2">
                  <c:v>VPF </c:v>
                </c:pt>
                <c:pt idx="3">
                  <c:v>VPFOS</c:v>
                </c:pt>
                <c:pt idx="4">
                  <c:v>LPPF</c:v>
                </c:pt>
                <c:pt idx="5">
                  <c:v>DPF </c:v>
                </c:pt>
              </c:strCache>
            </c:strRef>
          </c:cat>
          <c:val>
            <c:numRef>
              <c:f>'Table №2.1-F'!$B$15:$G$15</c:f>
              <c:numCache>
                <c:formatCode>#,##0.00</c:formatCode>
                <c:ptCount val="6"/>
                <c:pt idx="0">
                  <c:v>86.953197957914881</c:v>
                </c:pt>
                <c:pt idx="1">
                  <c:v>6.4732387815412835</c:v>
                </c:pt>
                <c:pt idx="2">
                  <c:v>5.5245935061443134</c:v>
                </c:pt>
                <c:pt idx="3">
                  <c:v>6.729432760508286E-2</c:v>
                </c:pt>
                <c:pt idx="4">
                  <c:v>0.46048939338295036</c:v>
                </c:pt>
                <c:pt idx="5">
                  <c:v>0.52118603341148251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2971-42AA-8E5A-3F5E8B982E6D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7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8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9.bin"/></Relationships>
</file>

<file path=xl/chart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0.bin"/></Relationships>
</file>

<file path=xl/chartsheets/sheet1.xml><?xml version="1.0" encoding="utf-8"?>
<chartsheet xmlns="http://schemas.openxmlformats.org/spreadsheetml/2006/main" xmlns:r="http://schemas.openxmlformats.org/officeDocument/2006/relationships">
  <sheetPr codeName="Chart8"/>
  <sheetViews>
    <sheetView workbookViewId="0"/>
  </sheetViews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 codeName="Chart10"/>
  <sheetViews>
    <sheetView workbookViewId="0"/>
  </sheetViews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>
  <sheetPr codeName="Chart9"/>
  <sheetViews>
    <sheetView workbookViewId="0"/>
  </sheetViews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  <drawing r:id="rId2"/>
</chartsheet>
</file>

<file path=xl/chartsheets/sheet4.xml><?xml version="1.0" encoding="utf-8"?>
<chartsheet xmlns="http://schemas.openxmlformats.org/spreadsheetml/2006/main" xmlns:r="http://schemas.openxmlformats.org/officeDocument/2006/relationships">
  <sheetPr codeName="Chart11"/>
  <sheetViews>
    <sheetView workbookViewId="0"/>
  </sheetViews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10675" cy="56673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210675" cy="56673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210675" cy="56673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9210675" cy="56673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Blue II">
      <a:dk1>
        <a:sysClr val="windowText" lastClr="000000"/>
      </a:dk1>
      <a:lt1>
        <a:sysClr val="window" lastClr="FFFFFF"/>
      </a:lt1>
      <a:dk2>
        <a:srgbClr val="335B74"/>
      </a:dk2>
      <a:lt2>
        <a:srgbClr val="DFE3E5"/>
      </a:lt2>
      <a:accent1>
        <a:srgbClr val="1CADE4"/>
      </a:accent1>
      <a:accent2>
        <a:srgbClr val="2683C6"/>
      </a:accent2>
      <a:accent3>
        <a:srgbClr val="27CED7"/>
      </a:accent3>
      <a:accent4>
        <a:srgbClr val="42BA97"/>
      </a:accent4>
      <a:accent5>
        <a:srgbClr val="3E8853"/>
      </a:accent5>
      <a:accent6>
        <a:srgbClr val="62A39F"/>
      </a:accent6>
      <a:hlink>
        <a:srgbClr val="6EAC1C"/>
      </a:hlink>
      <a:folHlink>
        <a:srgbClr val="B26B02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BC11"/>
  <sheetViews>
    <sheetView showGridLines="0" tabSelected="1" zoomScaleNormal="100" zoomScaleSheetLayoutView="55" workbookViewId="0">
      <selection sqref="A1:W1"/>
    </sheetView>
  </sheetViews>
  <sheetFormatPr defaultColWidth="10.28515625" defaultRowHeight="15.75" x14ac:dyDescent="0.25"/>
  <cols>
    <col min="1" max="1" width="46" style="16" customWidth="1"/>
    <col min="2" max="2" width="9" style="22" customWidth="1"/>
    <col min="3" max="3" width="9.140625" style="16" customWidth="1"/>
    <col min="4" max="4" width="8.7109375" style="22" customWidth="1"/>
    <col min="5" max="5" width="8.7109375" style="16" customWidth="1"/>
    <col min="6" max="6" width="8.5703125" style="22" customWidth="1"/>
    <col min="7" max="7" width="8.7109375" style="16" customWidth="1"/>
    <col min="8" max="8" width="8.5703125" style="22" customWidth="1"/>
    <col min="9" max="9" width="8.7109375" style="16" customWidth="1"/>
    <col min="10" max="10" width="9" style="22" customWidth="1"/>
    <col min="11" max="11" width="9.140625" style="16" customWidth="1"/>
    <col min="12" max="12" width="9.5703125" style="22" customWidth="1"/>
    <col min="13" max="13" width="8.5703125" style="16" customWidth="1"/>
    <col min="14" max="14" width="9" style="22" customWidth="1"/>
    <col min="15" max="15" width="8.7109375" style="16" customWidth="1"/>
    <col min="16" max="16" width="9.140625" style="16" customWidth="1"/>
    <col min="17" max="17" width="8.7109375" style="16" customWidth="1"/>
    <col min="18" max="18" width="9.28515625" style="16" customWidth="1"/>
    <col min="19" max="19" width="8.7109375" style="16" customWidth="1"/>
    <col min="20" max="20" width="8.5703125" style="16" customWidth="1"/>
    <col min="21" max="21" width="8.7109375" style="16" customWidth="1"/>
    <col min="22" max="22" width="9.85546875" style="15" customWidth="1"/>
    <col min="23" max="23" width="9.28515625" style="16" customWidth="1"/>
    <col min="24" max="16384" width="10.28515625" style="16"/>
  </cols>
  <sheetData>
    <row r="1" spans="1:55" ht="23.25" customHeight="1" x14ac:dyDescent="0.25">
      <c r="A1" s="111" t="s">
        <v>77</v>
      </c>
      <c r="B1" s="111"/>
      <c r="C1" s="111"/>
      <c r="D1" s="111"/>
      <c r="E1" s="111"/>
      <c r="F1" s="111"/>
      <c r="G1" s="111"/>
      <c r="H1" s="111"/>
      <c r="I1" s="111"/>
      <c r="J1" s="111"/>
      <c r="K1" s="111"/>
      <c r="L1" s="111"/>
      <c r="M1" s="111"/>
      <c r="N1" s="111"/>
      <c r="O1" s="111"/>
      <c r="P1" s="111"/>
      <c r="Q1" s="111"/>
      <c r="R1" s="111"/>
      <c r="S1" s="111"/>
      <c r="T1" s="111"/>
      <c r="U1" s="111"/>
      <c r="V1" s="111"/>
      <c r="W1" s="111"/>
    </row>
    <row r="2" spans="1:55" ht="22.5" customHeight="1" x14ac:dyDescent="0.25">
      <c r="B2" s="54"/>
      <c r="C2" s="55"/>
      <c r="D2" s="55"/>
      <c r="E2" s="55"/>
      <c r="F2" s="55"/>
      <c r="G2" s="55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118" t="s">
        <v>14</v>
      </c>
      <c r="V2" s="118"/>
      <c r="W2" s="118"/>
    </row>
    <row r="3" spans="1:55" s="18" customFormat="1" ht="70.5" customHeight="1" x14ac:dyDescent="0.25">
      <c r="A3" s="89" t="s">
        <v>2</v>
      </c>
      <c r="B3" s="116" t="s">
        <v>3</v>
      </c>
      <c r="C3" s="117"/>
      <c r="D3" s="116" t="s">
        <v>4</v>
      </c>
      <c r="E3" s="116"/>
      <c r="F3" s="116" t="s">
        <v>5</v>
      </c>
      <c r="G3" s="116"/>
      <c r="H3" s="116" t="s">
        <v>6</v>
      </c>
      <c r="I3" s="116"/>
      <c r="J3" s="116" t="s">
        <v>7</v>
      </c>
      <c r="K3" s="116"/>
      <c r="L3" s="116" t="s">
        <v>8</v>
      </c>
      <c r="M3" s="116"/>
      <c r="N3" s="116" t="s">
        <v>9</v>
      </c>
      <c r="O3" s="116"/>
      <c r="P3" s="121" t="s">
        <v>10</v>
      </c>
      <c r="Q3" s="122"/>
      <c r="R3" s="119" t="s">
        <v>11</v>
      </c>
      <c r="S3" s="120"/>
      <c r="T3" s="116" t="s">
        <v>12</v>
      </c>
      <c r="U3" s="116"/>
      <c r="V3" s="116" t="s">
        <v>13</v>
      </c>
      <c r="W3" s="116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7"/>
      <c r="AS3" s="17"/>
      <c r="AT3" s="17"/>
      <c r="AU3" s="17"/>
      <c r="AV3" s="17"/>
      <c r="AW3" s="17"/>
      <c r="AX3" s="17"/>
      <c r="AY3" s="17"/>
      <c r="AZ3" s="17"/>
      <c r="BA3" s="17"/>
      <c r="BB3" s="17"/>
      <c r="BC3" s="17"/>
    </row>
    <row r="4" spans="1:55" s="19" customFormat="1" ht="26.25" customHeight="1" x14ac:dyDescent="0.2">
      <c r="A4" s="114" t="s">
        <v>21</v>
      </c>
      <c r="B4" s="112" t="s">
        <v>73</v>
      </c>
      <c r="C4" s="112" t="s">
        <v>74</v>
      </c>
      <c r="D4" s="112" t="s">
        <v>73</v>
      </c>
      <c r="E4" s="112" t="s">
        <v>74</v>
      </c>
      <c r="F4" s="112" t="s">
        <v>73</v>
      </c>
      <c r="G4" s="112" t="s">
        <v>74</v>
      </c>
      <c r="H4" s="112" t="s">
        <v>73</v>
      </c>
      <c r="I4" s="112" t="s">
        <v>74</v>
      </c>
      <c r="J4" s="112" t="s">
        <v>73</v>
      </c>
      <c r="K4" s="112" t="s">
        <v>74</v>
      </c>
      <c r="L4" s="112" t="s">
        <v>73</v>
      </c>
      <c r="M4" s="112" t="s">
        <v>74</v>
      </c>
      <c r="N4" s="112" t="s">
        <v>73</v>
      </c>
      <c r="O4" s="112" t="s">
        <v>74</v>
      </c>
      <c r="P4" s="112" t="s">
        <v>73</v>
      </c>
      <c r="Q4" s="112" t="s">
        <v>74</v>
      </c>
      <c r="R4" s="112" t="s">
        <v>73</v>
      </c>
      <c r="S4" s="112" t="s">
        <v>74</v>
      </c>
      <c r="T4" s="112" t="s">
        <v>73</v>
      </c>
      <c r="U4" s="112" t="s">
        <v>74</v>
      </c>
      <c r="V4" s="112" t="s">
        <v>73</v>
      </c>
      <c r="W4" s="112" t="s">
        <v>74</v>
      </c>
    </row>
    <row r="5" spans="1:55" s="18" customFormat="1" ht="24.6" customHeight="1" x14ac:dyDescent="0.25">
      <c r="A5" s="115"/>
      <c r="B5" s="113"/>
      <c r="C5" s="113"/>
      <c r="D5" s="113"/>
      <c r="E5" s="113"/>
      <c r="F5" s="113"/>
      <c r="G5" s="113"/>
      <c r="H5" s="113"/>
      <c r="I5" s="113"/>
      <c r="J5" s="113"/>
      <c r="K5" s="113"/>
      <c r="L5" s="113"/>
      <c r="M5" s="113"/>
      <c r="N5" s="113"/>
      <c r="O5" s="113"/>
      <c r="P5" s="113"/>
      <c r="Q5" s="113"/>
      <c r="R5" s="113"/>
      <c r="S5" s="113"/>
      <c r="T5" s="113"/>
      <c r="U5" s="113"/>
      <c r="V5" s="113"/>
      <c r="W5" s="113"/>
      <c r="X5" s="17"/>
      <c r="Y5" s="17"/>
      <c r="Z5" s="17"/>
      <c r="AA5" s="17"/>
      <c r="AB5" s="17"/>
      <c r="AC5" s="17"/>
      <c r="AD5" s="17"/>
      <c r="AE5" s="17"/>
      <c r="AF5" s="17"/>
      <c r="AG5" s="17"/>
      <c r="AH5" s="17"/>
      <c r="AI5" s="17"/>
      <c r="AJ5" s="17"/>
      <c r="AK5" s="17"/>
      <c r="AL5" s="17"/>
      <c r="AM5" s="17"/>
      <c r="AN5" s="17"/>
      <c r="AO5" s="17"/>
      <c r="AP5" s="17"/>
      <c r="AQ5" s="17"/>
      <c r="AR5" s="17"/>
      <c r="AS5" s="17"/>
      <c r="AT5" s="17"/>
      <c r="AU5" s="17"/>
      <c r="AV5" s="17"/>
      <c r="AW5" s="17"/>
      <c r="AX5" s="17"/>
      <c r="AY5" s="17"/>
      <c r="AZ5" s="17"/>
      <c r="BA5" s="17"/>
      <c r="BB5" s="17"/>
      <c r="BC5" s="17"/>
    </row>
    <row r="6" spans="1:55" s="20" customFormat="1" ht="32.25" customHeight="1" x14ac:dyDescent="0.3">
      <c r="A6" s="90" t="s">
        <v>15</v>
      </c>
      <c r="B6" s="103">
        <v>40321</v>
      </c>
      <c r="C6" s="103">
        <v>43820</v>
      </c>
      <c r="D6" s="103">
        <v>20034</v>
      </c>
      <c r="E6" s="103">
        <v>21593</v>
      </c>
      <c r="F6" s="103">
        <v>30576</v>
      </c>
      <c r="G6" s="103">
        <v>35210</v>
      </c>
      <c r="H6" s="103">
        <v>29334</v>
      </c>
      <c r="I6" s="103">
        <v>34490</v>
      </c>
      <c r="J6" s="103">
        <v>17415</v>
      </c>
      <c r="K6" s="103">
        <v>21813</v>
      </c>
      <c r="L6" s="103">
        <v>19699</v>
      </c>
      <c r="M6" s="103">
        <v>18512</v>
      </c>
      <c r="N6" s="103">
        <v>4146</v>
      </c>
      <c r="O6" s="103">
        <v>4430</v>
      </c>
      <c r="P6" s="103">
        <v>3141</v>
      </c>
      <c r="Q6" s="103">
        <v>3303</v>
      </c>
      <c r="R6" s="103">
        <v>1774</v>
      </c>
      <c r="S6" s="103">
        <v>2001</v>
      </c>
      <c r="T6" s="85">
        <v>968</v>
      </c>
      <c r="U6" s="85">
        <v>1565</v>
      </c>
      <c r="V6" s="70">
        <f>B6+D6+F6+H6+J6+L6+N6+P6+R6+T6</f>
        <v>167408</v>
      </c>
      <c r="W6" s="70">
        <f>C6+E6+G6+I6+K6+M6+O6+Q6+S6+U6</f>
        <v>186737</v>
      </c>
    </row>
    <row r="7" spans="1:55" s="20" customFormat="1" ht="32.25" customHeight="1" x14ac:dyDescent="0.3">
      <c r="A7" s="91" t="s">
        <v>16</v>
      </c>
      <c r="B7" s="103">
        <v>34263</v>
      </c>
      <c r="C7" s="103">
        <v>39002</v>
      </c>
      <c r="D7" s="103">
        <v>11912</v>
      </c>
      <c r="E7" s="103">
        <v>12809</v>
      </c>
      <c r="F7" s="103">
        <v>28471</v>
      </c>
      <c r="G7" s="103">
        <v>32683</v>
      </c>
      <c r="H7" s="103">
        <v>27652</v>
      </c>
      <c r="I7" s="103">
        <v>32148</v>
      </c>
      <c r="J7" s="103">
        <v>16269</v>
      </c>
      <c r="K7" s="103">
        <v>20151</v>
      </c>
      <c r="L7" s="103">
        <v>12103</v>
      </c>
      <c r="M7" s="103">
        <v>13770</v>
      </c>
      <c r="N7" s="103">
        <v>3810</v>
      </c>
      <c r="O7" s="103">
        <v>4090</v>
      </c>
      <c r="P7" s="103">
        <v>2556</v>
      </c>
      <c r="Q7" s="103">
        <v>2928</v>
      </c>
      <c r="R7" s="103">
        <v>1638</v>
      </c>
      <c r="S7" s="103">
        <v>1848</v>
      </c>
      <c r="T7" s="85">
        <v>611</v>
      </c>
      <c r="U7" s="85">
        <v>1181</v>
      </c>
      <c r="V7" s="70">
        <f t="shared" ref="V7:V11" si="0">B7+D7+F7+H7+J7+L7+N7+P7+R7+T7</f>
        <v>139285</v>
      </c>
      <c r="W7" s="70">
        <f t="shared" ref="W7:W11" si="1">C7+E7+G7+I7+K7+M7+O7+Q7+S7+U7</f>
        <v>160610</v>
      </c>
    </row>
    <row r="8" spans="1:55" s="20" customFormat="1" ht="32.25" customHeight="1" x14ac:dyDescent="0.3">
      <c r="A8" s="91" t="s">
        <v>17</v>
      </c>
      <c r="B8" s="103">
        <v>2830</v>
      </c>
      <c r="C8" s="103">
        <v>1584</v>
      </c>
      <c r="D8" s="103">
        <v>4529</v>
      </c>
      <c r="E8" s="103">
        <v>5956</v>
      </c>
      <c r="F8" s="103">
        <v>792</v>
      </c>
      <c r="G8" s="103">
        <v>930</v>
      </c>
      <c r="H8" s="103">
        <v>568</v>
      </c>
      <c r="I8" s="103">
        <v>721</v>
      </c>
      <c r="J8" s="103">
        <v>377</v>
      </c>
      <c r="K8" s="103">
        <v>422</v>
      </c>
      <c r="L8" s="103">
        <v>3271</v>
      </c>
      <c r="M8" s="103">
        <v>2352</v>
      </c>
      <c r="N8" s="103">
        <v>293</v>
      </c>
      <c r="O8" s="103">
        <v>268</v>
      </c>
      <c r="P8" s="103">
        <v>383</v>
      </c>
      <c r="Q8" s="103">
        <v>259</v>
      </c>
      <c r="R8" s="103">
        <v>135</v>
      </c>
      <c r="S8" s="103">
        <v>144</v>
      </c>
      <c r="T8" s="85">
        <v>357</v>
      </c>
      <c r="U8" s="85">
        <v>361</v>
      </c>
      <c r="V8" s="70">
        <f t="shared" si="0"/>
        <v>13535</v>
      </c>
      <c r="W8" s="70">
        <f t="shared" si="1"/>
        <v>12997</v>
      </c>
    </row>
    <row r="9" spans="1:55" s="20" customFormat="1" ht="32.25" customHeight="1" x14ac:dyDescent="0.3">
      <c r="A9" s="90" t="s">
        <v>18</v>
      </c>
      <c r="B9" s="103">
        <v>23014</v>
      </c>
      <c r="C9" s="103">
        <v>23020</v>
      </c>
      <c r="D9" s="103">
        <v>15612</v>
      </c>
      <c r="E9" s="103">
        <v>16298</v>
      </c>
      <c r="F9" s="103">
        <v>14255</v>
      </c>
      <c r="G9" s="103">
        <v>16503</v>
      </c>
      <c r="H9" s="103">
        <v>14129</v>
      </c>
      <c r="I9" s="103">
        <v>15333</v>
      </c>
      <c r="J9" s="103">
        <v>10366</v>
      </c>
      <c r="K9" s="103">
        <v>12402</v>
      </c>
      <c r="L9" s="103">
        <v>11674</v>
      </c>
      <c r="M9" s="103">
        <v>10554</v>
      </c>
      <c r="N9" s="103">
        <v>3518</v>
      </c>
      <c r="O9" s="103">
        <v>3820</v>
      </c>
      <c r="P9" s="103">
        <v>3103</v>
      </c>
      <c r="Q9" s="103">
        <v>2692</v>
      </c>
      <c r="R9" s="103">
        <v>1472</v>
      </c>
      <c r="S9" s="103">
        <v>1623</v>
      </c>
      <c r="T9" s="85">
        <v>1757</v>
      </c>
      <c r="U9" s="85">
        <v>2143</v>
      </c>
      <c r="V9" s="70">
        <f t="shared" si="0"/>
        <v>98900</v>
      </c>
      <c r="W9" s="70">
        <f t="shared" si="1"/>
        <v>104388</v>
      </c>
    </row>
    <row r="10" spans="1:55" s="20" customFormat="1" ht="32.25" customHeight="1" x14ac:dyDescent="0.3">
      <c r="A10" s="92" t="s">
        <v>19</v>
      </c>
      <c r="B10" s="103">
        <v>875</v>
      </c>
      <c r="C10" s="103">
        <v>486</v>
      </c>
      <c r="D10" s="103">
        <v>3408</v>
      </c>
      <c r="E10" s="103">
        <v>4917</v>
      </c>
      <c r="F10" s="103">
        <v>120</v>
      </c>
      <c r="G10" s="103">
        <v>199</v>
      </c>
      <c r="H10" s="103">
        <v>25</v>
      </c>
      <c r="I10" s="103">
        <v>18</v>
      </c>
      <c r="J10" s="103">
        <v>56</v>
      </c>
      <c r="K10" s="103">
        <v>54</v>
      </c>
      <c r="L10" s="103">
        <v>3036</v>
      </c>
      <c r="M10" s="103">
        <v>2357</v>
      </c>
      <c r="N10" s="103">
        <v>121</v>
      </c>
      <c r="O10" s="103">
        <v>134</v>
      </c>
      <c r="P10" s="103">
        <v>161</v>
      </c>
      <c r="Q10" s="103">
        <v>37</v>
      </c>
      <c r="R10" s="103">
        <v>33</v>
      </c>
      <c r="S10" s="103">
        <v>14</v>
      </c>
      <c r="T10" s="85">
        <v>416</v>
      </c>
      <c r="U10" s="85">
        <v>448</v>
      </c>
      <c r="V10" s="70">
        <f t="shared" si="0"/>
        <v>8251</v>
      </c>
      <c r="W10" s="70">
        <f t="shared" si="1"/>
        <v>8664</v>
      </c>
    </row>
    <row r="11" spans="1:55" s="21" customFormat="1" ht="32.25" customHeight="1" x14ac:dyDescent="0.25">
      <c r="A11" s="91" t="s">
        <v>20</v>
      </c>
      <c r="B11" s="103">
        <v>17307</v>
      </c>
      <c r="C11" s="103">
        <v>20800</v>
      </c>
      <c r="D11" s="103">
        <v>4422</v>
      </c>
      <c r="E11" s="103">
        <v>5295</v>
      </c>
      <c r="F11" s="103">
        <v>16321</v>
      </c>
      <c r="G11" s="103">
        <v>18707</v>
      </c>
      <c r="H11" s="103">
        <v>15205</v>
      </c>
      <c r="I11" s="103">
        <v>19157</v>
      </c>
      <c r="J11" s="103">
        <v>7049</v>
      </c>
      <c r="K11" s="103">
        <v>9411</v>
      </c>
      <c r="L11" s="103">
        <v>8025</v>
      </c>
      <c r="M11" s="103">
        <v>7958</v>
      </c>
      <c r="N11" s="103">
        <v>628</v>
      </c>
      <c r="O11" s="103">
        <v>610</v>
      </c>
      <c r="P11" s="103">
        <v>38</v>
      </c>
      <c r="Q11" s="103">
        <v>611</v>
      </c>
      <c r="R11" s="103">
        <v>302</v>
      </c>
      <c r="S11" s="103">
        <v>378</v>
      </c>
      <c r="T11" s="85">
        <v>-789</v>
      </c>
      <c r="U11" s="85">
        <v>-578</v>
      </c>
      <c r="V11" s="70">
        <f t="shared" si="0"/>
        <v>68508</v>
      </c>
      <c r="W11" s="70">
        <f t="shared" si="1"/>
        <v>82349</v>
      </c>
    </row>
  </sheetData>
  <mergeCells count="36">
    <mergeCell ref="U2:W2"/>
    <mergeCell ref="M4:M5"/>
    <mergeCell ref="H4:H5"/>
    <mergeCell ref="L4:L5"/>
    <mergeCell ref="V3:W3"/>
    <mergeCell ref="V4:V5"/>
    <mergeCell ref="W4:W5"/>
    <mergeCell ref="R3:S3"/>
    <mergeCell ref="T3:U3"/>
    <mergeCell ref="H3:I3"/>
    <mergeCell ref="J3:K3"/>
    <mergeCell ref="L3:M3"/>
    <mergeCell ref="N3:O3"/>
    <mergeCell ref="P3:Q3"/>
    <mergeCell ref="F4:F5"/>
    <mergeCell ref="C4:C5"/>
    <mergeCell ref="B3:C3"/>
    <mergeCell ref="D3:E3"/>
    <mergeCell ref="F3:G3"/>
    <mergeCell ref="B4:B5"/>
    <mergeCell ref="A1:W1"/>
    <mergeCell ref="U4:U5"/>
    <mergeCell ref="R4:R5"/>
    <mergeCell ref="N4:N5"/>
    <mergeCell ref="O4:O5"/>
    <mergeCell ref="P4:P5"/>
    <mergeCell ref="Q4:Q5"/>
    <mergeCell ref="S4:S5"/>
    <mergeCell ref="G4:G5"/>
    <mergeCell ref="T4:T5"/>
    <mergeCell ref="A4:A5"/>
    <mergeCell ref="D4:D5"/>
    <mergeCell ref="E4:E5"/>
    <mergeCell ref="I4:I5"/>
    <mergeCell ref="J4:J5"/>
    <mergeCell ref="K4:K5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60" orientation="landscape" r:id="rId1"/>
  <headerFooter alignWithMargins="0">
    <oddHeader>&amp;R&amp;"Times New Roman,Regular"&amp;12&amp;A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>
    <pageSetUpPr fitToPage="1"/>
  </sheetPr>
  <dimension ref="A1:H15"/>
  <sheetViews>
    <sheetView showGridLines="0" zoomScale="90" zoomScaleNormal="90" zoomScaleSheetLayoutView="40" workbookViewId="0">
      <selection sqref="A1:F1"/>
    </sheetView>
  </sheetViews>
  <sheetFormatPr defaultRowHeight="12.75" x14ac:dyDescent="0.2"/>
  <cols>
    <col min="1" max="1" width="55.5703125" customWidth="1"/>
    <col min="2" max="6" width="12.85546875" customWidth="1"/>
  </cols>
  <sheetData>
    <row r="1" spans="1:8" ht="40.5" customHeight="1" x14ac:dyDescent="0.2">
      <c r="A1" s="163" t="s">
        <v>84</v>
      </c>
      <c r="B1" s="164"/>
      <c r="C1" s="164"/>
      <c r="D1" s="164"/>
      <c r="E1" s="164"/>
      <c r="F1" s="165"/>
    </row>
    <row r="2" spans="1:8" ht="12.75" customHeight="1" x14ac:dyDescent="0.2">
      <c r="A2" s="38"/>
      <c r="B2" s="39"/>
      <c r="C2" s="39"/>
      <c r="D2" s="39"/>
      <c r="E2" s="39"/>
      <c r="F2" s="40"/>
    </row>
    <row r="3" spans="1:8" ht="50.25" customHeight="1" x14ac:dyDescent="0.2">
      <c r="A3" s="160" t="s">
        <v>52</v>
      </c>
      <c r="B3" s="166" t="s">
        <v>30</v>
      </c>
      <c r="C3" s="166" t="s">
        <v>31</v>
      </c>
      <c r="D3" s="166" t="s">
        <v>32</v>
      </c>
      <c r="E3" s="166" t="s">
        <v>33</v>
      </c>
      <c r="F3" s="168" t="s">
        <v>13</v>
      </c>
    </row>
    <row r="4" spans="1:8" ht="35.1" customHeight="1" x14ac:dyDescent="0.2">
      <c r="A4" s="161"/>
      <c r="B4" s="167"/>
      <c r="C4" s="167"/>
      <c r="D4" s="167"/>
      <c r="E4" s="167"/>
      <c r="F4" s="169"/>
      <c r="H4" s="3"/>
    </row>
    <row r="5" spans="1:8" ht="35.1" customHeight="1" x14ac:dyDescent="0.25">
      <c r="A5" s="93" t="s">
        <v>3</v>
      </c>
      <c r="B5" s="107">
        <v>6619</v>
      </c>
      <c r="C5" s="107">
        <v>699</v>
      </c>
      <c r="D5" s="107">
        <v>573</v>
      </c>
      <c r="E5" s="75">
        <v>0</v>
      </c>
      <c r="F5" s="80">
        <f>+SUM(B5:E5)</f>
        <v>7891</v>
      </c>
      <c r="H5" s="3"/>
    </row>
    <row r="6" spans="1:8" ht="35.1" customHeight="1" x14ac:dyDescent="0.25">
      <c r="A6" s="93" t="s">
        <v>4</v>
      </c>
      <c r="B6" s="107">
        <v>4724</v>
      </c>
      <c r="C6" s="107">
        <v>758</v>
      </c>
      <c r="D6" s="107">
        <v>680</v>
      </c>
      <c r="E6" s="75">
        <v>0</v>
      </c>
      <c r="F6" s="80">
        <f t="shared" ref="F6:F15" si="0">+SUM(B6:E6)</f>
        <v>6162</v>
      </c>
      <c r="H6" s="3"/>
    </row>
    <row r="7" spans="1:8" ht="35.1" customHeight="1" x14ac:dyDescent="0.25">
      <c r="A7" s="93" t="s">
        <v>23</v>
      </c>
      <c r="B7" s="107">
        <v>6981</v>
      </c>
      <c r="C7" s="107">
        <v>315</v>
      </c>
      <c r="D7" s="107">
        <v>120</v>
      </c>
      <c r="E7" s="108">
        <v>107</v>
      </c>
      <c r="F7" s="80">
        <f>+SUM(B7:E7)</f>
        <v>7523</v>
      </c>
      <c r="H7" s="3"/>
    </row>
    <row r="8" spans="1:8" ht="35.1" customHeight="1" x14ac:dyDescent="0.25">
      <c r="A8" s="93" t="s">
        <v>24</v>
      </c>
      <c r="B8" s="107">
        <v>7735</v>
      </c>
      <c r="C8" s="107">
        <v>405</v>
      </c>
      <c r="D8" s="107">
        <v>1685</v>
      </c>
      <c r="E8" s="75">
        <v>0</v>
      </c>
      <c r="F8" s="80">
        <f t="shared" si="0"/>
        <v>9825</v>
      </c>
      <c r="H8" s="3"/>
    </row>
    <row r="9" spans="1:8" ht="35.1" customHeight="1" x14ac:dyDescent="0.25">
      <c r="A9" s="93" t="s">
        <v>25</v>
      </c>
      <c r="B9" s="107">
        <v>6160</v>
      </c>
      <c r="C9" s="107">
        <v>397</v>
      </c>
      <c r="D9" s="107">
        <v>754</v>
      </c>
      <c r="E9" s="75">
        <v>0</v>
      </c>
      <c r="F9" s="80">
        <f t="shared" si="0"/>
        <v>7311</v>
      </c>
      <c r="H9" s="3"/>
    </row>
    <row r="10" spans="1:8" ht="35.1" customHeight="1" x14ac:dyDescent="0.25">
      <c r="A10" s="93" t="s">
        <v>26</v>
      </c>
      <c r="B10" s="107">
        <v>4100</v>
      </c>
      <c r="C10" s="107">
        <v>725</v>
      </c>
      <c r="D10" s="107">
        <v>364</v>
      </c>
      <c r="E10" s="75">
        <v>0</v>
      </c>
      <c r="F10" s="80">
        <f t="shared" si="0"/>
        <v>5189</v>
      </c>
      <c r="H10" s="3"/>
    </row>
    <row r="11" spans="1:8" ht="35.1" customHeight="1" x14ac:dyDescent="0.25">
      <c r="A11" s="93" t="s">
        <v>27</v>
      </c>
      <c r="B11" s="107">
        <v>3583</v>
      </c>
      <c r="C11" s="107">
        <v>463</v>
      </c>
      <c r="D11" s="107">
        <v>128</v>
      </c>
      <c r="E11" s="75">
        <v>0</v>
      </c>
      <c r="F11" s="80">
        <f t="shared" si="0"/>
        <v>4174</v>
      </c>
      <c r="H11" s="3"/>
    </row>
    <row r="12" spans="1:8" ht="35.1" customHeight="1" x14ac:dyDescent="0.25">
      <c r="A12" s="93" t="s">
        <v>10</v>
      </c>
      <c r="B12" s="107">
        <v>5087</v>
      </c>
      <c r="C12" s="107">
        <v>981</v>
      </c>
      <c r="D12" s="107">
        <v>211</v>
      </c>
      <c r="E12" s="75">
        <v>0</v>
      </c>
      <c r="F12" s="80">
        <f t="shared" si="0"/>
        <v>6279</v>
      </c>
      <c r="H12" s="3"/>
    </row>
    <row r="13" spans="1:8" ht="35.1" customHeight="1" x14ac:dyDescent="0.25">
      <c r="A13" s="94" t="s">
        <v>11</v>
      </c>
      <c r="B13" s="107">
        <v>3002</v>
      </c>
      <c r="C13" s="107">
        <v>304</v>
      </c>
      <c r="D13" s="107">
        <v>3</v>
      </c>
      <c r="E13" s="75">
        <v>0</v>
      </c>
      <c r="F13" s="80">
        <f t="shared" si="0"/>
        <v>3309</v>
      </c>
      <c r="H13" s="3"/>
    </row>
    <row r="14" spans="1:8" ht="35.1" customHeight="1" x14ac:dyDescent="0.25">
      <c r="A14" s="98" t="s">
        <v>12</v>
      </c>
      <c r="B14" s="107">
        <v>4625</v>
      </c>
      <c r="C14" s="107">
        <v>518</v>
      </c>
      <c r="D14" s="107">
        <v>356</v>
      </c>
      <c r="E14" s="75">
        <v>0</v>
      </c>
      <c r="F14" s="80">
        <f t="shared" si="0"/>
        <v>5499</v>
      </c>
    </row>
    <row r="15" spans="1:8" ht="33.75" customHeight="1" x14ac:dyDescent="0.25">
      <c r="A15" s="99" t="s">
        <v>13</v>
      </c>
      <c r="B15" s="80">
        <f>SUM(B5:B14)</f>
        <v>52616</v>
      </c>
      <c r="C15" s="80">
        <f t="shared" ref="C15:E15" si="1">SUM(C5:C14)</f>
        <v>5565</v>
      </c>
      <c r="D15" s="80">
        <f t="shared" si="1"/>
        <v>4874</v>
      </c>
      <c r="E15" s="80">
        <f t="shared" si="1"/>
        <v>107</v>
      </c>
      <c r="F15" s="80">
        <f t="shared" si="0"/>
        <v>63162</v>
      </c>
    </row>
  </sheetData>
  <mergeCells count="7">
    <mergeCell ref="A1:F1"/>
    <mergeCell ref="A3:A4"/>
    <mergeCell ref="B3:B4"/>
    <mergeCell ref="C3:C4"/>
    <mergeCell ref="D3:D4"/>
    <mergeCell ref="E3:E4"/>
    <mergeCell ref="F3:F4"/>
  </mergeCells>
  <phoneticPr fontId="40" type="noConversion"/>
  <printOptions horizontalCentered="1" verticalCentered="1"/>
  <pageMargins left="0" right="0" top="0.98425196850393704" bottom="0.98425196850393704" header="0.51181102362204722" footer="0.51181102362204722"/>
  <pageSetup paperSize="9" scale="89" orientation="landscape" r:id="rId1"/>
  <headerFooter alignWithMargins="0">
    <oddHeader>&amp;R&amp;"Times New Roman,Regular"&amp;12&amp;A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>
    <pageSetUpPr fitToPage="1"/>
  </sheetPr>
  <dimension ref="A1:H15"/>
  <sheetViews>
    <sheetView showGridLines="0" zoomScale="90" zoomScaleNormal="90" workbookViewId="0">
      <selection sqref="A1:H1"/>
    </sheetView>
  </sheetViews>
  <sheetFormatPr defaultRowHeight="12.75" x14ac:dyDescent="0.2"/>
  <cols>
    <col min="1" max="1" width="51.5703125" customWidth="1"/>
    <col min="2" max="4" width="11.42578125" customWidth="1"/>
    <col min="5" max="7" width="11.28515625" bestFit="1" customWidth="1"/>
    <col min="8" max="8" width="11.28515625" customWidth="1"/>
  </cols>
  <sheetData>
    <row r="1" spans="1:8" ht="38.25" customHeight="1" x14ac:dyDescent="0.2">
      <c r="A1" s="170" t="s">
        <v>54</v>
      </c>
      <c r="B1" s="170"/>
      <c r="C1" s="170"/>
      <c r="D1" s="170"/>
      <c r="E1" s="170"/>
      <c r="F1" s="170"/>
      <c r="G1" s="170"/>
      <c r="H1" s="170"/>
    </row>
    <row r="2" spans="1:8" ht="16.5" customHeight="1" x14ac:dyDescent="0.25">
      <c r="B2" s="43"/>
      <c r="C2" s="44"/>
      <c r="D2" s="44"/>
      <c r="G2" s="171" t="s">
        <v>14</v>
      </c>
      <c r="H2" s="171"/>
    </row>
    <row r="3" spans="1:8" ht="30" customHeight="1" x14ac:dyDescent="0.2">
      <c r="A3" s="160" t="s">
        <v>53</v>
      </c>
      <c r="B3" s="2">
        <v>2024</v>
      </c>
      <c r="C3" s="155">
        <v>2025</v>
      </c>
      <c r="D3" s="156"/>
      <c r="E3" s="156"/>
      <c r="F3" s="156"/>
      <c r="G3" s="156"/>
      <c r="H3" s="157"/>
    </row>
    <row r="4" spans="1:8" ht="30" customHeight="1" x14ac:dyDescent="0.2">
      <c r="A4" s="161"/>
      <c r="B4" s="49">
        <v>12</v>
      </c>
      <c r="C4" s="68">
        <v>1</v>
      </c>
      <c r="D4" s="68">
        <v>2</v>
      </c>
      <c r="E4" s="68">
        <v>3</v>
      </c>
      <c r="F4" s="68">
        <v>4</v>
      </c>
      <c r="G4" s="68">
        <v>5</v>
      </c>
      <c r="H4" s="68">
        <v>6</v>
      </c>
    </row>
    <row r="5" spans="1:8" ht="30" customHeight="1" x14ac:dyDescent="0.25">
      <c r="A5" s="93" t="s">
        <v>3</v>
      </c>
      <c r="B5" s="109">
        <v>6386998</v>
      </c>
      <c r="C5" s="109">
        <v>6520667</v>
      </c>
      <c r="D5" s="109">
        <v>6604231</v>
      </c>
      <c r="E5" s="109">
        <v>6535093</v>
      </c>
      <c r="F5" s="109">
        <v>6626322</v>
      </c>
      <c r="G5" s="109">
        <v>6779631</v>
      </c>
      <c r="H5" s="109">
        <v>6886661</v>
      </c>
    </row>
    <row r="6" spans="1:8" ht="30" customHeight="1" x14ac:dyDescent="0.25">
      <c r="A6" s="93" t="s">
        <v>4</v>
      </c>
      <c r="B6" s="109">
        <v>2271499</v>
      </c>
      <c r="C6" s="109">
        <v>2283135</v>
      </c>
      <c r="D6" s="109">
        <v>2282065</v>
      </c>
      <c r="E6" s="109">
        <v>2268232</v>
      </c>
      <c r="F6" s="109">
        <v>2261127</v>
      </c>
      <c r="G6" s="109">
        <v>2297332</v>
      </c>
      <c r="H6" s="109">
        <v>2319729</v>
      </c>
    </row>
    <row r="7" spans="1:8" ht="30" customHeight="1" x14ac:dyDescent="0.25">
      <c r="A7" s="93" t="s">
        <v>23</v>
      </c>
      <c r="B7" s="109">
        <v>5338560</v>
      </c>
      <c r="C7" s="109">
        <v>5436209</v>
      </c>
      <c r="D7" s="109">
        <v>5518625</v>
      </c>
      <c r="E7" s="109">
        <v>5469247</v>
      </c>
      <c r="F7" s="109">
        <v>5538992</v>
      </c>
      <c r="G7" s="109">
        <v>5658096</v>
      </c>
      <c r="H7" s="109">
        <v>5753177</v>
      </c>
    </row>
    <row r="8" spans="1:8" ht="30" customHeight="1" x14ac:dyDescent="0.25">
      <c r="A8" s="93" t="s">
        <v>24</v>
      </c>
      <c r="B8" s="109">
        <v>5400512</v>
      </c>
      <c r="C8" s="109">
        <v>5498982</v>
      </c>
      <c r="D8" s="109">
        <v>5595389</v>
      </c>
      <c r="E8" s="109">
        <v>5502431</v>
      </c>
      <c r="F8" s="109">
        <v>5562203</v>
      </c>
      <c r="G8" s="109">
        <v>5718186</v>
      </c>
      <c r="H8" s="109">
        <v>5816173</v>
      </c>
    </row>
    <row r="9" spans="1:8" ht="30" customHeight="1" x14ac:dyDescent="0.25">
      <c r="A9" s="93" t="s">
        <v>25</v>
      </c>
      <c r="B9" s="109">
        <v>3256757</v>
      </c>
      <c r="C9" s="109">
        <v>3315481</v>
      </c>
      <c r="D9" s="109">
        <v>3427957</v>
      </c>
      <c r="E9" s="109">
        <v>3366707</v>
      </c>
      <c r="F9" s="109">
        <v>3415551</v>
      </c>
      <c r="G9" s="109">
        <v>3583507</v>
      </c>
      <c r="H9" s="109">
        <v>3651295</v>
      </c>
    </row>
    <row r="10" spans="1:8" ht="30" customHeight="1" x14ac:dyDescent="0.25">
      <c r="A10" s="93" t="s">
        <v>26</v>
      </c>
      <c r="B10" s="109">
        <v>2367273</v>
      </c>
      <c r="C10" s="109">
        <v>2399464</v>
      </c>
      <c r="D10" s="109">
        <v>2421803</v>
      </c>
      <c r="E10" s="109">
        <v>2392871</v>
      </c>
      <c r="F10" s="109">
        <v>2402069</v>
      </c>
      <c r="G10" s="109">
        <v>2448113</v>
      </c>
      <c r="H10" s="109">
        <v>2484907</v>
      </c>
    </row>
    <row r="11" spans="1:8" ht="30" customHeight="1" x14ac:dyDescent="0.25">
      <c r="A11" s="93" t="s">
        <v>27</v>
      </c>
      <c r="B11" s="109">
        <v>642191</v>
      </c>
      <c r="C11" s="109">
        <v>643834</v>
      </c>
      <c r="D11" s="109">
        <v>641785</v>
      </c>
      <c r="E11" s="109">
        <v>651035</v>
      </c>
      <c r="F11" s="109">
        <v>652985</v>
      </c>
      <c r="G11" s="109">
        <v>647224</v>
      </c>
      <c r="H11" s="109">
        <v>658127</v>
      </c>
    </row>
    <row r="12" spans="1:8" ht="30" customHeight="1" x14ac:dyDescent="0.25">
      <c r="A12" s="93" t="s">
        <v>10</v>
      </c>
      <c r="B12" s="109">
        <v>446358</v>
      </c>
      <c r="C12" s="109">
        <v>447907</v>
      </c>
      <c r="D12" s="109">
        <v>452868</v>
      </c>
      <c r="E12" s="109">
        <v>455048</v>
      </c>
      <c r="F12" s="109">
        <v>455227</v>
      </c>
      <c r="G12" s="109">
        <v>455569</v>
      </c>
      <c r="H12" s="109">
        <v>465396</v>
      </c>
    </row>
    <row r="13" spans="1:8" ht="30" customHeight="1" x14ac:dyDescent="0.25">
      <c r="A13" s="94" t="s">
        <v>11</v>
      </c>
      <c r="B13" s="109">
        <v>267153</v>
      </c>
      <c r="C13" s="109">
        <v>273274</v>
      </c>
      <c r="D13" s="109">
        <v>274253</v>
      </c>
      <c r="E13" s="109">
        <v>272228</v>
      </c>
      <c r="F13" s="109">
        <v>272878</v>
      </c>
      <c r="G13" s="109">
        <v>289477</v>
      </c>
      <c r="H13" s="109">
        <v>282638</v>
      </c>
    </row>
    <row r="14" spans="1:8" ht="30" customHeight="1" x14ac:dyDescent="0.25">
      <c r="A14" s="98" t="s">
        <v>12</v>
      </c>
      <c r="B14" s="109">
        <v>120443</v>
      </c>
      <c r="C14" s="109">
        <v>123853</v>
      </c>
      <c r="D14" s="109">
        <v>140158</v>
      </c>
      <c r="E14" s="109">
        <v>137875</v>
      </c>
      <c r="F14" s="109">
        <v>140367</v>
      </c>
      <c r="G14" s="109">
        <v>162342</v>
      </c>
      <c r="H14" s="109">
        <v>167147</v>
      </c>
    </row>
    <row r="15" spans="1:8" ht="30" customHeight="1" x14ac:dyDescent="0.25">
      <c r="A15" s="99" t="s">
        <v>13</v>
      </c>
      <c r="B15" s="81">
        <f t="shared" ref="B15" si="0">+SUM(B5:B14)</f>
        <v>26497744</v>
      </c>
      <c r="C15" s="81">
        <f t="shared" ref="C15" si="1">+SUM(C5:C14)</f>
        <v>26942806</v>
      </c>
      <c r="D15" s="81">
        <f t="shared" ref="D15:H15" si="2">+SUM(D5:D14)</f>
        <v>27359134</v>
      </c>
      <c r="E15" s="81">
        <f t="shared" si="2"/>
        <v>27050767</v>
      </c>
      <c r="F15" s="81">
        <f t="shared" si="2"/>
        <v>27327721</v>
      </c>
      <c r="G15" s="81">
        <f t="shared" si="2"/>
        <v>28039477</v>
      </c>
      <c r="H15" s="81">
        <f t="shared" si="2"/>
        <v>28485250</v>
      </c>
    </row>
  </sheetData>
  <mergeCells count="4">
    <mergeCell ref="A3:A4"/>
    <mergeCell ref="C3:H3"/>
    <mergeCell ref="A1:H1"/>
    <mergeCell ref="G2:H2"/>
  </mergeCells>
  <phoneticPr fontId="40" type="noConversion"/>
  <printOptions horizontalCentered="1" verticalCentered="1"/>
  <pageMargins left="0.19685039370078741" right="0.19685039370078741" top="0.98425196850393704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>
    <pageSetUpPr fitToPage="1"/>
  </sheetPr>
  <dimension ref="A1:H15"/>
  <sheetViews>
    <sheetView showGridLines="0" zoomScale="90" zoomScaleNormal="90" workbookViewId="0">
      <selection sqref="A1:H1"/>
    </sheetView>
  </sheetViews>
  <sheetFormatPr defaultRowHeight="12.75" x14ac:dyDescent="0.2"/>
  <cols>
    <col min="1" max="1" width="55.85546875" customWidth="1"/>
    <col min="2" max="2" width="10.7109375" customWidth="1"/>
    <col min="3" max="4" width="9.28515625" customWidth="1"/>
  </cols>
  <sheetData>
    <row r="1" spans="1:8" ht="44.25" customHeight="1" x14ac:dyDescent="0.2">
      <c r="A1" s="154" t="s">
        <v>63</v>
      </c>
      <c r="B1" s="154"/>
      <c r="C1" s="154"/>
      <c r="D1" s="154"/>
      <c r="E1" s="154"/>
      <c r="F1" s="154"/>
      <c r="G1" s="154"/>
      <c r="H1" s="154"/>
    </row>
    <row r="2" spans="1:8" ht="19.5" customHeight="1" x14ac:dyDescent="0.25">
      <c r="B2" s="45"/>
      <c r="C2" s="46"/>
      <c r="D2" s="46"/>
      <c r="H2" s="86" t="s">
        <v>0</v>
      </c>
    </row>
    <row r="3" spans="1:8" ht="30" customHeight="1" x14ac:dyDescent="0.2">
      <c r="A3" s="160" t="s">
        <v>53</v>
      </c>
      <c r="B3" s="2">
        <v>2024</v>
      </c>
      <c r="C3" s="155">
        <v>2025</v>
      </c>
      <c r="D3" s="156"/>
      <c r="E3" s="156"/>
      <c r="F3" s="156"/>
      <c r="G3" s="156"/>
      <c r="H3" s="157"/>
    </row>
    <row r="4" spans="1:8" ht="30" customHeight="1" x14ac:dyDescent="0.2">
      <c r="A4" s="161"/>
      <c r="B4" s="1">
        <v>12</v>
      </c>
      <c r="C4" s="68">
        <v>1</v>
      </c>
      <c r="D4" s="68">
        <v>2</v>
      </c>
      <c r="E4" s="68">
        <v>3</v>
      </c>
      <c r="F4" s="68">
        <v>4</v>
      </c>
      <c r="G4" s="68">
        <v>5</v>
      </c>
      <c r="H4" s="68">
        <v>6</v>
      </c>
    </row>
    <row r="5" spans="1:8" ht="30" customHeight="1" x14ac:dyDescent="0.25">
      <c r="A5" s="93" t="s">
        <v>3</v>
      </c>
      <c r="B5" s="77">
        <f>+'Table № 2-PF'!B5/'Table № 2-PF'!B$15*100</f>
        <v>24.103931262978463</v>
      </c>
      <c r="C5" s="77">
        <f>+'Table № 2-PF'!C5/'Table № 2-PF'!C$15*100</f>
        <v>24.201885282475775</v>
      </c>
      <c r="D5" s="77">
        <f>+'Table № 2-PF'!D5/'Table № 2-PF'!D$15*100</f>
        <v>24.139035248703415</v>
      </c>
      <c r="E5" s="77">
        <f>+'Table № 2-PF'!E5/'Table № 2-PF'!E$15*100</f>
        <v>24.158623672297352</v>
      </c>
      <c r="F5" s="77">
        <f>+'Table № 2-PF'!F5/'Table № 2-PF'!F$15*100</f>
        <v>24.247620209530098</v>
      </c>
      <c r="G5" s="77">
        <f>+'Table № 2-PF'!G5/'Table № 2-PF'!G$15*100</f>
        <v>24.178878229433451</v>
      </c>
      <c r="H5" s="77">
        <f>+'Table № 2-PF'!H5/'Table № 2-PF'!H$15*100</f>
        <v>24.176235069026951</v>
      </c>
    </row>
    <row r="6" spans="1:8" ht="30" customHeight="1" x14ac:dyDescent="0.25">
      <c r="A6" s="93" t="s">
        <v>4</v>
      </c>
      <c r="B6" s="77">
        <f>+'Table № 2-PF'!B6/'Table № 2-PF'!B$15*100</f>
        <v>8.5724241278804723</v>
      </c>
      <c r="C6" s="77">
        <f>+'Table № 2-PF'!C6/'Table № 2-PF'!C$15*100</f>
        <v>8.4740060111036684</v>
      </c>
      <c r="D6" s="77">
        <f>+'Table № 2-PF'!D6/'Table № 2-PF'!D$15*100</f>
        <v>8.3411448622606255</v>
      </c>
      <c r="E6" s="77">
        <f>+'Table № 2-PF'!E6/'Table № 2-PF'!E$15*100</f>
        <v>8.3850931102988682</v>
      </c>
      <c r="F6" s="77">
        <f>+'Table № 2-PF'!F6/'Table № 2-PF'!F$15*100</f>
        <v>8.2741147715903569</v>
      </c>
      <c r="G6" s="77">
        <f>+'Table № 2-PF'!G6/'Table № 2-PF'!G$15*100</f>
        <v>8.1932056008034682</v>
      </c>
      <c r="H6" s="77">
        <f>+'Table № 2-PF'!H6/'Table № 2-PF'!H$15*100</f>
        <v>8.1436146777718292</v>
      </c>
    </row>
    <row r="7" spans="1:8" ht="30" customHeight="1" x14ac:dyDescent="0.25">
      <c r="A7" s="93" t="s">
        <v>23</v>
      </c>
      <c r="B7" s="77">
        <f>+'Table № 2-PF'!B7/'Table № 2-PF'!B$15*100</f>
        <v>20.147224609008223</v>
      </c>
      <c r="C7" s="77">
        <f>+'Table № 2-PF'!C7/'Table № 2-PF'!C$15*100</f>
        <v>20.17684794969017</v>
      </c>
      <c r="D7" s="77">
        <f>+'Table № 2-PF'!D7/'Table № 2-PF'!D$15*100</f>
        <v>20.171051466760606</v>
      </c>
      <c r="E7" s="77">
        <f>+'Table № 2-PF'!E7/'Table № 2-PF'!E$15*100</f>
        <v>20.218454434212532</v>
      </c>
      <c r="F7" s="77">
        <f>+'Table № 2-PF'!F7/'Table № 2-PF'!F$15*100</f>
        <v>20.268766649074031</v>
      </c>
      <c r="G7" s="77">
        <f>+'Table № 2-PF'!G7/'Table № 2-PF'!G$15*100</f>
        <v>20.179035436359957</v>
      </c>
      <c r="H7" s="77">
        <f>+'Table № 2-PF'!H7/'Table № 2-PF'!H$15*100</f>
        <v>20.197038818335805</v>
      </c>
    </row>
    <row r="8" spans="1:8" ht="30" customHeight="1" x14ac:dyDescent="0.25">
      <c r="A8" s="93" t="s">
        <v>24</v>
      </c>
      <c r="B8" s="77">
        <f>+'Table № 2-PF'!B8/'Table № 2-PF'!B$15*100</f>
        <v>20.381025645051139</v>
      </c>
      <c r="C8" s="77">
        <f>+'Table № 2-PF'!C8/'Table № 2-PF'!C$15*100</f>
        <v>20.409834075931066</v>
      </c>
      <c r="D8" s="77">
        <f>+'Table № 2-PF'!D8/'Table № 2-PF'!D$15*100</f>
        <v>20.451630523100622</v>
      </c>
      <c r="E8" s="77">
        <f>+'Table № 2-PF'!E8/'Table № 2-PF'!E$15*100</f>
        <v>20.341127480784557</v>
      </c>
      <c r="F8" s="77">
        <f>+'Table № 2-PF'!F8/'Table № 2-PF'!F$15*100</f>
        <v>20.353702381548757</v>
      </c>
      <c r="G8" s="77">
        <f>+'Table № 2-PF'!G8/'Table № 2-PF'!G$15*100</f>
        <v>20.393340432134309</v>
      </c>
      <c r="H8" s="77">
        <f>+'Table № 2-PF'!H8/'Table № 2-PF'!H$15*100</f>
        <v>20.418191871231603</v>
      </c>
    </row>
    <row r="9" spans="1:8" ht="30" customHeight="1" x14ac:dyDescent="0.25">
      <c r="A9" s="93" t="s">
        <v>25</v>
      </c>
      <c r="B9" s="77">
        <f>+'Table № 2-PF'!B9/'Table № 2-PF'!B$15*100</f>
        <v>12.29069538901123</v>
      </c>
      <c r="C9" s="77">
        <f>+'Table № 2-PF'!C9/'Table № 2-PF'!C$15*100</f>
        <v>12.305626221708311</v>
      </c>
      <c r="D9" s="77">
        <f>+'Table № 2-PF'!D9/'Table № 2-PF'!D$15*100</f>
        <v>12.52947918600055</v>
      </c>
      <c r="E9" s="77">
        <f>+'Table № 2-PF'!E9/'Table № 2-PF'!E$15*100</f>
        <v>12.445883697124003</v>
      </c>
      <c r="F9" s="77">
        <f>+'Table № 2-PF'!F9/'Table № 2-PF'!F$15*100</f>
        <v>12.498484597380074</v>
      </c>
      <c r="G9" s="77">
        <f>+'Table № 2-PF'!G9/'Table № 2-PF'!G$15*100</f>
        <v>12.780220544056512</v>
      </c>
      <c r="H9" s="77">
        <f>+'Table № 2-PF'!H9/'Table № 2-PF'!H$15*100</f>
        <v>12.818195381820416</v>
      </c>
    </row>
    <row r="10" spans="1:8" ht="30" customHeight="1" x14ac:dyDescent="0.25">
      <c r="A10" s="93" t="s">
        <v>26</v>
      </c>
      <c r="B10" s="77">
        <f>+'Table № 2-PF'!B10/'Table № 2-PF'!B$15*100</f>
        <v>8.9338662189505644</v>
      </c>
      <c r="C10" s="77">
        <f>+'Table № 2-PF'!C10/'Table № 2-PF'!C$15*100</f>
        <v>8.9057687606851346</v>
      </c>
      <c r="D10" s="77">
        <f>+'Table № 2-PF'!D10/'Table № 2-PF'!D$15*100</f>
        <v>8.8518993327785882</v>
      </c>
      <c r="E10" s="77">
        <f>+'Table № 2-PF'!E10/'Table № 2-PF'!E$15*100</f>
        <v>8.8458526887610986</v>
      </c>
      <c r="F10" s="77">
        <f>+'Table № 2-PF'!F10/'Table № 2-PF'!F$15*100</f>
        <v>8.7898621330333402</v>
      </c>
      <c r="G10" s="77">
        <f>+'Table № 2-PF'!G10/'Table № 2-PF'!G$15*100</f>
        <v>8.730951008822311</v>
      </c>
      <c r="H10" s="77">
        <f>+'Table № 2-PF'!H10/'Table № 2-PF'!H$15*100</f>
        <v>8.7234867168095764</v>
      </c>
    </row>
    <row r="11" spans="1:8" ht="30" customHeight="1" x14ac:dyDescent="0.25">
      <c r="A11" s="93" t="s">
        <v>27</v>
      </c>
      <c r="B11" s="77">
        <f>+'Table № 2-PF'!B11/'Table № 2-PF'!B$15*100</f>
        <v>2.4235685875748514</v>
      </c>
      <c r="C11" s="77">
        <f>+'Table № 2-PF'!C11/'Table № 2-PF'!C$15*100</f>
        <v>2.3896323196626215</v>
      </c>
      <c r="D11" s="77">
        <f>+'Table № 2-PF'!D11/'Table № 2-PF'!D$15*100</f>
        <v>2.345779658084207</v>
      </c>
      <c r="E11" s="77">
        <f>+'Table № 2-PF'!E11/'Table № 2-PF'!E$15*100</f>
        <v>2.4067154916531575</v>
      </c>
      <c r="F11" s="77">
        <f>+'Table № 2-PF'!F11/'Table № 2-PF'!F$15*100</f>
        <v>2.3894601382969332</v>
      </c>
      <c r="G11" s="77">
        <f>+'Table № 2-PF'!G11/'Table № 2-PF'!G$15*100</f>
        <v>2.3082598865877562</v>
      </c>
      <c r="H11" s="77">
        <f>+'Table № 2-PF'!H11/'Table № 2-PF'!H$15*100</f>
        <v>2.31041328406807</v>
      </c>
    </row>
    <row r="12" spans="1:8" ht="30" customHeight="1" x14ac:dyDescent="0.25">
      <c r="A12" s="93" t="s">
        <v>10</v>
      </c>
      <c r="B12" s="77">
        <f>+'Table № 2-PF'!B12/'Table № 2-PF'!B$15*100</f>
        <v>1.6845132174271138</v>
      </c>
      <c r="C12" s="77">
        <f>+'Table № 2-PF'!C12/'Table № 2-PF'!C$15*100</f>
        <v>1.6624363475727064</v>
      </c>
      <c r="D12" s="77">
        <f>+'Table № 2-PF'!D12/'Table № 2-PF'!D$15*100</f>
        <v>1.6552716909826168</v>
      </c>
      <c r="E12" s="77">
        <f>+'Table № 2-PF'!E12/'Table № 2-PF'!E$15*100</f>
        <v>1.6821999908542336</v>
      </c>
      <c r="F12" s="77">
        <f>+'Table № 2-PF'!F12/'Table № 2-PF'!F$15*100</f>
        <v>1.6658066730116279</v>
      </c>
      <c r="G12" s="77">
        <f>+'Table № 2-PF'!G12/'Table № 2-PF'!G$15*100</f>
        <v>1.6247414315181414</v>
      </c>
      <c r="H12" s="77">
        <f>+'Table № 2-PF'!H12/'Table № 2-PF'!H$15*100</f>
        <v>1.6338139914517162</v>
      </c>
    </row>
    <row r="13" spans="1:8" ht="30" customHeight="1" x14ac:dyDescent="0.25">
      <c r="A13" s="94" t="s">
        <v>11</v>
      </c>
      <c r="B13" s="77">
        <f>+'Table № 2-PF'!B13/'Table № 2-PF'!B$15*100</f>
        <v>1.0082103593422895</v>
      </c>
      <c r="C13" s="77">
        <f>+'Table № 2-PF'!C13/'Table № 2-PF'!C$15*100</f>
        <v>1.014274459757458</v>
      </c>
      <c r="D13" s="77">
        <f>+'Table № 2-PF'!D13/'Table № 2-PF'!D$15*100</f>
        <v>1.0024184245013019</v>
      </c>
      <c r="E13" s="77">
        <f>+'Table № 2-PF'!E13/'Table № 2-PF'!E$15*100</f>
        <v>1.0063596348303174</v>
      </c>
      <c r="F13" s="77">
        <f>+'Table № 2-PF'!F13/'Table № 2-PF'!F$15*100</f>
        <v>0.99853917565976313</v>
      </c>
      <c r="G13" s="77">
        <f>+'Table № 2-PF'!G13/'Table № 2-PF'!G$15*100</f>
        <v>1.0323908680607703</v>
      </c>
      <c r="H13" s="77">
        <f>+'Table № 2-PF'!H13/'Table № 2-PF'!H$15*100</f>
        <v>0.99222580107248493</v>
      </c>
    </row>
    <row r="14" spans="1:8" ht="30" customHeight="1" x14ac:dyDescent="0.25">
      <c r="A14" s="98" t="s">
        <v>12</v>
      </c>
      <c r="B14" s="77">
        <f>+'Table № 2-PF'!B14/'Table № 2-PF'!B$15*100</f>
        <v>0.45454058277565063</v>
      </c>
      <c r="C14" s="77">
        <f>+'Table № 2-PF'!C14/'Table № 2-PF'!C$15*100</f>
        <v>0.45968857141308894</v>
      </c>
      <c r="D14" s="77">
        <f>+'Table № 2-PF'!D14/'Table № 2-PF'!D$15*100</f>
        <v>0.5122896068274676</v>
      </c>
      <c r="E14" s="77">
        <f>+'Table № 2-PF'!E14/'Table № 2-PF'!E$15*100</f>
        <v>0.50968979918388269</v>
      </c>
      <c r="F14" s="77">
        <f>+'Table № 2-PF'!F14/'Table № 2-PF'!F$15*100</f>
        <v>0.51364327087502104</v>
      </c>
      <c r="G14" s="77">
        <f>+'Table № 2-PF'!G14/'Table № 2-PF'!G$15*100</f>
        <v>0.57897656222332539</v>
      </c>
      <c r="H14" s="77">
        <f>+'Table № 2-PF'!H14/'Table № 2-PF'!H$15*100</f>
        <v>0.58678438841154634</v>
      </c>
    </row>
    <row r="15" spans="1:8" ht="30" customHeight="1" x14ac:dyDescent="0.25">
      <c r="A15" s="99" t="s">
        <v>13</v>
      </c>
      <c r="B15" s="77">
        <f t="shared" ref="B15:H15" si="0">+SUM(B5:B14)</f>
        <v>100</v>
      </c>
      <c r="C15" s="77">
        <f t="shared" si="0"/>
        <v>99.999999999999986</v>
      </c>
      <c r="D15" s="77">
        <f t="shared" si="0"/>
        <v>99.999999999999986</v>
      </c>
      <c r="E15" s="77">
        <f t="shared" si="0"/>
        <v>100.00000000000001</v>
      </c>
      <c r="F15" s="77">
        <f t="shared" si="0"/>
        <v>100</v>
      </c>
      <c r="G15" s="77">
        <f t="shared" si="0"/>
        <v>100.00000000000001</v>
      </c>
      <c r="H15" s="77">
        <f t="shared" si="0"/>
        <v>100</v>
      </c>
    </row>
  </sheetData>
  <mergeCells count="3">
    <mergeCell ref="A3:A4"/>
    <mergeCell ref="C3:H3"/>
    <mergeCell ref="A1:H1"/>
  </mergeCells>
  <phoneticPr fontId="40" type="noConversion"/>
  <printOptions horizontalCentered="1" verticalCentered="1"/>
  <pageMargins left="0" right="0" top="0.98425196850393704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K16"/>
  <sheetViews>
    <sheetView showGridLines="0" zoomScale="90" zoomScaleNormal="90" zoomScaleSheetLayoutView="40" workbookViewId="0">
      <selection sqref="A1:H1"/>
    </sheetView>
  </sheetViews>
  <sheetFormatPr defaultRowHeight="12.75" x14ac:dyDescent="0.2"/>
  <cols>
    <col min="1" max="1" width="54.7109375" customWidth="1"/>
    <col min="2" max="2" width="10.7109375" customWidth="1"/>
    <col min="3" max="3" width="16.140625" customWidth="1"/>
    <col min="4" max="4" width="16" customWidth="1"/>
    <col min="5" max="5" width="16.7109375" customWidth="1"/>
    <col min="6" max="6" width="14" customWidth="1"/>
    <col min="7" max="7" width="18.28515625" customWidth="1"/>
    <col min="8" max="8" width="12.7109375" customWidth="1"/>
    <col min="9" max="9" width="12.28515625" customWidth="1"/>
  </cols>
  <sheetData>
    <row r="1" spans="1:11" ht="40.5" customHeight="1" x14ac:dyDescent="0.2">
      <c r="A1" s="172" t="s">
        <v>80</v>
      </c>
      <c r="B1" s="173"/>
      <c r="C1" s="173"/>
      <c r="D1" s="173"/>
      <c r="E1" s="173"/>
      <c r="F1" s="173"/>
      <c r="G1" s="173"/>
      <c r="H1" s="174"/>
    </row>
    <row r="2" spans="1:11" ht="16.5" customHeight="1" x14ac:dyDescent="0.2">
      <c r="A2" s="38"/>
      <c r="B2" s="39"/>
      <c r="C2" s="39"/>
      <c r="D2" s="39"/>
      <c r="E2" s="39"/>
      <c r="F2" s="39"/>
      <c r="G2" s="39"/>
      <c r="H2" s="40"/>
    </row>
    <row r="3" spans="1:11" ht="50.25" customHeight="1" x14ac:dyDescent="0.2">
      <c r="A3" s="33" t="s">
        <v>55</v>
      </c>
      <c r="B3" s="52" t="s">
        <v>56</v>
      </c>
      <c r="C3" s="52" t="s">
        <v>57</v>
      </c>
      <c r="D3" s="52" t="s">
        <v>58</v>
      </c>
      <c r="E3" s="52" t="s">
        <v>59</v>
      </c>
      <c r="F3" s="52" t="s">
        <v>60</v>
      </c>
      <c r="G3" s="52" t="s">
        <v>61</v>
      </c>
      <c r="H3" s="53" t="s">
        <v>13</v>
      </c>
    </row>
    <row r="4" spans="1:11" ht="35.1" customHeight="1" x14ac:dyDescent="0.25">
      <c r="A4" s="93" t="s">
        <v>3</v>
      </c>
      <c r="B4" s="84">
        <v>1008677</v>
      </c>
      <c r="C4" s="84">
        <v>80009</v>
      </c>
      <c r="D4" s="84">
        <v>138843</v>
      </c>
      <c r="E4" s="110">
        <v>0</v>
      </c>
      <c r="F4" s="84">
        <v>1685</v>
      </c>
      <c r="G4" s="84">
        <v>9652</v>
      </c>
      <c r="H4" s="78">
        <f>SUM(B4:G4)</f>
        <v>1238866</v>
      </c>
      <c r="I4" s="3"/>
      <c r="K4" s="3"/>
    </row>
    <row r="5" spans="1:11" ht="35.1" customHeight="1" x14ac:dyDescent="0.25">
      <c r="A5" s="93" t="s">
        <v>4</v>
      </c>
      <c r="B5" s="84">
        <v>341964</v>
      </c>
      <c r="C5" s="84">
        <v>41235</v>
      </c>
      <c r="D5" s="84">
        <v>49853</v>
      </c>
      <c r="E5" s="110">
        <v>0</v>
      </c>
      <c r="F5" s="84">
        <v>724</v>
      </c>
      <c r="G5" s="84">
        <v>2318</v>
      </c>
      <c r="H5" s="78">
        <f t="shared" ref="H5:H13" si="0">SUM(B5:G5)</f>
        <v>436094</v>
      </c>
      <c r="I5" s="3"/>
      <c r="K5" s="3"/>
    </row>
    <row r="6" spans="1:11" ht="35.1" customHeight="1" x14ac:dyDescent="0.25">
      <c r="A6" s="93" t="s">
        <v>23</v>
      </c>
      <c r="B6" s="84">
        <v>832576</v>
      </c>
      <c r="C6" s="84">
        <v>57759</v>
      </c>
      <c r="D6" s="84">
        <v>107901</v>
      </c>
      <c r="E6" s="84">
        <v>9876</v>
      </c>
      <c r="F6" s="84">
        <v>1273</v>
      </c>
      <c r="G6" s="84">
        <v>6255</v>
      </c>
      <c r="H6" s="78">
        <f t="shared" si="0"/>
        <v>1015640</v>
      </c>
      <c r="I6" s="3"/>
      <c r="K6" s="3"/>
    </row>
    <row r="7" spans="1:11" ht="35.1" customHeight="1" x14ac:dyDescent="0.25">
      <c r="A7" s="93" t="s">
        <v>24</v>
      </c>
      <c r="B7" s="84">
        <v>794076</v>
      </c>
      <c r="C7" s="84">
        <v>50449</v>
      </c>
      <c r="D7" s="84">
        <v>211753</v>
      </c>
      <c r="E7" s="110">
        <v>0</v>
      </c>
      <c r="F7" s="84">
        <v>1453</v>
      </c>
      <c r="G7" s="84">
        <v>5020</v>
      </c>
      <c r="H7" s="78">
        <f t="shared" si="0"/>
        <v>1062751</v>
      </c>
      <c r="I7" s="3"/>
      <c r="K7" s="3"/>
    </row>
    <row r="8" spans="1:11" ht="35.1" customHeight="1" x14ac:dyDescent="0.25">
      <c r="A8" s="93" t="s">
        <v>25</v>
      </c>
      <c r="B8" s="84">
        <v>433174</v>
      </c>
      <c r="C8" s="84">
        <v>23469</v>
      </c>
      <c r="D8" s="84">
        <v>46089</v>
      </c>
      <c r="E8" s="110">
        <v>0</v>
      </c>
      <c r="F8" s="84">
        <v>777</v>
      </c>
      <c r="G8" s="84">
        <v>2082</v>
      </c>
      <c r="H8" s="78">
        <f t="shared" si="0"/>
        <v>505591</v>
      </c>
      <c r="I8" s="3"/>
      <c r="K8" s="3"/>
    </row>
    <row r="9" spans="1:11" ht="35.1" customHeight="1" x14ac:dyDescent="0.25">
      <c r="A9" s="93" t="s">
        <v>26</v>
      </c>
      <c r="B9" s="84">
        <v>317196</v>
      </c>
      <c r="C9" s="84">
        <v>31111</v>
      </c>
      <c r="D9" s="84">
        <v>54874</v>
      </c>
      <c r="E9" s="110">
        <v>0</v>
      </c>
      <c r="F9" s="84">
        <v>747</v>
      </c>
      <c r="G9" s="84">
        <v>2016</v>
      </c>
      <c r="H9" s="78">
        <f t="shared" si="0"/>
        <v>405944</v>
      </c>
      <c r="I9" s="3"/>
      <c r="K9" s="3"/>
    </row>
    <row r="10" spans="1:11" ht="35.1" customHeight="1" x14ac:dyDescent="0.25">
      <c r="A10" s="93" t="s">
        <v>27</v>
      </c>
      <c r="B10" s="84">
        <v>169950</v>
      </c>
      <c r="C10" s="84">
        <v>14684</v>
      </c>
      <c r="D10" s="84">
        <v>7656</v>
      </c>
      <c r="E10" s="110">
        <v>0</v>
      </c>
      <c r="F10" s="84">
        <v>33</v>
      </c>
      <c r="G10" s="84">
        <v>166</v>
      </c>
      <c r="H10" s="78">
        <f t="shared" si="0"/>
        <v>192489</v>
      </c>
      <c r="I10" s="3"/>
      <c r="K10" s="3"/>
    </row>
    <row r="11" spans="1:11" ht="35.1" customHeight="1" x14ac:dyDescent="0.25">
      <c r="A11" s="93" t="s">
        <v>10</v>
      </c>
      <c r="B11" s="84">
        <v>108420</v>
      </c>
      <c r="C11" s="84">
        <v>20667</v>
      </c>
      <c r="D11" s="84">
        <v>11664</v>
      </c>
      <c r="E11" s="110">
        <v>0</v>
      </c>
      <c r="F11" s="84">
        <v>34</v>
      </c>
      <c r="G11" s="84">
        <v>246</v>
      </c>
      <c r="H11" s="78">
        <f t="shared" si="0"/>
        <v>141031</v>
      </c>
      <c r="I11" s="3"/>
      <c r="K11" s="3"/>
    </row>
    <row r="12" spans="1:11" ht="35.1" customHeight="1" x14ac:dyDescent="0.25">
      <c r="A12" s="94" t="s">
        <v>11</v>
      </c>
      <c r="B12" s="84">
        <v>74990</v>
      </c>
      <c r="C12" s="84">
        <v>9308</v>
      </c>
      <c r="D12" s="84">
        <v>428</v>
      </c>
      <c r="E12" s="110">
        <v>0</v>
      </c>
      <c r="F12" s="84">
        <v>28</v>
      </c>
      <c r="G12" s="84">
        <v>119</v>
      </c>
      <c r="H12" s="78">
        <f t="shared" si="0"/>
        <v>84873</v>
      </c>
      <c r="I12" s="3"/>
      <c r="K12" s="3"/>
    </row>
    <row r="13" spans="1:11" ht="35.1" customHeight="1" x14ac:dyDescent="0.25">
      <c r="A13" s="98" t="s">
        <v>12</v>
      </c>
      <c r="B13" s="84">
        <v>39020</v>
      </c>
      <c r="C13" s="84">
        <v>5369</v>
      </c>
      <c r="D13" s="84">
        <v>3913</v>
      </c>
      <c r="E13" s="110">
        <v>0</v>
      </c>
      <c r="F13" s="84">
        <v>10</v>
      </c>
      <c r="G13" s="84">
        <v>35</v>
      </c>
      <c r="H13" s="78">
        <f t="shared" si="0"/>
        <v>48347</v>
      </c>
      <c r="I13" s="3"/>
      <c r="K13" s="3"/>
    </row>
    <row r="14" spans="1:11" ht="35.1" customHeight="1" x14ac:dyDescent="0.25">
      <c r="A14" s="99" t="s">
        <v>13</v>
      </c>
      <c r="B14" s="76">
        <f>SUM(B4:B13)</f>
        <v>4120043</v>
      </c>
      <c r="C14" s="76">
        <f t="shared" ref="C14:G14" si="1">SUM(C4:C13)</f>
        <v>334060</v>
      </c>
      <c r="D14" s="76">
        <f t="shared" si="1"/>
        <v>632974</v>
      </c>
      <c r="E14" s="76">
        <f t="shared" si="1"/>
        <v>9876</v>
      </c>
      <c r="F14" s="76">
        <f t="shared" si="1"/>
        <v>6764</v>
      </c>
      <c r="G14" s="76">
        <f t="shared" si="1"/>
        <v>27909</v>
      </c>
      <c r="H14" s="78">
        <f t="shared" ref="H14" si="2">SUM(H4:H13)</f>
        <v>5131626</v>
      </c>
      <c r="I14" s="3"/>
      <c r="K14" s="3"/>
    </row>
    <row r="15" spans="1:11" x14ac:dyDescent="0.2">
      <c r="B15" s="3"/>
      <c r="C15" s="3"/>
      <c r="D15" s="3"/>
      <c r="E15" s="3"/>
      <c r="F15" s="3"/>
      <c r="G15" s="3"/>
      <c r="H15" s="3"/>
    </row>
    <row r="16" spans="1:11" x14ac:dyDescent="0.2">
      <c r="B16" s="3"/>
      <c r="C16" s="3"/>
      <c r="D16" s="3"/>
      <c r="E16" s="3"/>
      <c r="F16" s="3"/>
      <c r="G16" s="3"/>
      <c r="H16" s="3"/>
    </row>
  </sheetData>
  <mergeCells count="1">
    <mergeCell ref="A1:H1"/>
  </mergeCells>
  <phoneticPr fontId="40" type="noConversion"/>
  <printOptions horizontalCentered="1" verticalCentered="1"/>
  <pageMargins left="0" right="0" top="0.98425196850393704" bottom="0.98425196850393704" header="0.51181102362204722" footer="0.51181102362204722"/>
  <pageSetup paperSize="9" scale="92" orientation="landscape" r:id="rId1"/>
  <headerFooter alignWithMargins="0">
    <oddHeader>&amp;R&amp;"Times New Roman,Regular"&amp;12&amp;A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>
    <pageSetUpPr fitToPage="1"/>
  </sheetPr>
  <dimension ref="A1:K16"/>
  <sheetViews>
    <sheetView showGridLines="0" zoomScale="90" zoomScaleNormal="90" workbookViewId="0">
      <selection sqref="A1:H1"/>
    </sheetView>
  </sheetViews>
  <sheetFormatPr defaultColWidth="9.140625" defaultRowHeight="15.75" x14ac:dyDescent="0.25"/>
  <cols>
    <col min="1" max="1" width="56.28515625" style="10" customWidth="1"/>
    <col min="2" max="2" width="12.7109375" style="10" customWidth="1"/>
    <col min="3" max="3" width="16.5703125" style="10" customWidth="1"/>
    <col min="4" max="4" width="16.42578125" style="10" customWidth="1"/>
    <col min="5" max="5" width="16" style="10" customWidth="1"/>
    <col min="6" max="6" width="12.7109375" style="10" customWidth="1"/>
    <col min="7" max="7" width="20.5703125" style="10" customWidth="1"/>
    <col min="8" max="8" width="12" style="10" bestFit="1" customWidth="1"/>
    <col min="9" max="9" width="9.42578125" style="10" bestFit="1" customWidth="1"/>
    <col min="10" max="16384" width="9.140625" style="10"/>
  </cols>
  <sheetData>
    <row r="1" spans="1:11" ht="40.5" customHeight="1" x14ac:dyDescent="0.25">
      <c r="A1" s="178" t="s">
        <v>81</v>
      </c>
      <c r="B1" s="179"/>
      <c r="C1" s="179"/>
      <c r="D1" s="179"/>
      <c r="E1" s="180"/>
      <c r="F1" s="180"/>
      <c r="G1" s="180"/>
      <c r="H1" s="181"/>
    </row>
    <row r="2" spans="1:11" x14ac:dyDescent="0.25">
      <c r="A2" s="175" t="s">
        <v>0</v>
      </c>
      <c r="B2" s="176"/>
      <c r="C2" s="176"/>
      <c r="D2" s="176"/>
      <c r="E2" s="176"/>
      <c r="F2" s="176"/>
      <c r="G2" s="176"/>
      <c r="H2" s="177"/>
    </row>
    <row r="3" spans="1:11" ht="51" customHeight="1" x14ac:dyDescent="0.25">
      <c r="A3" s="33" t="s">
        <v>55</v>
      </c>
      <c r="B3" s="102" t="s">
        <v>56</v>
      </c>
      <c r="C3" s="102" t="s">
        <v>57</v>
      </c>
      <c r="D3" s="102" t="s">
        <v>58</v>
      </c>
      <c r="E3" s="102" t="s">
        <v>59</v>
      </c>
      <c r="F3" s="102" t="s">
        <v>60</v>
      </c>
      <c r="G3" s="102" t="s">
        <v>61</v>
      </c>
      <c r="H3" s="53" t="s">
        <v>13</v>
      </c>
    </row>
    <row r="4" spans="1:11" ht="30" customHeight="1" x14ac:dyDescent="0.25">
      <c r="A4" s="93" t="s">
        <v>3</v>
      </c>
      <c r="B4" s="79">
        <f>+'Table №1-F'!B4/'Table №1-F'!B$14*100</f>
        <v>24.482195938246278</v>
      </c>
      <c r="C4" s="79">
        <f>+'Table №1-F'!C4/'Table №1-F'!C$14*100</f>
        <v>23.95048793629887</v>
      </c>
      <c r="D4" s="79">
        <f>+'Table №1-F'!D4/'Table №1-F'!D$14*100</f>
        <v>21.935024187407382</v>
      </c>
      <c r="E4" s="75">
        <v>0</v>
      </c>
      <c r="F4" s="79">
        <f>+'Table №1-F'!F4/'Table №1-F'!F$14*100</f>
        <v>24.911295091661739</v>
      </c>
      <c r="G4" s="79">
        <f>+'Table №1-F'!G4/'Table №1-F'!G$14*100</f>
        <v>34.583826005947905</v>
      </c>
      <c r="H4" s="79">
        <f>+'Table №1-F'!H4/'Table №1-F'!H$14*100</f>
        <v>24.141782740986969</v>
      </c>
      <c r="I4" s="11"/>
      <c r="K4" s="11"/>
    </row>
    <row r="5" spans="1:11" ht="30" customHeight="1" x14ac:dyDescent="0.25">
      <c r="A5" s="93" t="s">
        <v>4</v>
      </c>
      <c r="B5" s="79">
        <f>+'Table №1-F'!B5/'Table №1-F'!B$14*100</f>
        <v>8.3000104610558676</v>
      </c>
      <c r="C5" s="79">
        <f>+'Table №1-F'!C5/'Table №1-F'!C$14*100</f>
        <v>12.343590971681733</v>
      </c>
      <c r="D5" s="79">
        <f>+'Table №1-F'!D5/'Table №1-F'!D$14*100</f>
        <v>7.8759949065838413</v>
      </c>
      <c r="E5" s="75">
        <v>0</v>
      </c>
      <c r="F5" s="79">
        <f>+'Table №1-F'!F5/'Table №1-F'!F$14*100</f>
        <v>10.703725606150206</v>
      </c>
      <c r="G5" s="79">
        <f>+'Table №1-F'!G5/'Table №1-F'!G$14*100</f>
        <v>8.3055645132394567</v>
      </c>
      <c r="H5" s="79">
        <f>+'Table №1-F'!H5/'Table №1-F'!H$14*100</f>
        <v>8.4981641296540325</v>
      </c>
      <c r="I5" s="11"/>
      <c r="K5" s="11"/>
    </row>
    <row r="6" spans="1:11" ht="30" customHeight="1" x14ac:dyDescent="0.25">
      <c r="A6" s="93" t="s">
        <v>23</v>
      </c>
      <c r="B6" s="79">
        <f>+'Table №1-F'!B6/'Table №1-F'!B$14*100</f>
        <v>20.207944431647924</v>
      </c>
      <c r="C6" s="79">
        <f>+'Table №1-F'!C6/'Table №1-F'!C$14*100</f>
        <v>17.290007783032987</v>
      </c>
      <c r="D6" s="79">
        <f>+'Table №1-F'!D6/'Table №1-F'!D$14*100</f>
        <v>17.046671743231158</v>
      </c>
      <c r="E6" s="79">
        <f>+'Table №1-F'!E6/'Table №1-F'!E$14*100</f>
        <v>100</v>
      </c>
      <c r="F6" s="79">
        <f>+'Table №1-F'!F6/'Table №1-F'!F$14*100</f>
        <v>18.820224719101123</v>
      </c>
      <c r="G6" s="79">
        <f>+'Table №1-F'!G6/'Table №1-F'!G$14*100</f>
        <v>22.412125120928732</v>
      </c>
      <c r="H6" s="79">
        <f>+'Table №1-F'!H6/'Table №1-F'!H$14*100</f>
        <v>19.791777498983755</v>
      </c>
      <c r="I6" s="11"/>
      <c r="K6" s="11"/>
    </row>
    <row r="7" spans="1:11" ht="30" customHeight="1" x14ac:dyDescent="0.25">
      <c r="A7" s="93" t="s">
        <v>24</v>
      </c>
      <c r="B7" s="79">
        <f>+'Table №1-F'!B7/'Table №1-F'!B$14*100</f>
        <v>19.273488165050704</v>
      </c>
      <c r="C7" s="79">
        <f>+'Table №1-F'!C7/'Table №1-F'!C$14*100</f>
        <v>15.101778123690353</v>
      </c>
      <c r="D7" s="79">
        <f>+'Table №1-F'!D7/'Table №1-F'!D$14*100</f>
        <v>33.453664763481598</v>
      </c>
      <c r="E7" s="75">
        <v>0</v>
      </c>
      <c r="F7" s="79">
        <f>+'Table №1-F'!F7/'Table №1-F'!F$14*100</f>
        <v>21.481371969248965</v>
      </c>
      <c r="G7" s="79">
        <f>+'Table №1-F'!G7/'Table №1-F'!G$14*100</f>
        <v>17.987029273710988</v>
      </c>
      <c r="H7" s="79">
        <f>+'Table №1-F'!H7/'Table №1-F'!H$14*100</f>
        <v>20.709829593972749</v>
      </c>
      <c r="I7" s="11"/>
      <c r="K7" s="11"/>
    </row>
    <row r="8" spans="1:11" ht="30" customHeight="1" x14ac:dyDescent="0.25">
      <c r="A8" s="93" t="s">
        <v>25</v>
      </c>
      <c r="B8" s="79">
        <f>+'Table №1-F'!B8/'Table №1-F'!B$14*100</f>
        <v>10.513822307194367</v>
      </c>
      <c r="C8" s="79">
        <f>+'Table №1-F'!C8/'Table №1-F'!C$14*100</f>
        <v>7.0253846614380651</v>
      </c>
      <c r="D8" s="79">
        <f>+'Table №1-F'!D8/'Table №1-F'!D$14*100</f>
        <v>7.2813417296761012</v>
      </c>
      <c r="E8" s="75">
        <v>0</v>
      </c>
      <c r="F8" s="79">
        <f>+'Table №1-F'!F8/'Table №1-F'!F$14*100</f>
        <v>11.48728562980485</v>
      </c>
      <c r="G8" s="79">
        <f>+'Table №1-F'!G8/'Table №1-F'!G$14*100</f>
        <v>7.4599591529614111</v>
      </c>
      <c r="H8" s="79">
        <f>+'Table №1-F'!H8/'Table №1-F'!H$14*100</f>
        <v>9.8524522246944723</v>
      </c>
      <c r="I8" s="11"/>
      <c r="K8" s="11"/>
    </row>
    <row r="9" spans="1:11" ht="30" customHeight="1" x14ac:dyDescent="0.25">
      <c r="A9" s="93" t="s">
        <v>26</v>
      </c>
      <c r="B9" s="79">
        <f>+'Table №1-F'!B9/'Table №1-F'!B$14*100</f>
        <v>7.6988516867421044</v>
      </c>
      <c r="C9" s="79">
        <f>+'Table №1-F'!C9/'Table №1-F'!C$14*100</f>
        <v>9.3129976650901032</v>
      </c>
      <c r="D9" s="79">
        <f>+'Table №1-F'!D9/'Table №1-F'!D$14*100</f>
        <v>8.6692344393292604</v>
      </c>
      <c r="E9" s="75">
        <v>0</v>
      </c>
      <c r="F9" s="79">
        <f>+'Table №1-F'!F9/'Table №1-F'!F$14*100</f>
        <v>11.043761088113541</v>
      </c>
      <c r="G9" s="79">
        <f>+'Table №1-F'!G9/'Table №1-F'!G$14*100</f>
        <v>7.2234762979683964</v>
      </c>
      <c r="H9" s="79">
        <f>+'Table №1-F'!H9/'Table №1-F'!H$14*100</f>
        <v>7.9106310553419128</v>
      </c>
      <c r="I9" s="11"/>
      <c r="K9" s="11"/>
    </row>
    <row r="10" spans="1:11" ht="30" customHeight="1" x14ac:dyDescent="0.25">
      <c r="A10" s="93" t="s">
        <v>27</v>
      </c>
      <c r="B10" s="79">
        <f>+'Table №1-F'!B10/'Table №1-F'!B$14*100</f>
        <v>4.1249569482648605</v>
      </c>
      <c r="C10" s="79">
        <f>+'Table №1-F'!C10/'Table №1-F'!C$14*100</f>
        <v>4.3956175537328628</v>
      </c>
      <c r="D10" s="79">
        <f>+'Table №1-F'!D10/'Table №1-F'!D$14*100</f>
        <v>1.2095283534552761</v>
      </c>
      <c r="E10" s="75">
        <v>0</v>
      </c>
      <c r="F10" s="79">
        <f>+'Table №1-F'!F10/'Table №1-F'!F$14*100</f>
        <v>0.48787699586043765</v>
      </c>
      <c r="G10" s="79">
        <f>+'Table №1-F'!G10/'Table №1-F'!G$14*100</f>
        <v>0.59479021104303265</v>
      </c>
      <c r="H10" s="79">
        <f>+'Table №1-F'!H10/'Table №1-F'!H$14*100</f>
        <v>3.7510332982177577</v>
      </c>
      <c r="I10" s="11"/>
      <c r="K10" s="11"/>
    </row>
    <row r="11" spans="1:11" ht="30" customHeight="1" x14ac:dyDescent="0.25">
      <c r="A11" s="93" t="s">
        <v>10</v>
      </c>
      <c r="B11" s="79">
        <f>+'Table №1-F'!B11/'Table №1-F'!B$14*100</f>
        <v>2.6315259331031253</v>
      </c>
      <c r="C11" s="79">
        <f>+'Table №1-F'!C11/'Table №1-F'!C$14*100</f>
        <v>6.1866131832604925</v>
      </c>
      <c r="D11" s="79">
        <f>+'Table №1-F'!D11/'Table №1-F'!D$14*100</f>
        <v>1.8427297171763768</v>
      </c>
      <c r="E11" s="75">
        <v>0</v>
      </c>
      <c r="F11" s="79">
        <f>+'Table №1-F'!F11/'Table №1-F'!F$14*100</f>
        <v>0.50266114725014788</v>
      </c>
      <c r="G11" s="79">
        <f>+'Table №1-F'!G11/'Table №1-F'!G$14*100</f>
        <v>0.88143609588304839</v>
      </c>
      <c r="H11" s="79">
        <f>+'Table №1-F'!H11/'Table №1-F'!H$14*100</f>
        <v>2.7482712107234626</v>
      </c>
      <c r="I11" s="11"/>
      <c r="K11" s="11"/>
    </row>
    <row r="12" spans="1:11" ht="30" customHeight="1" x14ac:dyDescent="0.25">
      <c r="A12" s="94" t="s">
        <v>11</v>
      </c>
      <c r="B12" s="79">
        <f>+'Table №1-F'!B12/'Table №1-F'!B$14*100</f>
        <v>1.8201266346006582</v>
      </c>
      <c r="C12" s="79">
        <f>+'Table №1-F'!C12/'Table №1-F'!C$14*100</f>
        <v>2.7863258097347781</v>
      </c>
      <c r="D12" s="79">
        <f>+'Table №1-F'!D12/'Table №1-F'!D$14*100</f>
        <v>6.761731129556664E-2</v>
      </c>
      <c r="E12" s="75">
        <v>0</v>
      </c>
      <c r="F12" s="79">
        <f>+'Table №1-F'!F12/'Table №1-F'!F$14*100</f>
        <v>0.41395623891188649</v>
      </c>
      <c r="G12" s="79">
        <f>+'Table №1-F'!G12/'Table №1-F'!G$14*100</f>
        <v>0.42638575369952342</v>
      </c>
      <c r="H12" s="79">
        <f>+'Table №1-F'!H12/'Table №1-F'!H$14*100</f>
        <v>1.6539202194392186</v>
      </c>
      <c r="I12" s="11"/>
      <c r="K12" s="11"/>
    </row>
    <row r="13" spans="1:11" ht="30" customHeight="1" x14ac:dyDescent="0.25">
      <c r="A13" s="98" t="s">
        <v>12</v>
      </c>
      <c r="B13" s="79">
        <f>+'Table №1-F'!B13/'Table №1-F'!B$14*100</f>
        <v>0.94707749409411512</v>
      </c>
      <c r="C13" s="79">
        <f>+'Table №1-F'!C13/'Table №1-F'!C$14*100</f>
        <v>1.6071963120397534</v>
      </c>
      <c r="D13" s="79">
        <f>+'Table №1-F'!D13/'Table №1-F'!D$14*100</f>
        <v>0.61819284836343991</v>
      </c>
      <c r="E13" s="75">
        <v>0</v>
      </c>
      <c r="F13" s="79">
        <f>+'Table №1-F'!F13/'Table №1-F'!F$14*100</f>
        <v>0.14784151389710232</v>
      </c>
      <c r="G13" s="79">
        <f>+'Table №1-F'!G13/'Table №1-F'!G$14*100</f>
        <v>0.1254075746175069</v>
      </c>
      <c r="H13" s="79">
        <f>+'Table №1-F'!H13/'Table №1-F'!H$14*100</f>
        <v>0.94213802798567159</v>
      </c>
      <c r="I13" s="11"/>
      <c r="K13" s="11"/>
    </row>
    <row r="14" spans="1:11" ht="30" customHeight="1" x14ac:dyDescent="0.25">
      <c r="A14" s="99" t="s">
        <v>13</v>
      </c>
      <c r="B14" s="79">
        <f>+SUM(B4:B13)</f>
        <v>100</v>
      </c>
      <c r="C14" s="79">
        <f t="shared" ref="C14:H14" si="0">+SUM(C4:C13)</f>
        <v>100</v>
      </c>
      <c r="D14" s="79">
        <f t="shared" si="0"/>
        <v>99.999999999999986</v>
      </c>
      <c r="E14" s="79">
        <f t="shared" si="0"/>
        <v>100</v>
      </c>
      <c r="F14" s="79">
        <f>+SUM(F4:F13)</f>
        <v>100</v>
      </c>
      <c r="G14" s="79">
        <f>+SUM(G4:G13)</f>
        <v>100</v>
      </c>
      <c r="H14" s="79">
        <f t="shared" si="0"/>
        <v>100</v>
      </c>
      <c r="I14" s="11"/>
    </row>
    <row r="15" spans="1:11" ht="39" customHeight="1" x14ac:dyDescent="0.25">
      <c r="A15" s="98" t="s">
        <v>64</v>
      </c>
      <c r="B15" s="79">
        <f>+'Table №1-F'!B14/'Table №1-F'!$H14*100</f>
        <v>80.287281263287696</v>
      </c>
      <c r="C15" s="79">
        <f>+'Table №1-F'!C14/'Table №1-F'!$H14*100</f>
        <v>6.5098274893766614</v>
      </c>
      <c r="D15" s="79">
        <f>+'Table №1-F'!D14/'Table №1-F'!$H14*100</f>
        <v>12.334764848412568</v>
      </c>
      <c r="E15" s="79">
        <f>+'Table №1-F'!E14/'Table №1-F'!$H14*100</f>
        <v>0.19245361996373078</v>
      </c>
      <c r="F15" s="87">
        <f>+'Table №1-F'!F14/'Table №1-F'!$H14*100</f>
        <v>0.13181007345430085</v>
      </c>
      <c r="G15" s="87">
        <f>+'Table №1-F'!G14/'Table №1-F'!$H14*100</f>
        <v>0.54386270550503879</v>
      </c>
      <c r="H15" s="79">
        <f>+SUM(B15:G15)</f>
        <v>100</v>
      </c>
      <c r="I15" s="11"/>
    </row>
    <row r="16" spans="1:11" x14ac:dyDescent="0.25">
      <c r="A16" s="12"/>
      <c r="B16" s="13"/>
      <c r="C16" s="13"/>
      <c r="D16" s="13"/>
      <c r="E16" s="13"/>
      <c r="F16" s="13"/>
      <c r="G16" s="13"/>
      <c r="H16" s="4"/>
      <c r="I16" s="11"/>
    </row>
  </sheetData>
  <mergeCells count="2">
    <mergeCell ref="A2:H2"/>
    <mergeCell ref="A1:H1"/>
  </mergeCells>
  <phoneticPr fontId="0" type="noConversion"/>
  <printOptions horizontalCentered="1" verticalCentered="1"/>
  <pageMargins left="0" right="0" top="0.98425196850393704" bottom="0.98425196850393704" header="0.51181102362204722" footer="0.51181102362204722"/>
  <pageSetup paperSize="9" scale="90" orientation="landscape" r:id="rId1"/>
  <headerFooter alignWithMargins="0">
    <oddHeader>&amp;R&amp;"Times New Roman,Regular"&amp;12&amp;A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>
    <pageSetUpPr fitToPage="1"/>
  </sheetPr>
  <dimension ref="A1:H15"/>
  <sheetViews>
    <sheetView showGridLines="0" zoomScale="90" zoomScaleNormal="90" workbookViewId="0">
      <selection sqref="A1:H1"/>
    </sheetView>
  </sheetViews>
  <sheetFormatPr defaultRowHeight="12.75" x14ac:dyDescent="0.2"/>
  <cols>
    <col min="1" max="1" width="55.28515625" customWidth="1"/>
    <col min="2" max="2" width="11.85546875" bestFit="1" customWidth="1"/>
    <col min="3" max="4" width="14.85546875" customWidth="1"/>
    <col min="5" max="5" width="15.5703125" customWidth="1"/>
    <col min="6" max="6" width="11.7109375" customWidth="1"/>
    <col min="7" max="7" width="18" customWidth="1"/>
    <col min="8" max="8" width="14.7109375" customWidth="1"/>
    <col min="9" max="9" width="13" customWidth="1"/>
  </cols>
  <sheetData>
    <row r="1" spans="1:8" ht="40.5" customHeight="1" x14ac:dyDescent="0.2">
      <c r="A1" s="154" t="s">
        <v>82</v>
      </c>
      <c r="B1" s="182"/>
      <c r="C1" s="182"/>
      <c r="D1" s="182"/>
      <c r="E1" s="182"/>
      <c r="F1" s="182"/>
      <c r="G1" s="182"/>
      <c r="H1" s="183"/>
    </row>
    <row r="2" spans="1:8" ht="13.5" x14ac:dyDescent="0.25">
      <c r="A2" s="184" t="s">
        <v>14</v>
      </c>
      <c r="B2" s="185"/>
      <c r="C2" s="185"/>
      <c r="D2" s="185"/>
      <c r="E2" s="185"/>
      <c r="F2" s="185"/>
      <c r="G2" s="185"/>
      <c r="H2" s="186"/>
    </row>
    <row r="3" spans="1:8" ht="51" customHeight="1" x14ac:dyDescent="0.2">
      <c r="A3" s="33" t="s">
        <v>55</v>
      </c>
      <c r="B3" s="100" t="s">
        <v>65</v>
      </c>
      <c r="C3" s="100" t="s">
        <v>66</v>
      </c>
      <c r="D3" s="100" t="s">
        <v>67</v>
      </c>
      <c r="E3" s="100" t="s">
        <v>33</v>
      </c>
      <c r="F3" s="100" t="s">
        <v>34</v>
      </c>
      <c r="G3" s="100" t="s">
        <v>68</v>
      </c>
      <c r="H3" s="53" t="s">
        <v>13</v>
      </c>
    </row>
    <row r="4" spans="1:8" ht="30" customHeight="1" x14ac:dyDescent="0.25">
      <c r="A4" s="93" t="s">
        <v>3</v>
      </c>
      <c r="B4" s="85">
        <v>6231343</v>
      </c>
      <c r="C4" s="85">
        <v>459328</v>
      </c>
      <c r="D4" s="85">
        <v>195990</v>
      </c>
      <c r="E4" s="85">
        <v>0</v>
      </c>
      <c r="F4" s="85">
        <v>34279</v>
      </c>
      <c r="G4" s="85">
        <v>53661</v>
      </c>
      <c r="H4" s="71">
        <f>SUM(B4:G4)</f>
        <v>6974601</v>
      </c>
    </row>
    <row r="5" spans="1:8" ht="30" customHeight="1" x14ac:dyDescent="0.25">
      <c r="A5" s="93" t="s">
        <v>4</v>
      </c>
      <c r="B5" s="85">
        <v>1970822</v>
      </c>
      <c r="C5" s="85">
        <v>238124</v>
      </c>
      <c r="D5" s="85">
        <v>110783</v>
      </c>
      <c r="E5" s="85">
        <v>0</v>
      </c>
      <c r="F5" s="85">
        <v>14548</v>
      </c>
      <c r="G5" s="85">
        <v>13106</v>
      </c>
      <c r="H5" s="71">
        <f t="shared" ref="H5:H13" si="0">SUM(B5:G5)</f>
        <v>2347383</v>
      </c>
    </row>
    <row r="6" spans="1:8" ht="30" customHeight="1" x14ac:dyDescent="0.25">
      <c r="A6" s="93" t="s">
        <v>23</v>
      </c>
      <c r="B6" s="85">
        <v>5215130</v>
      </c>
      <c r="C6" s="85">
        <v>353035</v>
      </c>
      <c r="D6" s="85">
        <v>165653</v>
      </c>
      <c r="E6" s="85">
        <v>19359</v>
      </c>
      <c r="F6" s="85">
        <v>23977</v>
      </c>
      <c r="G6" s="85">
        <v>32548</v>
      </c>
      <c r="H6" s="71">
        <f t="shared" si="0"/>
        <v>5809702</v>
      </c>
    </row>
    <row r="7" spans="1:8" ht="30" customHeight="1" x14ac:dyDescent="0.25">
      <c r="A7" s="93" t="s">
        <v>24</v>
      </c>
      <c r="B7" s="85">
        <v>4809493</v>
      </c>
      <c r="C7" s="85">
        <v>319250</v>
      </c>
      <c r="D7" s="85">
        <v>687430</v>
      </c>
      <c r="E7" s="85">
        <v>0</v>
      </c>
      <c r="F7" s="85">
        <v>27667</v>
      </c>
      <c r="G7" s="85">
        <v>25752</v>
      </c>
      <c r="H7" s="71">
        <f t="shared" si="0"/>
        <v>5869592</v>
      </c>
    </row>
    <row r="8" spans="1:8" ht="30" customHeight="1" x14ac:dyDescent="0.25">
      <c r="A8" s="93" t="s">
        <v>25</v>
      </c>
      <c r="B8" s="85">
        <v>3271777</v>
      </c>
      <c r="C8" s="85">
        <v>131222</v>
      </c>
      <c r="D8" s="85">
        <v>248296</v>
      </c>
      <c r="E8" s="85">
        <v>0</v>
      </c>
      <c r="F8" s="85">
        <v>15408</v>
      </c>
      <c r="G8" s="85">
        <v>10905</v>
      </c>
      <c r="H8" s="71">
        <f t="shared" si="0"/>
        <v>3677608</v>
      </c>
    </row>
    <row r="9" spans="1:8" ht="30" customHeight="1" x14ac:dyDescent="0.25">
      <c r="A9" s="93" t="s">
        <v>26</v>
      </c>
      <c r="B9" s="85">
        <v>2181856</v>
      </c>
      <c r="C9" s="85">
        <v>171292</v>
      </c>
      <c r="D9" s="85">
        <v>131759</v>
      </c>
      <c r="E9" s="85">
        <v>0</v>
      </c>
      <c r="F9" s="85">
        <v>14551</v>
      </c>
      <c r="G9" s="85">
        <v>11217</v>
      </c>
      <c r="H9" s="71">
        <f t="shared" si="0"/>
        <v>2510675</v>
      </c>
    </row>
    <row r="10" spans="1:8" ht="30" customHeight="1" x14ac:dyDescent="0.25">
      <c r="A10" s="93" t="s">
        <v>27</v>
      </c>
      <c r="B10" s="85">
        <v>586863</v>
      </c>
      <c r="C10" s="85">
        <v>49620</v>
      </c>
      <c r="D10" s="85">
        <v>21644</v>
      </c>
      <c r="E10" s="85">
        <v>0</v>
      </c>
      <c r="F10" s="85">
        <v>639</v>
      </c>
      <c r="G10" s="85">
        <v>767</v>
      </c>
      <c r="H10" s="71">
        <f t="shared" si="0"/>
        <v>659533</v>
      </c>
    </row>
    <row r="11" spans="1:8" ht="30" customHeight="1" x14ac:dyDescent="0.25">
      <c r="A11" s="93" t="s">
        <v>10</v>
      </c>
      <c r="B11" s="85">
        <v>359710</v>
      </c>
      <c r="C11" s="85">
        <v>88937</v>
      </c>
      <c r="D11" s="85">
        <v>16749</v>
      </c>
      <c r="E11" s="85">
        <v>0</v>
      </c>
      <c r="F11" s="85">
        <v>627</v>
      </c>
      <c r="G11" s="85">
        <v>1205</v>
      </c>
      <c r="H11" s="71">
        <f t="shared" si="0"/>
        <v>467228</v>
      </c>
    </row>
    <row r="12" spans="1:8" ht="30" customHeight="1" x14ac:dyDescent="0.25">
      <c r="A12" s="94" t="s">
        <v>11</v>
      </c>
      <c r="B12" s="85">
        <v>248939</v>
      </c>
      <c r="C12" s="85">
        <v>32633</v>
      </c>
      <c r="D12" s="85">
        <v>1066</v>
      </c>
      <c r="E12" s="85">
        <v>0</v>
      </c>
      <c r="F12" s="85">
        <v>546</v>
      </c>
      <c r="G12" s="85">
        <v>609</v>
      </c>
      <c r="H12" s="71">
        <f t="shared" si="0"/>
        <v>283793</v>
      </c>
    </row>
    <row r="13" spans="1:8" ht="30" customHeight="1" x14ac:dyDescent="0.25">
      <c r="A13" s="98" t="s">
        <v>12</v>
      </c>
      <c r="B13" s="85">
        <v>138463</v>
      </c>
      <c r="C13" s="85">
        <v>18758</v>
      </c>
      <c r="D13" s="85">
        <v>9926</v>
      </c>
      <c r="E13" s="85">
        <v>0</v>
      </c>
      <c r="F13" s="85">
        <v>230</v>
      </c>
      <c r="G13" s="85">
        <v>163</v>
      </c>
      <c r="H13" s="71">
        <f t="shared" si="0"/>
        <v>167540</v>
      </c>
    </row>
    <row r="14" spans="1:8" ht="30" customHeight="1" x14ac:dyDescent="0.25">
      <c r="A14" s="99" t="s">
        <v>13</v>
      </c>
      <c r="B14" s="76">
        <f>+SUM(B4:B13)</f>
        <v>25014396</v>
      </c>
      <c r="C14" s="76">
        <f t="shared" ref="C14:G14" si="1">+SUM(C4:C13)</f>
        <v>1862199</v>
      </c>
      <c r="D14" s="76">
        <f t="shared" si="1"/>
        <v>1589296</v>
      </c>
      <c r="E14" s="76">
        <f t="shared" si="1"/>
        <v>19359</v>
      </c>
      <c r="F14" s="76">
        <f t="shared" si="1"/>
        <v>132472</v>
      </c>
      <c r="G14" s="76">
        <f t="shared" si="1"/>
        <v>149933</v>
      </c>
      <c r="H14" s="76">
        <f>+SUM(H4:H13)</f>
        <v>28767655</v>
      </c>
    </row>
    <row r="15" spans="1:8" x14ac:dyDescent="0.2">
      <c r="B15" s="82"/>
      <c r="C15" s="82"/>
      <c r="D15" s="82"/>
      <c r="E15" s="82"/>
      <c r="F15" s="82"/>
      <c r="G15" s="82"/>
      <c r="H15" s="82"/>
    </row>
  </sheetData>
  <mergeCells count="2">
    <mergeCell ref="A1:H1"/>
    <mergeCell ref="A2:H2"/>
  </mergeCells>
  <phoneticPr fontId="40" type="noConversion"/>
  <printOptions horizontalCentered="1" verticalCentered="1"/>
  <pageMargins left="0" right="0" top="0.98425196850393704" bottom="0.98425196850393704" header="0.31496062992125984" footer="0.19685039370078741"/>
  <pageSetup paperSize="9" scale="93" orientation="landscape" r:id="rId1"/>
  <headerFooter alignWithMargins="0">
    <oddHeader>&amp;R&amp;"Times New Roman,Regular"&amp;12&amp;A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>
    <pageSetUpPr fitToPage="1"/>
  </sheetPr>
  <dimension ref="A1:H15"/>
  <sheetViews>
    <sheetView showGridLines="0" zoomScale="90" zoomScaleNormal="90" workbookViewId="0">
      <selection sqref="A1:H1"/>
    </sheetView>
  </sheetViews>
  <sheetFormatPr defaultColWidth="9.140625" defaultRowHeight="13.5" customHeight="1" x14ac:dyDescent="0.25"/>
  <cols>
    <col min="1" max="1" width="56.85546875" style="6" bestFit="1" customWidth="1"/>
    <col min="2" max="2" width="10.42578125" style="4" customWidth="1"/>
    <col min="3" max="3" width="13.28515625" style="4" customWidth="1"/>
    <col min="4" max="4" width="14.5703125" style="4" customWidth="1"/>
    <col min="5" max="5" width="17.42578125" style="4" customWidth="1"/>
    <col min="6" max="6" width="10.7109375" style="4" customWidth="1"/>
    <col min="7" max="7" width="18.5703125" style="4" customWidth="1"/>
    <col min="8" max="8" width="12.7109375" style="4" customWidth="1"/>
    <col min="9" max="16384" width="9.140625" style="4"/>
  </cols>
  <sheetData>
    <row r="1" spans="1:8" ht="40.5" customHeight="1" x14ac:dyDescent="0.25">
      <c r="A1" s="154" t="s">
        <v>83</v>
      </c>
      <c r="B1" s="182"/>
      <c r="C1" s="182"/>
      <c r="D1" s="182"/>
      <c r="E1" s="182"/>
      <c r="F1" s="182"/>
      <c r="G1" s="182"/>
      <c r="H1" s="183"/>
    </row>
    <row r="2" spans="1:8" ht="14.25" customHeight="1" x14ac:dyDescent="0.25">
      <c r="A2" s="187" t="s">
        <v>0</v>
      </c>
      <c r="B2" s="185"/>
      <c r="C2" s="185"/>
      <c r="D2" s="185"/>
      <c r="E2" s="185"/>
      <c r="F2" s="185"/>
      <c r="G2" s="185"/>
      <c r="H2" s="186"/>
    </row>
    <row r="3" spans="1:8" ht="57" customHeight="1" x14ac:dyDescent="0.25">
      <c r="A3" s="33" t="s">
        <v>55</v>
      </c>
      <c r="B3" s="100" t="s">
        <v>65</v>
      </c>
      <c r="C3" s="100" t="s">
        <v>66</v>
      </c>
      <c r="D3" s="100" t="s">
        <v>67</v>
      </c>
      <c r="E3" s="100" t="s">
        <v>33</v>
      </c>
      <c r="F3" s="100" t="s">
        <v>34</v>
      </c>
      <c r="G3" s="100" t="s">
        <v>68</v>
      </c>
      <c r="H3" s="53" t="s">
        <v>13</v>
      </c>
    </row>
    <row r="4" spans="1:8" ht="30" customHeight="1" x14ac:dyDescent="0.25">
      <c r="A4" s="93" t="s">
        <v>3</v>
      </c>
      <c r="B4" s="83">
        <f>+'Table №2-F'!B4/'Table №2-F'!B$14*100</f>
        <v>24.91102723407753</v>
      </c>
      <c r="C4" s="83">
        <f>+'Table №2-F'!C4/'Table №2-F'!C$14*100</f>
        <v>24.665892313334933</v>
      </c>
      <c r="D4" s="83">
        <f>+'Table №2-F'!D4/'Table №2-F'!D$14*100</f>
        <v>12.33187524539167</v>
      </c>
      <c r="E4" s="75">
        <v>0</v>
      </c>
      <c r="F4" s="83">
        <f>+'Table №2-F'!F4/'Table №2-F'!F$14*100</f>
        <v>25.87641161905912</v>
      </c>
      <c r="G4" s="83">
        <f>+'Table №2-F'!G4/'Table №2-F'!G$14*100</f>
        <v>35.789986193833244</v>
      </c>
      <c r="H4" s="83">
        <f>+'Table №2-F'!H4/'Table №2-F'!H$14*100</f>
        <v>24.244593450526295</v>
      </c>
    </row>
    <row r="5" spans="1:8" ht="30" customHeight="1" x14ac:dyDescent="0.25">
      <c r="A5" s="93" t="s">
        <v>4</v>
      </c>
      <c r="B5" s="83">
        <f>+'Table №2-F'!B5/'Table №2-F'!B$14*100</f>
        <v>7.8787510999665953</v>
      </c>
      <c r="C5" s="83">
        <f>+'Table №2-F'!C5/'Table №2-F'!C$14*100</f>
        <v>12.787247764605178</v>
      </c>
      <c r="D5" s="83">
        <f>+'Table №2-F'!D5/'Table №2-F'!D$14*100</f>
        <v>6.9705706174306101</v>
      </c>
      <c r="E5" s="75">
        <v>0</v>
      </c>
      <c r="F5" s="83">
        <f>+'Table №2-F'!F5/'Table №2-F'!F$14*100</f>
        <v>10.981943354067274</v>
      </c>
      <c r="G5" s="83">
        <f>+'Table №2-F'!G5/'Table №2-F'!G$14*100</f>
        <v>8.7412377528629452</v>
      </c>
      <c r="H5" s="83">
        <f>+'Table №2-F'!H5/'Table №2-F'!H$14*100</f>
        <v>8.1597996082753355</v>
      </c>
    </row>
    <row r="6" spans="1:8" ht="30" customHeight="1" x14ac:dyDescent="0.25">
      <c r="A6" s="93" t="s">
        <v>23</v>
      </c>
      <c r="B6" s="83">
        <f>+'Table №2-F'!B6/'Table №2-F'!B$14*100</f>
        <v>20.848514591357713</v>
      </c>
      <c r="C6" s="83">
        <f>+'Table №2-F'!C6/'Table №2-F'!C$14*100</f>
        <v>18.957963139277812</v>
      </c>
      <c r="D6" s="83">
        <f>+'Table №2-F'!D6/'Table №2-F'!D$14*100</f>
        <v>10.423042655364387</v>
      </c>
      <c r="E6" s="83">
        <f>+'Table №2-F'!E6/'Table №2-F'!E$14*100</f>
        <v>100</v>
      </c>
      <c r="F6" s="83">
        <f>+'Table №2-F'!F6/'Table №2-F'!F$14*100</f>
        <v>18.099673893351049</v>
      </c>
      <c r="G6" s="83">
        <f>+'Table №2-F'!G6/'Table №2-F'!G$14*100</f>
        <v>21.708363068837414</v>
      </c>
      <c r="H6" s="83">
        <f>+'Table №2-F'!H6/'Table №2-F'!H$14*100</f>
        <v>20.19525748622889</v>
      </c>
    </row>
    <row r="7" spans="1:8" ht="30" customHeight="1" x14ac:dyDescent="0.25">
      <c r="A7" s="93" t="s">
        <v>24</v>
      </c>
      <c r="B7" s="83">
        <f>+'Table №2-F'!B7/'Table №2-F'!B$14*100</f>
        <v>19.22690038168421</v>
      </c>
      <c r="C7" s="83">
        <f>+'Table №2-F'!C7/'Table №2-F'!C$14*100</f>
        <v>17.143710204978095</v>
      </c>
      <c r="D7" s="83">
        <f>+'Table №2-F'!D7/'Table №2-F'!D$14*100</f>
        <v>43.253742537576386</v>
      </c>
      <c r="E7" s="75">
        <v>0</v>
      </c>
      <c r="F7" s="83">
        <f>+'Table №2-F'!F7/'Table №2-F'!F$14*100</f>
        <v>20.885168186484691</v>
      </c>
      <c r="G7" s="83">
        <f>+'Table №2-F'!G7/'Table №2-F'!G$14*100</f>
        <v>17.175671800070699</v>
      </c>
      <c r="H7" s="83">
        <f>+'Table №2-F'!H7/'Table №2-F'!H$14*100</f>
        <v>20.403442685891498</v>
      </c>
    </row>
    <row r="8" spans="1:8" ht="30" customHeight="1" x14ac:dyDescent="0.25">
      <c r="A8" s="93" t="s">
        <v>25</v>
      </c>
      <c r="B8" s="83">
        <f>+'Table №2-F'!B8/'Table №2-F'!B$14*100</f>
        <v>13.079576256808279</v>
      </c>
      <c r="C8" s="83">
        <f>+'Table №2-F'!C8/'Table №2-F'!C$14*100</f>
        <v>7.0466153187709795</v>
      </c>
      <c r="D8" s="83">
        <f>+'Table №2-F'!D8/'Table №2-F'!D$14*100</f>
        <v>15.623017990355478</v>
      </c>
      <c r="E8" s="75">
        <v>0</v>
      </c>
      <c r="F8" s="83">
        <f>+'Table №2-F'!F8/'Table №2-F'!F$14*100</f>
        <v>11.631137145962921</v>
      </c>
      <c r="G8" s="83">
        <f>+'Table №2-F'!G8/'Table №2-F'!G$14*100</f>
        <v>7.2732487177606</v>
      </c>
      <c r="H8" s="83">
        <f>+'Table №2-F'!H8/'Table №2-F'!H$14*100</f>
        <v>12.783829616977819</v>
      </c>
    </row>
    <row r="9" spans="1:8" ht="30" customHeight="1" x14ac:dyDescent="0.25">
      <c r="A9" s="93" t="s">
        <v>26</v>
      </c>
      <c r="B9" s="83">
        <f>+'Table №2-F'!B9/'Table №2-F'!B$14*100</f>
        <v>8.7224012924397609</v>
      </c>
      <c r="C9" s="83">
        <f>+'Table №2-F'!C9/'Table №2-F'!C$14*100</f>
        <v>9.1983724618045652</v>
      </c>
      <c r="D9" s="83">
        <f>+'Table №2-F'!D9/'Table №2-F'!D$14*100</f>
        <v>8.2904002778588755</v>
      </c>
      <c r="E9" s="75">
        <v>0</v>
      </c>
      <c r="F9" s="83">
        <f>+'Table №2-F'!F9/'Table №2-F'!F$14*100</f>
        <v>10.984207983573887</v>
      </c>
      <c r="G9" s="83">
        <f>+'Table №2-F'!G9/'Table №2-F'!G$14*100</f>
        <v>7.4813416659441216</v>
      </c>
      <c r="H9" s="83">
        <f>+'Table №2-F'!H9/'Table №2-F'!H$14*100</f>
        <v>8.7274232119371558</v>
      </c>
    </row>
    <row r="10" spans="1:8" ht="30" customHeight="1" x14ac:dyDescent="0.25">
      <c r="A10" s="93" t="s">
        <v>27</v>
      </c>
      <c r="B10" s="83">
        <f>+'Table №2-F'!B10/'Table №2-F'!B$14*100</f>
        <v>2.3461010211879589</v>
      </c>
      <c r="C10" s="83">
        <f>+'Table №2-F'!C10/'Table №2-F'!C$14*100</f>
        <v>2.6645917004573625</v>
      </c>
      <c r="D10" s="83">
        <f>+'Table №2-F'!D10/'Table №2-F'!D$14*100</f>
        <v>1.3618608490803474</v>
      </c>
      <c r="E10" s="75">
        <v>0</v>
      </c>
      <c r="F10" s="83">
        <f>+'Table №2-F'!F10/'Table №2-F'!F$14*100</f>
        <v>0.48236608490850902</v>
      </c>
      <c r="G10" s="83">
        <f>+'Table №2-F'!G10/'Table №2-F'!G$14*100</f>
        <v>0.51156183095115815</v>
      </c>
      <c r="H10" s="83">
        <f>+'Table №2-F'!H10/'Table №2-F'!H$14*100</f>
        <v>2.2926199580744417</v>
      </c>
    </row>
    <row r="11" spans="1:8" ht="30" customHeight="1" x14ac:dyDescent="0.25">
      <c r="A11" s="93" t="s">
        <v>10</v>
      </c>
      <c r="B11" s="83">
        <f>+'Table №2-F'!B11/'Table №2-F'!B$14*100</f>
        <v>1.4380119352072303</v>
      </c>
      <c r="C11" s="83">
        <f>+'Table №2-F'!C11/'Table №2-F'!C$14*100</f>
        <v>4.7759127783872719</v>
      </c>
      <c r="D11" s="83">
        <f>+'Table №2-F'!D11/'Table №2-F'!D$14*100</f>
        <v>1.0538628424157614</v>
      </c>
      <c r="E11" s="75">
        <v>0</v>
      </c>
      <c r="F11" s="83">
        <f>+'Table №2-F'!F11/'Table №2-F'!F$14*100</f>
        <v>0.47330756688205811</v>
      </c>
      <c r="G11" s="83">
        <f>+'Table №2-F'!G11/'Table №2-F'!G$14*100</f>
        <v>0.80369231590110246</v>
      </c>
      <c r="H11" s="83">
        <f>+'Table №2-F'!H11/'Table №2-F'!H$14*100</f>
        <v>1.6241435042237542</v>
      </c>
    </row>
    <row r="12" spans="1:8" ht="30" customHeight="1" x14ac:dyDescent="0.25">
      <c r="A12" s="94" t="s">
        <v>11</v>
      </c>
      <c r="B12" s="83">
        <f>+'Table №2-F'!B12/'Table №2-F'!B$14*100</f>
        <v>0.9951829338593664</v>
      </c>
      <c r="C12" s="83">
        <f>+'Table №2-F'!C12/'Table №2-F'!C$14*100</f>
        <v>1.752390587686923</v>
      </c>
      <c r="D12" s="83">
        <f>+'Table №2-F'!D12/'Table №2-F'!D$14*100</f>
        <v>6.707372320826327E-2</v>
      </c>
      <c r="E12" s="75">
        <v>0</v>
      </c>
      <c r="F12" s="83">
        <f>+'Table №2-F'!F12/'Table №2-F'!F$14*100</f>
        <v>0.41216257020351471</v>
      </c>
      <c r="G12" s="83">
        <f>+'Table №2-F'!G12/'Table №2-F'!G$14*100</f>
        <v>0.4061814277043746</v>
      </c>
      <c r="H12" s="83">
        <f>+'Table №2-F'!H12/'Table №2-F'!H$14*100</f>
        <v>0.98650028999583039</v>
      </c>
    </row>
    <row r="13" spans="1:8" ht="30" customHeight="1" x14ac:dyDescent="0.25">
      <c r="A13" s="98" t="s">
        <v>12</v>
      </c>
      <c r="B13" s="83">
        <f>+'Table №2-F'!B13/'Table №2-F'!B$14*100</f>
        <v>0.55353325341135562</v>
      </c>
      <c r="C13" s="83">
        <f>+'Table №2-F'!C13/'Table №2-F'!C$14*100</f>
        <v>1.0073037306968804</v>
      </c>
      <c r="D13" s="83">
        <f>+'Table №2-F'!D13/'Table №2-F'!D$14*100</f>
        <v>0.62455326131821887</v>
      </c>
      <c r="E13" s="75">
        <v>0</v>
      </c>
      <c r="F13" s="83">
        <f>+'Table №2-F'!F13/'Table №2-F'!F$14*100</f>
        <v>0.17362159550697506</v>
      </c>
      <c r="G13" s="83">
        <f>+'Table №2-F'!G13/'Table №2-F'!G$14*100</f>
        <v>0.10871522613434001</v>
      </c>
      <c r="H13" s="83">
        <f>+'Table №2-F'!H13/'Table №2-F'!H$14*100</f>
        <v>0.58239018786897989</v>
      </c>
    </row>
    <row r="14" spans="1:8" ht="30" customHeight="1" x14ac:dyDescent="0.25">
      <c r="A14" s="99" t="s">
        <v>13</v>
      </c>
      <c r="B14" s="83">
        <f t="shared" ref="B14:E14" si="0">+SUM(B4:B13)</f>
        <v>100</v>
      </c>
      <c r="C14" s="83">
        <f t="shared" si="0"/>
        <v>99.999999999999986</v>
      </c>
      <c r="D14" s="83">
        <f t="shared" si="0"/>
        <v>100</v>
      </c>
      <c r="E14" s="83">
        <f t="shared" si="0"/>
        <v>100</v>
      </c>
      <c r="F14" s="83">
        <f t="shared" ref="F14:G14" si="1">+SUM(F4:F13)</f>
        <v>100</v>
      </c>
      <c r="G14" s="83">
        <f t="shared" si="1"/>
        <v>99.999999999999986</v>
      </c>
      <c r="H14" s="83">
        <f>+SUM(H4:H13)</f>
        <v>99.999999999999986</v>
      </c>
    </row>
    <row r="15" spans="1:8" ht="36.75" customHeight="1" x14ac:dyDescent="0.25">
      <c r="A15" s="98" t="s">
        <v>64</v>
      </c>
      <c r="B15" s="83">
        <f>'Table №2-F'!B14/'Table №2-F'!$H14*100</f>
        <v>86.953197957914881</v>
      </c>
      <c r="C15" s="83">
        <f>'Table №2-F'!C14/'Table №2-F'!$H14*100</f>
        <v>6.4732387815412835</v>
      </c>
      <c r="D15" s="83">
        <f>'Table №2-F'!D14/'Table №2-F'!$H14*100</f>
        <v>5.5245935061443134</v>
      </c>
      <c r="E15" s="83">
        <f>'Table №2-F'!E14/'Table №2-F'!$H14*100</f>
        <v>6.729432760508286E-2</v>
      </c>
      <c r="F15" s="83">
        <f>'Table №2-F'!F14/'Table №2-F'!$H14*100</f>
        <v>0.46048939338295036</v>
      </c>
      <c r="G15" s="83">
        <f>'Table №2-F'!G14/'Table №2-F'!$H14*100</f>
        <v>0.52118603341148251</v>
      </c>
      <c r="H15" s="83">
        <f>+SUM(B15:G15)</f>
        <v>100</v>
      </c>
    </row>
  </sheetData>
  <mergeCells count="2">
    <mergeCell ref="A1:H1"/>
    <mergeCell ref="A2:H2"/>
  </mergeCells>
  <phoneticPr fontId="0" type="noConversion"/>
  <printOptions horizontalCentered="1" verticalCentered="1"/>
  <pageMargins left="0" right="0" top="0.98425196850393704" bottom="0.98425196850393704" header="0.31496062992125984" footer="0.19685039370078741"/>
  <pageSetup paperSize="9" scale="95" orientation="landscape" r:id="rId1"/>
  <headerFooter alignWithMargins="0">
    <oddHeader>&amp;R&amp;"Times New Roman,Regular"&amp;12&amp;A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T17"/>
  <sheetViews>
    <sheetView showGridLines="0" zoomScale="90" zoomScaleNormal="90" workbookViewId="0">
      <selection sqref="A1:Q1"/>
    </sheetView>
  </sheetViews>
  <sheetFormatPr defaultColWidth="9.140625" defaultRowHeight="12.75" x14ac:dyDescent="0.2"/>
  <cols>
    <col min="1" max="1" width="52.85546875" style="23" customWidth="1"/>
    <col min="2" max="3" width="12.85546875" style="23" customWidth="1"/>
    <col min="4" max="4" width="17.140625" style="23" customWidth="1"/>
    <col min="5" max="17" width="12.85546875" style="23" customWidth="1"/>
    <col min="18" max="18" width="10.28515625" style="23" customWidth="1"/>
    <col min="19" max="16384" width="9.140625" style="23"/>
  </cols>
  <sheetData>
    <row r="1" spans="1:20" ht="40.5" customHeight="1" x14ac:dyDescent="0.2">
      <c r="A1" s="123" t="s">
        <v>22</v>
      </c>
      <c r="B1" s="123"/>
      <c r="C1" s="124"/>
      <c r="D1" s="124"/>
      <c r="E1" s="124"/>
      <c r="F1" s="124"/>
      <c r="G1" s="124"/>
      <c r="H1" s="124"/>
      <c r="I1" s="124"/>
      <c r="J1" s="124"/>
      <c r="K1" s="124"/>
      <c r="L1" s="124"/>
      <c r="M1" s="124"/>
      <c r="N1" s="124"/>
      <c r="O1" s="124"/>
      <c r="P1" s="124"/>
      <c r="Q1" s="125"/>
    </row>
    <row r="2" spans="1:20" ht="22.5" customHeight="1" x14ac:dyDescent="0.25">
      <c r="A2" s="118" t="s">
        <v>14</v>
      </c>
      <c r="B2" s="126"/>
      <c r="C2" s="126"/>
      <c r="D2" s="126"/>
      <c r="E2" s="126"/>
      <c r="F2" s="126"/>
      <c r="G2" s="126"/>
      <c r="H2" s="126"/>
      <c r="I2" s="126"/>
      <c r="J2" s="126"/>
      <c r="K2" s="126"/>
      <c r="L2" s="126"/>
      <c r="M2" s="126"/>
      <c r="N2" s="126"/>
      <c r="O2" s="126"/>
      <c r="P2" s="126"/>
      <c r="Q2" s="126"/>
    </row>
    <row r="3" spans="1:20" ht="33" customHeight="1" x14ac:dyDescent="0.2">
      <c r="A3" s="114" t="s">
        <v>28</v>
      </c>
      <c r="B3" s="128" t="s">
        <v>29</v>
      </c>
      <c r="C3" s="128"/>
      <c r="D3" s="129" t="s">
        <v>30</v>
      </c>
      <c r="E3" s="129"/>
      <c r="F3" s="129" t="s">
        <v>31</v>
      </c>
      <c r="G3" s="129"/>
      <c r="H3" s="129" t="s">
        <v>32</v>
      </c>
      <c r="I3" s="129"/>
      <c r="J3" s="130" t="s">
        <v>33</v>
      </c>
      <c r="K3" s="131"/>
      <c r="L3" s="130" t="s">
        <v>34</v>
      </c>
      <c r="M3" s="131"/>
      <c r="N3" s="130" t="s">
        <v>35</v>
      </c>
      <c r="O3" s="131"/>
      <c r="P3" s="129" t="s">
        <v>36</v>
      </c>
      <c r="Q3" s="129"/>
    </row>
    <row r="4" spans="1:20" ht="29.25" customHeight="1" x14ac:dyDescent="0.2">
      <c r="A4" s="127"/>
      <c r="B4" s="69">
        <v>45657</v>
      </c>
      <c r="C4" s="37" t="s">
        <v>75</v>
      </c>
      <c r="D4" s="69">
        <f>+B4</f>
        <v>45657</v>
      </c>
      <c r="E4" s="47" t="str">
        <f>C4</f>
        <v>30.06.2025</v>
      </c>
      <c r="F4" s="69">
        <f t="shared" ref="F4:K4" si="0">D4</f>
        <v>45657</v>
      </c>
      <c r="G4" s="47" t="str">
        <f t="shared" si="0"/>
        <v>30.06.2025</v>
      </c>
      <c r="H4" s="69">
        <f t="shared" si="0"/>
        <v>45657</v>
      </c>
      <c r="I4" s="47" t="str">
        <f t="shared" si="0"/>
        <v>30.06.2025</v>
      </c>
      <c r="J4" s="69">
        <f t="shared" si="0"/>
        <v>45657</v>
      </c>
      <c r="K4" s="47" t="str">
        <f t="shared" si="0"/>
        <v>30.06.2025</v>
      </c>
      <c r="L4" s="69">
        <f t="shared" ref="L4" si="1">J4</f>
        <v>45657</v>
      </c>
      <c r="M4" s="47" t="str">
        <f t="shared" ref="M4" si="2">K4</f>
        <v>30.06.2025</v>
      </c>
      <c r="N4" s="69">
        <f t="shared" ref="N4" si="3">L4</f>
        <v>45657</v>
      </c>
      <c r="O4" s="47" t="str">
        <f t="shared" ref="O4" si="4">M4</f>
        <v>30.06.2025</v>
      </c>
      <c r="P4" s="69">
        <f>J4</f>
        <v>45657</v>
      </c>
      <c r="Q4" s="47" t="str">
        <f>K4</f>
        <v>30.06.2025</v>
      </c>
    </row>
    <row r="5" spans="1:20" ht="35.1" customHeight="1" x14ac:dyDescent="0.25">
      <c r="A5" s="93" t="s">
        <v>3</v>
      </c>
      <c r="B5" s="85">
        <v>157161</v>
      </c>
      <c r="C5" s="85">
        <v>157400</v>
      </c>
      <c r="D5" s="105">
        <v>5804772</v>
      </c>
      <c r="E5" s="85">
        <v>6256395</v>
      </c>
      <c r="F5" s="85">
        <v>426421</v>
      </c>
      <c r="G5" s="85">
        <v>461849</v>
      </c>
      <c r="H5" s="85">
        <v>187155</v>
      </c>
      <c r="I5" s="85">
        <v>196404</v>
      </c>
      <c r="J5" s="85"/>
      <c r="K5" s="85"/>
      <c r="L5" s="85">
        <v>25221</v>
      </c>
      <c r="M5" s="85">
        <v>34293</v>
      </c>
      <c r="N5" s="85">
        <v>46908</v>
      </c>
      <c r="O5" s="85">
        <v>53683</v>
      </c>
      <c r="P5" s="71">
        <f>+D5+F5+H5+J5+L5+N5</f>
        <v>6490477</v>
      </c>
      <c r="Q5" s="71">
        <f>+E5+G5+I5+M5+K5+O5</f>
        <v>7002624</v>
      </c>
      <c r="R5" s="24"/>
      <c r="S5" s="57"/>
      <c r="T5" s="57"/>
    </row>
    <row r="6" spans="1:20" ht="35.1" customHeight="1" x14ac:dyDescent="0.25">
      <c r="A6" s="93" t="s">
        <v>4</v>
      </c>
      <c r="B6" s="85">
        <v>120737</v>
      </c>
      <c r="C6" s="85">
        <v>126499</v>
      </c>
      <c r="D6" s="85">
        <v>1952410</v>
      </c>
      <c r="E6" s="85">
        <v>2001018</v>
      </c>
      <c r="F6" s="85">
        <v>242096</v>
      </c>
      <c r="G6" s="85">
        <v>242579</v>
      </c>
      <c r="H6" s="85">
        <v>113271</v>
      </c>
      <c r="I6" s="85">
        <v>112269</v>
      </c>
      <c r="J6" s="85"/>
      <c r="K6" s="85"/>
      <c r="L6" s="85">
        <v>10374</v>
      </c>
      <c r="M6" s="85">
        <v>14554</v>
      </c>
      <c r="N6" s="85">
        <v>10975</v>
      </c>
      <c r="O6" s="85">
        <v>13111</v>
      </c>
      <c r="P6" s="71">
        <f t="shared" ref="P6:P14" si="5">+D6+F6+H6+J6+L6+N6</f>
        <v>2329126</v>
      </c>
      <c r="Q6" s="71">
        <f t="shared" ref="Q6:Q14" si="6">+E6+G6+I6+M6+K6+O6</f>
        <v>2383531</v>
      </c>
      <c r="R6" s="24"/>
      <c r="S6" s="57"/>
      <c r="T6" s="57"/>
    </row>
    <row r="7" spans="1:20" ht="35.1" customHeight="1" x14ac:dyDescent="0.25">
      <c r="A7" s="93" t="s">
        <v>23</v>
      </c>
      <c r="B7" s="85">
        <v>116198</v>
      </c>
      <c r="C7" s="85">
        <v>106106</v>
      </c>
      <c r="D7" s="85">
        <v>4848592</v>
      </c>
      <c r="E7" s="85">
        <v>5232994</v>
      </c>
      <c r="F7" s="85">
        <v>338918</v>
      </c>
      <c r="G7" s="85">
        <v>355196</v>
      </c>
      <c r="H7" s="85">
        <v>165743</v>
      </c>
      <c r="I7" s="85">
        <v>165785</v>
      </c>
      <c r="J7" s="85">
        <v>18738</v>
      </c>
      <c r="K7" s="85">
        <v>19384</v>
      </c>
      <c r="L7" s="85">
        <v>18702</v>
      </c>
      <c r="M7" s="85">
        <v>23980</v>
      </c>
      <c r="N7" s="85">
        <v>28747</v>
      </c>
      <c r="O7" s="85">
        <v>32554</v>
      </c>
      <c r="P7" s="71">
        <f t="shared" si="5"/>
        <v>5419440</v>
      </c>
      <c r="Q7" s="71">
        <f t="shared" si="6"/>
        <v>5829893</v>
      </c>
      <c r="R7" s="24"/>
      <c r="S7" s="57"/>
      <c r="T7" s="57"/>
    </row>
    <row r="8" spans="1:20" ht="35.1" customHeight="1" x14ac:dyDescent="0.25">
      <c r="A8" s="93" t="s">
        <v>24</v>
      </c>
      <c r="B8" s="85">
        <v>108889</v>
      </c>
      <c r="C8" s="85">
        <v>105541</v>
      </c>
      <c r="D8" s="85">
        <v>4472945</v>
      </c>
      <c r="E8" s="85">
        <v>4829344</v>
      </c>
      <c r="F8" s="85">
        <v>298441</v>
      </c>
      <c r="G8" s="85">
        <v>320770</v>
      </c>
      <c r="H8" s="85">
        <v>660151</v>
      </c>
      <c r="I8" s="85">
        <v>688522</v>
      </c>
      <c r="J8" s="85"/>
      <c r="K8" s="85"/>
      <c r="L8" s="85">
        <v>19701</v>
      </c>
      <c r="M8" s="85">
        <v>27678</v>
      </c>
      <c r="N8" s="85">
        <v>22083</v>
      </c>
      <c r="O8" s="85">
        <v>25763</v>
      </c>
      <c r="P8" s="71">
        <f t="shared" si="5"/>
        <v>5473321</v>
      </c>
      <c r="Q8" s="71">
        <f t="shared" si="6"/>
        <v>5892077</v>
      </c>
      <c r="R8" s="24"/>
      <c r="S8" s="57"/>
      <c r="T8" s="57"/>
    </row>
    <row r="9" spans="1:20" ht="35.1" customHeight="1" x14ac:dyDescent="0.25">
      <c r="A9" s="93" t="s">
        <v>25</v>
      </c>
      <c r="B9" s="85">
        <v>65550</v>
      </c>
      <c r="C9" s="85">
        <v>71850</v>
      </c>
      <c r="D9" s="85">
        <v>2914085</v>
      </c>
      <c r="E9" s="85">
        <v>3275052</v>
      </c>
      <c r="F9" s="85">
        <v>119216</v>
      </c>
      <c r="G9" s="85">
        <v>131351</v>
      </c>
      <c r="H9" s="85">
        <v>235579</v>
      </c>
      <c r="I9" s="85">
        <v>248763</v>
      </c>
      <c r="J9" s="85"/>
      <c r="K9" s="85"/>
      <c r="L9" s="85">
        <v>11183</v>
      </c>
      <c r="M9" s="85">
        <v>15414</v>
      </c>
      <c r="N9" s="85">
        <v>9003</v>
      </c>
      <c r="O9" s="85">
        <v>10910</v>
      </c>
      <c r="P9" s="71">
        <f t="shared" si="5"/>
        <v>3289066</v>
      </c>
      <c r="Q9" s="71">
        <f t="shared" si="6"/>
        <v>3681490</v>
      </c>
      <c r="R9" s="24"/>
      <c r="S9" s="57"/>
      <c r="T9" s="57"/>
    </row>
    <row r="10" spans="1:20" ht="35.1" customHeight="1" x14ac:dyDescent="0.25">
      <c r="A10" s="93" t="s">
        <v>26</v>
      </c>
      <c r="B10" s="85">
        <v>86420</v>
      </c>
      <c r="C10" s="85">
        <v>91830</v>
      </c>
      <c r="D10" s="85">
        <v>2080187</v>
      </c>
      <c r="E10" s="85">
        <v>2192362</v>
      </c>
      <c r="F10" s="85">
        <v>169828</v>
      </c>
      <c r="G10" s="85">
        <v>172313</v>
      </c>
      <c r="H10" s="85">
        <v>127638</v>
      </c>
      <c r="I10" s="85">
        <v>131977</v>
      </c>
      <c r="J10" s="85"/>
      <c r="K10" s="85"/>
      <c r="L10" s="85">
        <v>10700</v>
      </c>
      <c r="M10" s="85">
        <v>14557</v>
      </c>
      <c r="N10" s="85">
        <v>9653</v>
      </c>
      <c r="O10" s="85">
        <v>11221</v>
      </c>
      <c r="P10" s="71">
        <f t="shared" si="5"/>
        <v>2398006</v>
      </c>
      <c r="Q10" s="71">
        <f t="shared" si="6"/>
        <v>2522430</v>
      </c>
      <c r="R10" s="24"/>
      <c r="S10" s="57"/>
      <c r="T10" s="57"/>
    </row>
    <row r="11" spans="1:20" ht="35.1" customHeight="1" x14ac:dyDescent="0.25">
      <c r="A11" s="93" t="s">
        <v>27</v>
      </c>
      <c r="B11" s="85">
        <v>20115</v>
      </c>
      <c r="C11" s="85">
        <v>21435</v>
      </c>
      <c r="D11" s="85">
        <v>575263</v>
      </c>
      <c r="E11" s="85">
        <v>588517</v>
      </c>
      <c r="F11" s="85">
        <v>47807</v>
      </c>
      <c r="G11" s="85">
        <v>49976</v>
      </c>
      <c r="H11" s="85">
        <v>20911</v>
      </c>
      <c r="I11" s="85">
        <v>21649</v>
      </c>
      <c r="J11" s="85"/>
      <c r="K11" s="85"/>
      <c r="L11" s="85">
        <v>415</v>
      </c>
      <c r="M11" s="85">
        <v>639</v>
      </c>
      <c r="N11" s="85">
        <v>660</v>
      </c>
      <c r="O11" s="85">
        <v>767</v>
      </c>
      <c r="P11" s="71">
        <f t="shared" si="5"/>
        <v>645056</v>
      </c>
      <c r="Q11" s="71">
        <f t="shared" si="6"/>
        <v>661548</v>
      </c>
      <c r="R11" s="24"/>
      <c r="S11" s="57"/>
      <c r="T11" s="57"/>
    </row>
    <row r="12" spans="1:20" ht="35.1" customHeight="1" x14ac:dyDescent="0.25">
      <c r="A12" s="93" t="s">
        <v>10</v>
      </c>
      <c r="B12" s="85">
        <v>12899</v>
      </c>
      <c r="C12" s="85">
        <v>13600</v>
      </c>
      <c r="D12" s="85">
        <v>345347</v>
      </c>
      <c r="E12" s="85">
        <v>360608</v>
      </c>
      <c r="F12" s="85">
        <v>86164</v>
      </c>
      <c r="G12" s="85">
        <v>89540</v>
      </c>
      <c r="H12" s="85">
        <v>16319</v>
      </c>
      <c r="I12" s="85">
        <v>16775</v>
      </c>
      <c r="J12" s="85"/>
      <c r="K12" s="85"/>
      <c r="L12" s="85">
        <v>437</v>
      </c>
      <c r="M12" s="85">
        <v>627</v>
      </c>
      <c r="N12" s="85">
        <v>906</v>
      </c>
      <c r="O12" s="85">
        <v>1205</v>
      </c>
      <c r="P12" s="71">
        <f t="shared" si="5"/>
        <v>449173</v>
      </c>
      <c r="Q12" s="71">
        <f t="shared" si="6"/>
        <v>468755</v>
      </c>
      <c r="R12" s="24"/>
      <c r="S12" s="57"/>
      <c r="T12" s="57"/>
    </row>
    <row r="13" spans="1:20" ht="35.1" customHeight="1" x14ac:dyDescent="0.25">
      <c r="A13" s="94" t="s">
        <v>11</v>
      </c>
      <c r="B13" s="85">
        <v>12114</v>
      </c>
      <c r="C13" s="85">
        <v>12546</v>
      </c>
      <c r="D13" s="85">
        <v>236100</v>
      </c>
      <c r="E13" s="85">
        <v>249411</v>
      </c>
      <c r="F13" s="85">
        <v>30305</v>
      </c>
      <c r="G13" s="85">
        <v>32736</v>
      </c>
      <c r="H13" s="85">
        <v>1072</v>
      </c>
      <c r="I13" s="85">
        <v>1067</v>
      </c>
      <c r="J13" s="85"/>
      <c r="K13" s="85"/>
      <c r="L13" s="85">
        <v>284</v>
      </c>
      <c r="M13" s="85">
        <v>546</v>
      </c>
      <c r="N13" s="85">
        <v>429</v>
      </c>
      <c r="O13" s="85">
        <v>609</v>
      </c>
      <c r="P13" s="71">
        <f t="shared" si="5"/>
        <v>268190</v>
      </c>
      <c r="Q13" s="71">
        <f t="shared" si="6"/>
        <v>284369</v>
      </c>
      <c r="R13" s="24"/>
      <c r="S13" s="57"/>
      <c r="T13" s="57"/>
    </row>
    <row r="14" spans="1:20" ht="35.1" customHeight="1" x14ac:dyDescent="0.25">
      <c r="A14" s="94" t="s">
        <v>12</v>
      </c>
      <c r="B14" s="85">
        <v>9839</v>
      </c>
      <c r="C14" s="85">
        <v>10311</v>
      </c>
      <c r="D14" s="85">
        <v>98367</v>
      </c>
      <c r="E14" s="85">
        <v>138758</v>
      </c>
      <c r="F14" s="85">
        <v>15695</v>
      </c>
      <c r="G14" s="85">
        <v>18824</v>
      </c>
      <c r="H14" s="85">
        <v>6699</v>
      </c>
      <c r="I14" s="85">
        <v>9992</v>
      </c>
      <c r="J14" s="85"/>
      <c r="K14" s="85"/>
      <c r="L14" s="85">
        <v>69</v>
      </c>
      <c r="M14" s="85">
        <v>230</v>
      </c>
      <c r="N14" s="85">
        <v>86</v>
      </c>
      <c r="O14" s="85">
        <v>163</v>
      </c>
      <c r="P14" s="71">
        <f t="shared" si="5"/>
        <v>120916</v>
      </c>
      <c r="Q14" s="71">
        <f t="shared" si="6"/>
        <v>167967</v>
      </c>
      <c r="R14" s="24"/>
      <c r="S14" s="57"/>
      <c r="T14" s="57"/>
    </row>
    <row r="15" spans="1:20" ht="35.1" customHeight="1" x14ac:dyDescent="0.25">
      <c r="A15" s="94" t="s">
        <v>13</v>
      </c>
      <c r="B15" s="71">
        <f t="shared" ref="B15:Q15" si="7">SUM(B5:B14)</f>
        <v>709922</v>
      </c>
      <c r="C15" s="71">
        <f t="shared" si="7"/>
        <v>717118</v>
      </c>
      <c r="D15" s="71">
        <f t="shared" si="7"/>
        <v>23328068</v>
      </c>
      <c r="E15" s="71">
        <f t="shared" si="7"/>
        <v>25124459</v>
      </c>
      <c r="F15" s="71">
        <f t="shared" si="7"/>
        <v>1774891</v>
      </c>
      <c r="G15" s="71">
        <f t="shared" si="7"/>
        <v>1875134</v>
      </c>
      <c r="H15" s="71">
        <f t="shared" si="7"/>
        <v>1534538</v>
      </c>
      <c r="I15" s="71">
        <f t="shared" si="7"/>
        <v>1593203</v>
      </c>
      <c r="J15" s="71">
        <f t="shared" si="7"/>
        <v>18738</v>
      </c>
      <c r="K15" s="71">
        <f t="shared" si="7"/>
        <v>19384</v>
      </c>
      <c r="L15" s="71">
        <f t="shared" si="7"/>
        <v>97086</v>
      </c>
      <c r="M15" s="71">
        <f t="shared" si="7"/>
        <v>132518</v>
      </c>
      <c r="N15" s="71">
        <f t="shared" si="7"/>
        <v>129450</v>
      </c>
      <c r="O15" s="71">
        <f t="shared" si="7"/>
        <v>149986</v>
      </c>
      <c r="P15" s="71">
        <f t="shared" si="7"/>
        <v>26882771</v>
      </c>
      <c r="Q15" s="71">
        <f t="shared" si="7"/>
        <v>28894684</v>
      </c>
      <c r="S15" s="57"/>
      <c r="T15" s="57"/>
    </row>
    <row r="16" spans="1:20" x14ac:dyDescent="0.2">
      <c r="Q16" s="57"/>
    </row>
    <row r="17" spans="17:17" x14ac:dyDescent="0.2">
      <c r="Q17" s="88"/>
    </row>
  </sheetData>
  <mergeCells count="11">
    <mergeCell ref="A1:Q1"/>
    <mergeCell ref="A2:Q2"/>
    <mergeCell ref="A3:A4"/>
    <mergeCell ref="B3:C3"/>
    <mergeCell ref="D3:E3"/>
    <mergeCell ref="F3:G3"/>
    <mergeCell ref="H3:I3"/>
    <mergeCell ref="J3:K3"/>
    <mergeCell ref="P3:Q3"/>
    <mergeCell ref="L3:M3"/>
    <mergeCell ref="N3:O3"/>
  </mergeCells>
  <printOptions horizontalCentered="1" verticalCentered="1"/>
  <pageMargins left="0.27559055118110237" right="0.27559055118110237" top="0.98425196850393704" bottom="0.98425196850393704" header="0.51181102362204722" footer="0.51181102362204722"/>
  <pageSetup paperSize="9" scale="55" orientation="landscape" r:id="rId1"/>
  <headerFooter alignWithMargins="0">
    <oddHeader>&amp;R&amp;"Times New Roman,Regular"&amp;12&amp;A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P16"/>
  <sheetViews>
    <sheetView showGridLines="0" zoomScale="90" zoomScaleNormal="90" workbookViewId="0">
      <selection sqref="A1:H2"/>
    </sheetView>
  </sheetViews>
  <sheetFormatPr defaultColWidth="9.140625" defaultRowHeight="12.75" x14ac:dyDescent="0.2"/>
  <cols>
    <col min="1" max="1" width="52.28515625" style="25" customWidth="1"/>
    <col min="2" max="8" width="12.85546875" style="23" customWidth="1"/>
    <col min="9" max="16384" width="9.140625" style="25"/>
  </cols>
  <sheetData>
    <row r="1" spans="1:16" x14ac:dyDescent="0.2">
      <c r="A1" s="123" t="s">
        <v>76</v>
      </c>
      <c r="B1" s="124"/>
      <c r="C1" s="124"/>
      <c r="D1" s="124"/>
      <c r="E1" s="124"/>
      <c r="F1" s="124"/>
      <c r="G1" s="124"/>
      <c r="H1" s="125"/>
    </row>
    <row r="2" spans="1:16" ht="30.75" customHeight="1" x14ac:dyDescent="0.2">
      <c r="A2" s="132"/>
      <c r="B2" s="132"/>
      <c r="C2" s="132"/>
      <c r="D2" s="132"/>
      <c r="E2" s="132"/>
      <c r="F2" s="132"/>
      <c r="G2" s="132"/>
      <c r="H2" s="125"/>
    </row>
    <row r="3" spans="1:16" x14ac:dyDescent="0.2">
      <c r="A3" s="133" t="s">
        <v>0</v>
      </c>
      <c r="B3" s="134"/>
      <c r="C3" s="134"/>
      <c r="D3" s="134"/>
      <c r="E3" s="134"/>
      <c r="F3" s="134"/>
      <c r="G3" s="134"/>
      <c r="H3" s="134"/>
    </row>
    <row r="4" spans="1:16" ht="49.5" customHeight="1" x14ac:dyDescent="0.2">
      <c r="A4" s="36" t="s">
        <v>37</v>
      </c>
      <c r="B4" s="95" t="s">
        <v>30</v>
      </c>
      <c r="C4" s="95" t="s">
        <v>31</v>
      </c>
      <c r="D4" s="95" t="s">
        <v>32</v>
      </c>
      <c r="E4" s="95" t="s">
        <v>33</v>
      </c>
      <c r="F4" s="95" t="s">
        <v>34</v>
      </c>
      <c r="G4" s="95" t="s">
        <v>35</v>
      </c>
      <c r="H4" s="95" t="s">
        <v>13</v>
      </c>
    </row>
    <row r="5" spans="1:16" ht="35.1" customHeight="1" x14ac:dyDescent="0.25">
      <c r="A5" s="93" t="s">
        <v>3</v>
      </c>
      <c r="B5" s="75">
        <f>+'Table №2-PIC'!E5/'Table №2-PIC'!E$15*100</f>
        <v>24.901610816774202</v>
      </c>
      <c r="C5" s="75">
        <f>+'Table №2-PIC'!G5/'Table №2-PIC'!G$15*100</f>
        <v>24.630186429343183</v>
      </c>
      <c r="D5" s="75">
        <f>+'Table №2-PIC'!I5/'Table №2-PIC'!I$15*100</f>
        <v>12.327619267601179</v>
      </c>
      <c r="E5" s="75">
        <v>0</v>
      </c>
      <c r="F5" s="75">
        <f>+'Table №2-PIC'!M5/'Table №2-PIC'!M$15*100</f>
        <v>25.877993932899678</v>
      </c>
      <c r="G5" s="75">
        <f>+'Table №2-PIC'!O5/'Table №2-PIC'!O$15*100</f>
        <v>35.792007254010372</v>
      </c>
      <c r="H5" s="75">
        <f>+'Table №2-PIC'!Q5/'Table №2-PIC'!Q$15*100</f>
        <v>24.234990768544137</v>
      </c>
      <c r="J5" s="66"/>
      <c r="K5" s="66"/>
      <c r="L5" s="66"/>
      <c r="M5" s="66"/>
      <c r="N5" s="66"/>
      <c r="O5" s="66"/>
      <c r="P5" s="66"/>
    </row>
    <row r="6" spans="1:16" ht="35.1" customHeight="1" x14ac:dyDescent="0.25">
      <c r="A6" s="93" t="s">
        <v>4</v>
      </c>
      <c r="B6" s="75">
        <f>+'Table №2-PIC'!E6/'Table №2-PIC'!E$15*100</f>
        <v>7.9644222389027366</v>
      </c>
      <c r="C6" s="75">
        <f>+'Table №2-PIC'!G6/'Table №2-PIC'!G$15*100</f>
        <v>12.936622129405151</v>
      </c>
      <c r="D6" s="75">
        <f>+'Table №2-PIC'!I6/'Table №2-PIC'!I$15*100</f>
        <v>7.0467479662039301</v>
      </c>
      <c r="E6" s="75">
        <v>0</v>
      </c>
      <c r="F6" s="75">
        <f>+'Table №2-PIC'!M6/'Table №2-PIC'!M$15*100</f>
        <v>10.982658959537572</v>
      </c>
      <c r="G6" s="75">
        <f>+'Table №2-PIC'!O6/'Table №2-PIC'!O$15*100</f>
        <v>8.7414825383702475</v>
      </c>
      <c r="H6" s="75">
        <f>+'Table №2-PIC'!Q6/'Table №2-PIC'!Q$15*100</f>
        <v>8.2490294754564548</v>
      </c>
      <c r="J6" s="66"/>
      <c r="K6" s="66"/>
      <c r="L6" s="66"/>
      <c r="M6" s="66"/>
      <c r="N6" s="66"/>
      <c r="O6" s="66"/>
      <c r="P6" s="66"/>
    </row>
    <row r="7" spans="1:16" ht="35.1" customHeight="1" x14ac:dyDescent="0.25">
      <c r="A7" s="93" t="s">
        <v>23</v>
      </c>
      <c r="B7" s="75">
        <f>+'Table №2-PIC'!E7/'Table №2-PIC'!E$15*100</f>
        <v>20.828285297605813</v>
      </c>
      <c r="C7" s="75">
        <f>+'Table №2-PIC'!G7/'Table №2-PIC'!G$15*100</f>
        <v>18.942432914127739</v>
      </c>
      <c r="D7" s="75">
        <f>+'Table №2-PIC'!I7/'Table №2-PIC'!I$15*100</f>
        <v>10.405767501065464</v>
      </c>
      <c r="E7" s="75">
        <v>100</v>
      </c>
      <c r="F7" s="75">
        <f>+'Table №2-PIC'!M7/'Table №2-PIC'!M$15*100</f>
        <v>18.095654929896316</v>
      </c>
      <c r="G7" s="75">
        <f>+'Table №2-PIC'!O7/'Table №2-PIC'!O$15*100</f>
        <v>21.704692437960876</v>
      </c>
      <c r="H7" s="75">
        <f>+'Table №2-PIC'!Q7/'Table №2-PIC'!Q$15*100</f>
        <v>20.176351470048953</v>
      </c>
      <c r="J7" s="66"/>
      <c r="K7" s="66"/>
      <c r="L7" s="66"/>
      <c r="M7" s="66"/>
      <c r="N7" s="66"/>
      <c r="O7" s="66"/>
      <c r="P7" s="66"/>
    </row>
    <row r="8" spans="1:16" ht="35.1" customHeight="1" x14ac:dyDescent="0.25">
      <c r="A8" s="93" t="s">
        <v>24</v>
      </c>
      <c r="B8" s="75">
        <f>+'Table №2-PIC'!E8/'Table №2-PIC'!E$15*100</f>
        <v>19.221683539534126</v>
      </c>
      <c r="C8" s="75">
        <f>+'Table №2-PIC'!G8/'Table №2-PIC'!G$15*100</f>
        <v>17.106510788029016</v>
      </c>
      <c r="D8" s="75">
        <f>+'Table №2-PIC'!I8/'Table №2-PIC'!I$15*100</f>
        <v>43.216212874316703</v>
      </c>
      <c r="E8" s="75">
        <v>0</v>
      </c>
      <c r="F8" s="75">
        <f>+'Table №2-PIC'!M8/'Table №2-PIC'!M$15*100</f>
        <v>20.886219230595088</v>
      </c>
      <c r="G8" s="75">
        <f>+'Table №2-PIC'!O8/'Table №2-PIC'!O$15*100</f>
        <v>17.176936514074647</v>
      </c>
      <c r="H8" s="75">
        <f>+'Table №2-PIC'!Q8/'Table №2-PIC'!Q$15*100</f>
        <v>20.391560606788431</v>
      </c>
      <c r="J8" s="66"/>
      <c r="K8" s="66"/>
      <c r="L8" s="66"/>
      <c r="M8" s="66"/>
      <c r="N8" s="66"/>
      <c r="O8" s="66"/>
      <c r="P8" s="66"/>
    </row>
    <row r="9" spans="1:16" ht="35.1" customHeight="1" x14ac:dyDescent="0.25">
      <c r="A9" s="93" t="s">
        <v>25</v>
      </c>
      <c r="B9" s="75">
        <f>+'Table №2-PIC'!E9/'Table №2-PIC'!E$15*100</f>
        <v>13.035313516601491</v>
      </c>
      <c r="C9" s="75">
        <f>+'Table №2-PIC'!G9/'Table №2-PIC'!G$15*100</f>
        <v>7.004886050810236</v>
      </c>
      <c r="D9" s="75">
        <f>+'Table №2-PIC'!I9/'Table №2-PIC'!I$15*100</f>
        <v>15.614017799363921</v>
      </c>
      <c r="E9" s="75">
        <v>0</v>
      </c>
      <c r="F9" s="75">
        <f>+'Table №2-PIC'!M9/'Table №2-PIC'!M$15*100</f>
        <v>11.631627401560543</v>
      </c>
      <c r="G9" s="75">
        <f>+'Table №2-PIC'!O9/'Table №2-PIC'!O$15*100</f>
        <v>7.2740122411425068</v>
      </c>
      <c r="H9" s="75">
        <f>+'Table №2-PIC'!Q9/'Table №2-PIC'!Q$15*100</f>
        <v>12.741063373456516</v>
      </c>
      <c r="J9" s="66"/>
      <c r="K9" s="66"/>
      <c r="L9" s="66"/>
      <c r="M9" s="66"/>
      <c r="N9" s="66"/>
      <c r="O9" s="66"/>
      <c r="P9" s="66"/>
    </row>
    <row r="10" spans="1:16" ht="35.1" customHeight="1" x14ac:dyDescent="0.25">
      <c r="A10" s="93" t="s">
        <v>26</v>
      </c>
      <c r="B10" s="75">
        <f>+'Table №2-PIC'!E10/'Table №2-PIC'!E$15*100</f>
        <v>8.7260067968030679</v>
      </c>
      <c r="C10" s="75">
        <f>+'Table №2-PIC'!G10/'Table №2-PIC'!G$15*100</f>
        <v>9.1893699330287859</v>
      </c>
      <c r="D10" s="75">
        <f>+'Table №2-PIC'!I10/'Table №2-PIC'!I$15*100</f>
        <v>8.2837529178642022</v>
      </c>
      <c r="E10" s="75">
        <v>0</v>
      </c>
      <c r="F10" s="75">
        <f>+'Table №2-PIC'!M10/'Table №2-PIC'!M$15*100</f>
        <v>10.984922802939979</v>
      </c>
      <c r="G10" s="75">
        <f>+'Table №2-PIC'!O10/'Table №2-PIC'!O$15*100</f>
        <v>7.4813649273932237</v>
      </c>
      <c r="H10" s="75">
        <f>+'Table №2-PIC'!Q10/'Table №2-PIC'!Q$15*100</f>
        <v>8.7297372762408489</v>
      </c>
      <c r="J10" s="66"/>
      <c r="K10" s="66"/>
      <c r="L10" s="66"/>
      <c r="M10" s="66"/>
      <c r="N10" s="66"/>
      <c r="O10" s="66"/>
      <c r="P10" s="66"/>
    </row>
    <row r="11" spans="1:16" ht="35.1" customHeight="1" x14ac:dyDescent="0.25">
      <c r="A11" s="93" t="s">
        <v>27</v>
      </c>
      <c r="B11" s="75">
        <f>+'Table №2-PIC'!E11/'Table №2-PIC'!E$15*100</f>
        <v>2.3424066563980541</v>
      </c>
      <c r="C11" s="75">
        <f>+'Table №2-PIC'!G11/'Table №2-PIC'!G$15*100</f>
        <v>2.6651961939786704</v>
      </c>
      <c r="D11" s="75">
        <f>+'Table №2-PIC'!I11/'Table №2-PIC'!I$15*100</f>
        <v>1.3588350009383612</v>
      </c>
      <c r="E11" s="75">
        <v>0</v>
      </c>
      <c r="F11" s="75">
        <f>+'Table №2-PIC'!M11/'Table №2-PIC'!M$15*100</f>
        <v>0.48219864471241647</v>
      </c>
      <c r="G11" s="75">
        <f>+'Table №2-PIC'!O11/'Table №2-PIC'!O$15*100</f>
        <v>0.51138106223247504</v>
      </c>
      <c r="H11" s="75">
        <f>+'Table №2-PIC'!Q11/'Table №2-PIC'!Q$15*100</f>
        <v>2.2895145695311978</v>
      </c>
      <c r="J11" s="66"/>
      <c r="K11" s="66"/>
      <c r="L11" s="66"/>
      <c r="M11" s="66"/>
      <c r="N11" s="66"/>
      <c r="O11" s="66"/>
      <c r="P11" s="66"/>
    </row>
    <row r="12" spans="1:16" ht="35.1" customHeight="1" x14ac:dyDescent="0.25">
      <c r="A12" s="93" t="s">
        <v>10</v>
      </c>
      <c r="B12" s="75">
        <f>+'Table №2-PIC'!E12/'Table №2-PIC'!E$15*100</f>
        <v>1.4352866264702457</v>
      </c>
      <c r="C12" s="75">
        <f>+'Table №2-PIC'!G12/'Table №2-PIC'!G$15*100</f>
        <v>4.7751254043711011</v>
      </c>
      <c r="D12" s="75">
        <f>+'Table №2-PIC'!I12/'Table №2-PIC'!I$15*100</f>
        <v>1.052910394971639</v>
      </c>
      <c r="E12" s="75">
        <v>0</v>
      </c>
      <c r="F12" s="75">
        <f>+'Table №2-PIC'!M12/'Table №2-PIC'!M$15*100</f>
        <v>0.47314327110279358</v>
      </c>
      <c r="G12" s="75">
        <f>+'Table №2-PIC'!O12/'Table №2-PIC'!O$15*100</f>
        <v>0.80340831810969027</v>
      </c>
      <c r="H12" s="75">
        <f>+'Table №2-PIC'!Q12/'Table №2-PIC'!Q$15*100</f>
        <v>1.6222880305595311</v>
      </c>
      <c r="J12" s="66"/>
      <c r="K12" s="66"/>
      <c r="L12" s="66"/>
      <c r="M12" s="66"/>
      <c r="N12" s="66"/>
      <c r="O12" s="66"/>
      <c r="P12" s="66"/>
    </row>
    <row r="13" spans="1:16" ht="35.1" customHeight="1" x14ac:dyDescent="0.25">
      <c r="A13" s="94" t="s">
        <v>11</v>
      </c>
      <c r="B13" s="75">
        <f>+'Table №2-PIC'!E13/'Table №2-PIC'!E$15*100</f>
        <v>0.99270197220963052</v>
      </c>
      <c r="C13" s="75">
        <f>+'Table №2-PIC'!G13/'Table №2-PIC'!G$15*100</f>
        <v>1.7457952338339553</v>
      </c>
      <c r="D13" s="75">
        <f>+'Table №2-PIC'!I13/'Table №2-PIC'!I$15*100</f>
        <v>6.6972005450655056E-2</v>
      </c>
      <c r="E13" s="75">
        <v>0</v>
      </c>
      <c r="F13" s="75">
        <f>+'Table №2-PIC'!M13/'Table №2-PIC'!M$15*100</f>
        <v>0.41201949923783937</v>
      </c>
      <c r="G13" s="75">
        <f>+'Table №2-PIC'!O13/'Table №2-PIC'!O$15*100</f>
        <v>0.40603789687037456</v>
      </c>
      <c r="H13" s="75">
        <f>+'Table №2-PIC'!Q13/'Table №2-PIC'!Q$15*100</f>
        <v>0.98415680891336277</v>
      </c>
      <c r="J13" s="66"/>
      <c r="K13" s="66"/>
      <c r="L13" s="66"/>
      <c r="M13" s="66"/>
      <c r="N13" s="66"/>
      <c r="O13" s="66"/>
      <c r="P13" s="66"/>
    </row>
    <row r="14" spans="1:16" ht="35.1" customHeight="1" x14ac:dyDescent="0.25">
      <c r="A14" s="94" t="s">
        <v>12</v>
      </c>
      <c r="B14" s="75">
        <f>+'Table №2-PIC'!E14/'Table №2-PIC'!E$15*100</f>
        <v>0.55228253870063426</v>
      </c>
      <c r="C14" s="75">
        <f>+'Table №2-PIC'!G14/'Table №2-PIC'!G$15*100</f>
        <v>1.0038749230721644</v>
      </c>
      <c r="D14" s="75">
        <f>+'Table №2-PIC'!I14/'Table №2-PIC'!I$15*100</f>
        <v>0.62716427222394133</v>
      </c>
      <c r="E14" s="75">
        <v>0</v>
      </c>
      <c r="F14" s="75">
        <f>+'Table №2-PIC'!M14/'Table №2-PIC'!M$15*100</f>
        <v>0.17356132751777117</v>
      </c>
      <c r="G14" s="75">
        <f>+'Table №2-PIC'!O14/'Table №2-PIC'!O$15*100</f>
        <v>0.10867680983558466</v>
      </c>
      <c r="H14" s="75">
        <f>+'Table №2-PIC'!Q14/'Table №2-PIC'!Q$15*100</f>
        <v>0.58130762046056639</v>
      </c>
      <c r="J14" s="66"/>
      <c r="K14" s="66"/>
      <c r="L14" s="66"/>
      <c r="M14" s="66"/>
      <c r="N14" s="66"/>
      <c r="O14" s="66"/>
      <c r="P14" s="66"/>
    </row>
    <row r="15" spans="1:16" ht="35.1" customHeight="1" x14ac:dyDescent="0.25">
      <c r="A15" s="94" t="s">
        <v>13</v>
      </c>
      <c r="B15" s="75">
        <f>SUM(B5:B14)</f>
        <v>100</v>
      </c>
      <c r="C15" s="75">
        <f t="shared" ref="C15:H15" si="0">SUM(C5:C14)</f>
        <v>100</v>
      </c>
      <c r="D15" s="75">
        <f t="shared" si="0"/>
        <v>99.999999999999972</v>
      </c>
      <c r="E15" s="75">
        <f t="shared" si="0"/>
        <v>100</v>
      </c>
      <c r="F15" s="75">
        <f t="shared" si="0"/>
        <v>100</v>
      </c>
      <c r="G15" s="75">
        <f t="shared" si="0"/>
        <v>99.999999999999986</v>
      </c>
      <c r="H15" s="75">
        <f t="shared" si="0"/>
        <v>100</v>
      </c>
      <c r="I15" s="26"/>
    </row>
    <row r="16" spans="1:16" ht="36" customHeight="1" x14ac:dyDescent="0.25">
      <c r="A16" s="101" t="s">
        <v>64</v>
      </c>
      <c r="B16" s="75">
        <f>+'Table №2-PIC'!E15/'Table №2-PIC'!Q15*100</f>
        <v>86.95183861501998</v>
      </c>
      <c r="C16" s="75">
        <f>+'Table №2-PIC'!G15/'Table №2-PIC'!Q15*100</f>
        <v>6.48954665847877</v>
      </c>
      <c r="D16" s="75">
        <f>+'Table №2-PIC'!I15/'Table №2-PIC'!Q15*100</f>
        <v>5.5138273877644757</v>
      </c>
      <c r="E16" s="75">
        <f>+'Table №2-PIC'!K15/'Table №2-PIC'!Q15*100</f>
        <v>6.7085004286601649E-2</v>
      </c>
      <c r="F16" s="75">
        <f>+'Table №2-PIC'!M15/'Table №2-PIC'!Q15*100</f>
        <v>0.45862415384089333</v>
      </c>
      <c r="G16" s="75">
        <f>+'Table №2-PIC'!O15/'Table №2-PIC'!Q15*100</f>
        <v>0.51907818060927746</v>
      </c>
      <c r="H16" s="75">
        <f>SUM(B16:G16)</f>
        <v>100</v>
      </c>
      <c r="J16" s="66"/>
      <c r="K16" s="66"/>
      <c r="L16" s="66"/>
      <c r="M16" s="66"/>
      <c r="N16" s="66"/>
      <c r="O16" s="66"/>
      <c r="P16" s="66"/>
    </row>
  </sheetData>
  <mergeCells count="2">
    <mergeCell ref="A1:H2"/>
    <mergeCell ref="A3:H3"/>
  </mergeCells>
  <printOptions horizontalCentered="1" verticalCentered="1"/>
  <pageMargins left="0.74803149606299213" right="0.74803149606299213" top="0.98425196850393704" bottom="0.98425196850393704" header="0.51181102362204722" footer="0.51181102362204722"/>
  <pageSetup paperSize="9" scale="88" orientation="landscape" r:id="rId1"/>
  <headerFooter alignWithMargins="0">
    <oddHeader>&amp;R&amp;"Times New Roman,Regular"&amp;12&amp;A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A1:M15"/>
  <sheetViews>
    <sheetView showGridLines="0" zoomScale="90" zoomScaleNormal="90" workbookViewId="0">
      <selection sqref="A1:M1"/>
    </sheetView>
  </sheetViews>
  <sheetFormatPr defaultColWidth="9.140625" defaultRowHeight="12.75" x14ac:dyDescent="0.2"/>
  <cols>
    <col min="1" max="1" width="56.140625" style="23" bestFit="1" customWidth="1"/>
    <col min="2" max="9" width="14.28515625" style="23" customWidth="1"/>
    <col min="10" max="13" width="13.85546875" style="23" customWidth="1"/>
    <col min="14" max="16384" width="9.140625" style="23"/>
  </cols>
  <sheetData>
    <row r="1" spans="1:13" ht="35.25" customHeight="1" x14ac:dyDescent="0.2">
      <c r="A1" s="123" t="s">
        <v>39</v>
      </c>
      <c r="B1" s="123"/>
      <c r="C1" s="123"/>
      <c r="D1" s="123"/>
      <c r="E1" s="123"/>
      <c r="F1" s="123"/>
      <c r="G1" s="123"/>
      <c r="H1" s="123"/>
      <c r="I1" s="123"/>
      <c r="J1" s="123"/>
      <c r="K1" s="123"/>
      <c r="L1" s="123"/>
      <c r="M1" s="123"/>
    </row>
    <row r="2" spans="1:13" ht="15.75" customHeight="1" x14ac:dyDescent="0.25">
      <c r="B2" s="59"/>
      <c r="C2" s="59"/>
      <c r="D2" s="59"/>
      <c r="E2" s="59"/>
      <c r="F2" s="59"/>
      <c r="G2" s="59"/>
      <c r="H2" s="59"/>
      <c r="I2" s="59"/>
      <c r="L2" s="135" t="s">
        <v>14</v>
      </c>
      <c r="M2" s="135"/>
    </row>
    <row r="3" spans="1:13" ht="30" customHeight="1" x14ac:dyDescent="0.2">
      <c r="A3" s="114" t="s">
        <v>38</v>
      </c>
      <c r="B3" s="129" t="s">
        <v>30</v>
      </c>
      <c r="C3" s="129"/>
      <c r="D3" s="129" t="s">
        <v>31</v>
      </c>
      <c r="E3" s="129"/>
      <c r="F3" s="129" t="s">
        <v>32</v>
      </c>
      <c r="G3" s="129"/>
      <c r="H3" s="130" t="s">
        <v>33</v>
      </c>
      <c r="I3" s="131"/>
      <c r="J3" s="130" t="s">
        <v>34</v>
      </c>
      <c r="K3" s="131"/>
      <c r="L3" s="130" t="s">
        <v>35</v>
      </c>
      <c r="M3" s="131"/>
    </row>
    <row r="4" spans="1:13" ht="46.5" customHeight="1" x14ac:dyDescent="0.2">
      <c r="A4" s="127"/>
      <c r="B4" s="65" t="s">
        <v>73</v>
      </c>
      <c r="C4" s="104" t="s">
        <v>74</v>
      </c>
      <c r="D4" s="48" t="str">
        <f>B4</f>
        <v>First
Half
2024</v>
      </c>
      <c r="E4" s="50" t="str">
        <f t="shared" ref="E4:I4" si="0">C4</f>
        <v>First
Half
2025</v>
      </c>
      <c r="F4" s="50" t="str">
        <f t="shared" si="0"/>
        <v>First
Half
2024</v>
      </c>
      <c r="G4" s="50" t="str">
        <f t="shared" si="0"/>
        <v>First
Half
2025</v>
      </c>
      <c r="H4" s="50" t="str">
        <f t="shared" si="0"/>
        <v>First
Half
2024</v>
      </c>
      <c r="I4" s="50" t="str">
        <f t="shared" si="0"/>
        <v>First
Half
2025</v>
      </c>
      <c r="J4" s="58" t="str">
        <f t="shared" ref="J4" si="1">H4</f>
        <v>First
Half
2024</v>
      </c>
      <c r="K4" s="58" t="str">
        <f t="shared" ref="K4" si="2">I4</f>
        <v>First
Half
2025</v>
      </c>
      <c r="L4" s="58" t="str">
        <f t="shared" ref="L4" si="3">J4</f>
        <v>First
Half
2024</v>
      </c>
      <c r="M4" s="58" t="str">
        <f t="shared" ref="M4" si="4">K4</f>
        <v>First
Half
2025</v>
      </c>
    </row>
    <row r="5" spans="1:13" ht="24.95" customHeight="1" x14ac:dyDescent="0.25">
      <c r="A5" s="93" t="s">
        <v>3</v>
      </c>
      <c r="B5" s="105">
        <v>31346</v>
      </c>
      <c r="C5" s="105">
        <v>35338</v>
      </c>
      <c r="D5" s="105">
        <v>2177</v>
      </c>
      <c r="E5" s="105">
        <v>2502</v>
      </c>
      <c r="F5" s="105">
        <v>632</v>
      </c>
      <c r="G5" s="105">
        <v>969</v>
      </c>
      <c r="H5" s="105">
        <v>0</v>
      </c>
      <c r="I5" s="105">
        <v>0</v>
      </c>
      <c r="J5" s="105">
        <v>36</v>
      </c>
      <c r="K5" s="105">
        <v>72</v>
      </c>
      <c r="L5" s="105">
        <v>72</v>
      </c>
      <c r="M5" s="105">
        <v>121</v>
      </c>
    </row>
    <row r="6" spans="1:13" ht="24.95" customHeight="1" x14ac:dyDescent="0.25">
      <c r="A6" s="93" t="s">
        <v>4</v>
      </c>
      <c r="B6" s="105">
        <v>10454</v>
      </c>
      <c r="C6" s="105">
        <v>11368</v>
      </c>
      <c r="D6" s="105">
        <v>1247</v>
      </c>
      <c r="E6" s="105">
        <v>1319</v>
      </c>
      <c r="F6" s="105">
        <v>179</v>
      </c>
      <c r="G6" s="105">
        <v>63</v>
      </c>
      <c r="H6" s="105">
        <v>0</v>
      </c>
      <c r="I6" s="105">
        <v>0</v>
      </c>
      <c r="J6" s="105">
        <v>15</v>
      </c>
      <c r="K6" s="105">
        <v>30</v>
      </c>
      <c r="L6" s="105">
        <v>17</v>
      </c>
      <c r="M6" s="105">
        <v>29</v>
      </c>
    </row>
    <row r="7" spans="1:13" ht="24.95" customHeight="1" x14ac:dyDescent="0.25">
      <c r="A7" s="93" t="s">
        <v>23</v>
      </c>
      <c r="B7" s="105">
        <v>26173</v>
      </c>
      <c r="C7" s="105">
        <v>30102</v>
      </c>
      <c r="D7" s="105">
        <v>1759</v>
      </c>
      <c r="E7" s="105">
        <v>1903</v>
      </c>
      <c r="F7" s="105">
        <v>464</v>
      </c>
      <c r="G7" s="105">
        <v>556</v>
      </c>
      <c r="H7" s="105">
        <v>52</v>
      </c>
      <c r="I7" s="105">
        <v>84</v>
      </c>
      <c r="J7" s="105">
        <v>8</v>
      </c>
      <c r="K7" s="105">
        <v>16</v>
      </c>
      <c r="L7" s="105">
        <v>15</v>
      </c>
      <c r="M7" s="105">
        <v>22</v>
      </c>
    </row>
    <row r="8" spans="1:13" ht="24.95" customHeight="1" x14ac:dyDescent="0.25">
      <c r="A8" s="93" t="s">
        <v>24</v>
      </c>
      <c r="B8" s="105">
        <v>23417</v>
      </c>
      <c r="C8" s="105">
        <v>26978</v>
      </c>
      <c r="D8" s="105">
        <v>1491</v>
      </c>
      <c r="E8" s="105">
        <v>1703</v>
      </c>
      <c r="F8" s="105">
        <v>2683</v>
      </c>
      <c r="G8" s="105">
        <v>3351</v>
      </c>
      <c r="H8" s="105">
        <v>0</v>
      </c>
      <c r="I8" s="105">
        <v>0</v>
      </c>
      <c r="J8" s="105">
        <v>28</v>
      </c>
      <c r="K8" s="105">
        <v>58</v>
      </c>
      <c r="L8" s="105">
        <v>33</v>
      </c>
      <c r="M8" s="105">
        <v>58</v>
      </c>
    </row>
    <row r="9" spans="1:13" ht="24.95" customHeight="1" x14ac:dyDescent="0.25">
      <c r="A9" s="93" t="s">
        <v>25</v>
      </c>
      <c r="B9" s="105">
        <v>14493</v>
      </c>
      <c r="C9" s="105">
        <v>18028</v>
      </c>
      <c r="D9" s="105">
        <v>615</v>
      </c>
      <c r="E9" s="105">
        <v>711</v>
      </c>
      <c r="F9" s="105">
        <v>1132</v>
      </c>
      <c r="G9" s="105">
        <v>1356</v>
      </c>
      <c r="H9" s="105">
        <v>0</v>
      </c>
      <c r="I9" s="105">
        <v>0</v>
      </c>
      <c r="J9" s="105">
        <v>16</v>
      </c>
      <c r="K9" s="105">
        <v>32</v>
      </c>
      <c r="L9" s="105">
        <v>13</v>
      </c>
      <c r="M9" s="105">
        <v>24</v>
      </c>
    </row>
    <row r="10" spans="1:13" ht="24.95" customHeight="1" x14ac:dyDescent="0.25">
      <c r="A10" s="93" t="s">
        <v>26</v>
      </c>
      <c r="B10" s="105">
        <v>10739</v>
      </c>
      <c r="C10" s="105">
        <v>12304</v>
      </c>
      <c r="D10" s="105">
        <v>897</v>
      </c>
      <c r="E10" s="105">
        <v>974</v>
      </c>
      <c r="F10" s="105">
        <v>436</v>
      </c>
      <c r="G10" s="105">
        <v>436</v>
      </c>
      <c r="H10" s="105">
        <v>0</v>
      </c>
      <c r="I10" s="105">
        <v>0</v>
      </c>
      <c r="J10" s="105">
        <v>16</v>
      </c>
      <c r="K10" s="105">
        <v>31</v>
      </c>
      <c r="L10" s="105">
        <v>15</v>
      </c>
      <c r="M10" s="105">
        <v>25</v>
      </c>
    </row>
    <row r="11" spans="1:13" ht="24.95" customHeight="1" x14ac:dyDescent="0.25">
      <c r="A11" s="93" t="s">
        <v>27</v>
      </c>
      <c r="B11" s="105">
        <v>3424</v>
      </c>
      <c r="C11" s="105">
        <v>3758</v>
      </c>
      <c r="D11" s="105">
        <v>277</v>
      </c>
      <c r="E11" s="105">
        <v>314</v>
      </c>
      <c r="F11" s="105">
        <v>108</v>
      </c>
      <c r="G11" s="105">
        <v>18</v>
      </c>
      <c r="H11" s="105">
        <v>0</v>
      </c>
      <c r="I11" s="105">
        <v>0</v>
      </c>
      <c r="J11" s="105">
        <v>0</v>
      </c>
      <c r="K11" s="105">
        <v>0</v>
      </c>
      <c r="L11" s="105">
        <v>1</v>
      </c>
      <c r="M11" s="105">
        <v>0</v>
      </c>
    </row>
    <row r="12" spans="1:13" ht="24.75" customHeight="1" x14ac:dyDescent="0.25">
      <c r="A12" s="93" t="s">
        <v>10</v>
      </c>
      <c r="B12" s="105">
        <v>1955</v>
      </c>
      <c r="C12" s="105">
        <v>2315</v>
      </c>
      <c r="D12" s="105">
        <v>476</v>
      </c>
      <c r="E12" s="105">
        <v>563</v>
      </c>
      <c r="F12" s="105">
        <v>125</v>
      </c>
      <c r="G12" s="105">
        <v>50</v>
      </c>
      <c r="H12" s="105">
        <v>0</v>
      </c>
      <c r="I12" s="105">
        <v>0</v>
      </c>
      <c r="J12" s="105">
        <v>0</v>
      </c>
      <c r="K12" s="105">
        <v>0</v>
      </c>
      <c r="L12" s="105">
        <v>0</v>
      </c>
      <c r="M12" s="105">
        <v>0</v>
      </c>
    </row>
    <row r="13" spans="1:13" ht="24.95" customHeight="1" x14ac:dyDescent="0.25">
      <c r="A13" s="94" t="s">
        <v>11</v>
      </c>
      <c r="B13" s="105">
        <v>1451</v>
      </c>
      <c r="C13" s="105">
        <v>1633</v>
      </c>
      <c r="D13" s="105">
        <v>181</v>
      </c>
      <c r="E13" s="105">
        <v>210</v>
      </c>
      <c r="F13" s="105">
        <v>5</v>
      </c>
      <c r="G13" s="105">
        <v>2</v>
      </c>
      <c r="H13" s="105">
        <v>0</v>
      </c>
      <c r="I13" s="105">
        <v>0</v>
      </c>
      <c r="J13" s="105">
        <v>0</v>
      </c>
      <c r="K13" s="105">
        <v>2</v>
      </c>
      <c r="L13" s="105">
        <v>1</v>
      </c>
      <c r="M13" s="105">
        <v>1</v>
      </c>
    </row>
    <row r="14" spans="1:13" ht="24.95" customHeight="1" x14ac:dyDescent="0.25">
      <c r="A14" s="94" t="s">
        <v>12</v>
      </c>
      <c r="B14" s="105">
        <v>417</v>
      </c>
      <c r="C14" s="105">
        <v>876</v>
      </c>
      <c r="D14" s="105">
        <v>128</v>
      </c>
      <c r="E14" s="105">
        <v>166</v>
      </c>
      <c r="F14" s="105">
        <v>66</v>
      </c>
      <c r="G14" s="105">
        <v>139</v>
      </c>
      <c r="H14" s="105">
        <v>0</v>
      </c>
      <c r="I14" s="105">
        <v>0</v>
      </c>
      <c r="J14" s="105">
        <v>0</v>
      </c>
      <c r="K14" s="105">
        <v>0</v>
      </c>
      <c r="L14" s="105">
        <v>0</v>
      </c>
      <c r="M14" s="105">
        <v>0</v>
      </c>
    </row>
    <row r="15" spans="1:13" ht="24.95" customHeight="1" x14ac:dyDescent="0.25">
      <c r="A15" s="94" t="s">
        <v>13</v>
      </c>
      <c r="B15" s="71">
        <f>SUM(B5:B14)</f>
        <v>123869</v>
      </c>
      <c r="C15" s="71">
        <f t="shared" ref="C15:L15" si="5">SUM(C5:C14)</f>
        <v>142700</v>
      </c>
      <c r="D15" s="71">
        <f t="shared" si="5"/>
        <v>9248</v>
      </c>
      <c r="E15" s="71">
        <f t="shared" si="5"/>
        <v>10365</v>
      </c>
      <c r="F15" s="71">
        <f t="shared" si="5"/>
        <v>5830</v>
      </c>
      <c r="G15" s="71">
        <f t="shared" si="5"/>
        <v>6940</v>
      </c>
      <c r="H15" s="71">
        <f t="shared" si="5"/>
        <v>52</v>
      </c>
      <c r="I15" s="71">
        <f t="shared" si="5"/>
        <v>84</v>
      </c>
      <c r="J15" s="71">
        <f t="shared" si="5"/>
        <v>119</v>
      </c>
      <c r="K15" s="71">
        <f t="shared" si="5"/>
        <v>241</v>
      </c>
      <c r="L15" s="71">
        <f t="shared" si="5"/>
        <v>167</v>
      </c>
      <c r="M15" s="71">
        <f>SUM(M5:M14)</f>
        <v>280</v>
      </c>
    </row>
  </sheetData>
  <mergeCells count="9">
    <mergeCell ref="J3:K3"/>
    <mergeCell ref="L3:M3"/>
    <mergeCell ref="A1:M1"/>
    <mergeCell ref="A3:A4"/>
    <mergeCell ref="B3:C3"/>
    <mergeCell ref="D3:E3"/>
    <mergeCell ref="F3:G3"/>
    <mergeCell ref="H3:I3"/>
    <mergeCell ref="L2:M2"/>
  </mergeCells>
  <printOptions horizontalCentered="1" verticalCentered="1"/>
  <pageMargins left="0.27559055118110237" right="0.27559055118110237" top="0.98425196850393704" bottom="0.98425196850393704" header="0.51181102362204722" footer="0.51181102362204722"/>
  <pageSetup paperSize="9" scale="64" orientation="landscape" r:id="rId1"/>
  <headerFooter alignWithMargins="0">
    <oddHeader>&amp;R&amp;"Times New Roman,Regular"&amp;12&amp;A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pageSetUpPr fitToPage="1"/>
  </sheetPr>
  <dimension ref="A1:M15"/>
  <sheetViews>
    <sheetView showGridLines="0" zoomScale="90" zoomScaleNormal="90" workbookViewId="0">
      <selection sqref="A1:M1"/>
    </sheetView>
  </sheetViews>
  <sheetFormatPr defaultColWidth="9.140625" defaultRowHeight="12.75" x14ac:dyDescent="0.2"/>
  <cols>
    <col min="1" max="1" width="55.7109375" style="23" customWidth="1"/>
    <col min="2" max="13" width="14.28515625" style="23" customWidth="1"/>
    <col min="14" max="16384" width="9.140625" style="23"/>
  </cols>
  <sheetData>
    <row r="1" spans="1:13" ht="31.5" customHeight="1" x14ac:dyDescent="0.2">
      <c r="A1" s="123" t="s">
        <v>41</v>
      </c>
      <c r="B1" s="123"/>
      <c r="C1" s="123"/>
      <c r="D1" s="123"/>
      <c r="E1" s="123"/>
      <c r="F1" s="123"/>
      <c r="G1" s="123"/>
      <c r="H1" s="123"/>
      <c r="I1" s="123"/>
      <c r="J1" s="123"/>
      <c r="K1" s="123"/>
      <c r="L1" s="123"/>
      <c r="M1" s="123"/>
    </row>
    <row r="2" spans="1:13" ht="13.5" customHeight="1" x14ac:dyDescent="0.25">
      <c r="B2" s="59"/>
      <c r="C2" s="59"/>
      <c r="D2" s="59"/>
      <c r="E2" s="59"/>
      <c r="F2" s="59"/>
      <c r="G2" s="59"/>
      <c r="H2" s="59"/>
      <c r="I2" s="59"/>
      <c r="M2" s="62" t="s">
        <v>0</v>
      </c>
    </row>
    <row r="3" spans="1:13" ht="20.25" customHeight="1" x14ac:dyDescent="0.2">
      <c r="A3" s="114" t="s">
        <v>40</v>
      </c>
      <c r="B3" s="129" t="s">
        <v>30</v>
      </c>
      <c r="C3" s="129"/>
      <c r="D3" s="129" t="s">
        <v>31</v>
      </c>
      <c r="E3" s="129"/>
      <c r="F3" s="129" t="s">
        <v>32</v>
      </c>
      <c r="G3" s="129"/>
      <c r="H3" s="130" t="s">
        <v>33</v>
      </c>
      <c r="I3" s="131"/>
      <c r="J3" s="130" t="s">
        <v>34</v>
      </c>
      <c r="K3" s="131"/>
      <c r="L3" s="130" t="s">
        <v>35</v>
      </c>
      <c r="M3" s="131"/>
    </row>
    <row r="4" spans="1:13" ht="45.75" customHeight="1" x14ac:dyDescent="0.2">
      <c r="A4" s="115"/>
      <c r="B4" s="27" t="str">
        <f>'Table №3-PIC'!B4:B4</f>
        <v>First
Half
2024</v>
      </c>
      <c r="C4" s="27" t="str">
        <f>'Table №3-PIC'!C4:C4</f>
        <v>First
Half
2025</v>
      </c>
      <c r="D4" s="27" t="str">
        <f>'Table №3-PIC'!D4:D4</f>
        <v>First
Half
2024</v>
      </c>
      <c r="E4" s="27" t="str">
        <f>'Table №3-PIC'!E4:E4</f>
        <v>First
Half
2025</v>
      </c>
      <c r="F4" s="27" t="str">
        <f>'Table №3-PIC'!F4:F4</f>
        <v>First
Half
2024</v>
      </c>
      <c r="G4" s="27" t="str">
        <f>'Table №3-PIC'!G4:G4</f>
        <v>First
Half
2025</v>
      </c>
      <c r="H4" s="27" t="str">
        <f>'Table №3-PIC'!H4:H4</f>
        <v>First
Half
2024</v>
      </c>
      <c r="I4" s="27" t="str">
        <f>'Table №3-PIC'!I4:I4</f>
        <v>First
Half
2025</v>
      </c>
      <c r="J4" s="27" t="str">
        <f>'Table №3-PIC'!J4:J4</f>
        <v>First
Half
2024</v>
      </c>
      <c r="K4" s="27" t="str">
        <f>'Table №3-PIC'!K4:K4</f>
        <v>First
Half
2025</v>
      </c>
      <c r="L4" s="27" t="str">
        <f>'Table №3-PIC'!L4:L4</f>
        <v>First
Half
2024</v>
      </c>
      <c r="M4" s="27" t="str">
        <f>'Table №3-PIC'!M4:M4</f>
        <v>First
Half
2025</v>
      </c>
    </row>
    <row r="5" spans="1:13" ht="24.95" customHeight="1" x14ac:dyDescent="0.25">
      <c r="A5" s="93" t="s">
        <v>3</v>
      </c>
      <c r="B5" s="72">
        <f>+'Table №3-PIC'!B5/'Table №3-PIC'!B$15*100</f>
        <v>25.305766575979462</v>
      </c>
      <c r="C5" s="72">
        <f>+'Table №3-PIC'!C5/'Table №3-PIC'!C$15*100</f>
        <v>24.763840224246671</v>
      </c>
      <c r="D5" s="72">
        <f>+'Table №3-PIC'!D5/'Table №3-PIC'!D$15*100</f>
        <v>23.540224913494807</v>
      </c>
      <c r="E5" s="72">
        <f>+'Table №3-PIC'!E5/'Table №3-PIC'!E$15*100</f>
        <v>24.138929088277859</v>
      </c>
      <c r="F5" s="72">
        <f>+'Table №3-PIC'!F5/'Table №3-PIC'!F$15*100</f>
        <v>10.840480274442539</v>
      </c>
      <c r="G5" s="72">
        <f>+'Table №3-PIC'!G5/'Table №3-PIC'!G$15*100</f>
        <v>13.962536023054756</v>
      </c>
      <c r="H5" s="73" t="s">
        <v>1</v>
      </c>
      <c r="I5" s="73" t="s">
        <v>1</v>
      </c>
      <c r="J5" s="72">
        <f>+'Table №3-PIC'!J5/'Table №3-PIC'!J$15*100</f>
        <v>30.252100840336134</v>
      </c>
      <c r="K5" s="72">
        <f>+'Table №3-PIC'!K5/'Table №3-PIC'!K$15*100</f>
        <v>29.875518672199171</v>
      </c>
      <c r="L5" s="72">
        <f>+'Table №3-PIC'!L5/'Table №3-PIC'!L$15*100</f>
        <v>43.113772455089823</v>
      </c>
      <c r="M5" s="72">
        <f>+'Table №3-PIC'!M5/'Table №3-PIC'!M$15*100</f>
        <v>43.214285714285715</v>
      </c>
    </row>
    <row r="6" spans="1:13" ht="24.95" customHeight="1" x14ac:dyDescent="0.25">
      <c r="A6" s="93" t="s">
        <v>4</v>
      </c>
      <c r="B6" s="72">
        <f>+'Table №3-PIC'!B6/'Table №3-PIC'!B$15*100</f>
        <v>8.4395611492786742</v>
      </c>
      <c r="C6" s="72">
        <f>+'Table №3-PIC'!C6/'Table №3-PIC'!C$15*100</f>
        <v>7.9663629992992284</v>
      </c>
      <c r="D6" s="72">
        <f>+'Table №3-PIC'!D6/'Table №3-PIC'!D$15*100</f>
        <v>13.483996539792386</v>
      </c>
      <c r="E6" s="72">
        <f>+'Table №3-PIC'!E6/'Table №3-PIC'!E$15*100</f>
        <v>12.725518572117704</v>
      </c>
      <c r="F6" s="72">
        <f>+'Table №3-PIC'!F6/'Table №3-PIC'!F$15*100</f>
        <v>3.0703259005145798</v>
      </c>
      <c r="G6" s="72">
        <f>+'Table №3-PIC'!G6/'Table №3-PIC'!G$15*100</f>
        <v>0.90778097982708927</v>
      </c>
      <c r="H6" s="73" t="s">
        <v>1</v>
      </c>
      <c r="I6" s="73" t="s">
        <v>1</v>
      </c>
      <c r="J6" s="72">
        <f>+'Table №3-PIC'!J6/'Table №3-PIC'!J$15*100</f>
        <v>12.605042016806722</v>
      </c>
      <c r="K6" s="72">
        <f>+'Table №3-PIC'!K6/'Table №3-PIC'!K$15*100</f>
        <v>12.448132780082988</v>
      </c>
      <c r="L6" s="72">
        <f>+'Table №3-PIC'!L6/'Table №3-PIC'!L$15*100</f>
        <v>10.179640718562874</v>
      </c>
      <c r="M6" s="72">
        <f>+'Table №3-PIC'!M6/'Table №3-PIC'!M$15*100</f>
        <v>10.357142857142858</v>
      </c>
    </row>
    <row r="7" spans="1:13" ht="24.95" customHeight="1" x14ac:dyDescent="0.25">
      <c r="A7" s="93" t="s">
        <v>23</v>
      </c>
      <c r="B7" s="72">
        <f>+'Table №3-PIC'!B7/'Table №3-PIC'!B$15*100</f>
        <v>21.129580443856007</v>
      </c>
      <c r="C7" s="72">
        <f>+'Table №3-PIC'!C7/'Table №3-PIC'!C$15*100</f>
        <v>21.094604064470918</v>
      </c>
      <c r="D7" s="72">
        <f>+'Table №3-PIC'!D7/'Table №3-PIC'!D$15*100</f>
        <v>19.020328719723185</v>
      </c>
      <c r="E7" s="72">
        <f>+'Table №3-PIC'!E7/'Table №3-PIC'!E$15*100</f>
        <v>18.359864930053064</v>
      </c>
      <c r="F7" s="72">
        <f>+'Table №3-PIC'!F7/'Table №3-PIC'!F$15*100</f>
        <v>7.9588336192109779</v>
      </c>
      <c r="G7" s="72">
        <f>+'Table №3-PIC'!G7/'Table №3-PIC'!G$15*100</f>
        <v>8.0115273775216149</v>
      </c>
      <c r="H7" s="72">
        <f>+'Table №3-PIC'!H7/'Table №3-PIC'!H$15*100</f>
        <v>100</v>
      </c>
      <c r="I7" s="72">
        <f>+'Table №3-PIC'!I7/'Table №3-PIC'!I$15*100</f>
        <v>100</v>
      </c>
      <c r="J7" s="72">
        <f>+'Table №3-PIC'!J7/'Table №3-PIC'!J$15*100</f>
        <v>6.7226890756302522</v>
      </c>
      <c r="K7" s="72">
        <f>+'Table №3-PIC'!K7/'Table №3-PIC'!K$15*100</f>
        <v>6.6390041493775938</v>
      </c>
      <c r="L7" s="72">
        <f>+'Table №3-PIC'!L7/'Table №3-PIC'!L$15*100</f>
        <v>8.9820359281437128</v>
      </c>
      <c r="M7" s="72">
        <f>+'Table №3-PIC'!M7/'Table №3-PIC'!M$15*100</f>
        <v>7.8571428571428568</v>
      </c>
    </row>
    <row r="8" spans="1:13" ht="24.95" customHeight="1" x14ac:dyDescent="0.25">
      <c r="A8" s="93" t="s">
        <v>24</v>
      </c>
      <c r="B8" s="72">
        <f>+'Table №3-PIC'!B8/'Table №3-PIC'!B$15*100</f>
        <v>18.904649266563869</v>
      </c>
      <c r="C8" s="72">
        <f>+'Table №3-PIC'!C8/'Table №3-PIC'!C$15*100</f>
        <v>18.905395935529082</v>
      </c>
      <c r="D8" s="72">
        <f>+'Table №3-PIC'!D8/'Table №3-PIC'!D$15*100</f>
        <v>16.122404844290656</v>
      </c>
      <c r="E8" s="72">
        <f>+'Table №3-PIC'!E8/'Table №3-PIC'!E$15*100</f>
        <v>16.430294259527255</v>
      </c>
      <c r="F8" s="72">
        <f>+'Table №3-PIC'!F8/'Table №3-PIC'!F$15*100</f>
        <v>46.020583190394511</v>
      </c>
      <c r="G8" s="72">
        <f>+'Table №3-PIC'!G8/'Table №3-PIC'!G$15*100</f>
        <v>48.285302593659942</v>
      </c>
      <c r="H8" s="73" t="s">
        <v>1</v>
      </c>
      <c r="I8" s="73" t="s">
        <v>1</v>
      </c>
      <c r="J8" s="72">
        <f>+'Table №3-PIC'!J8/'Table №3-PIC'!J$15*100</f>
        <v>23.52941176470588</v>
      </c>
      <c r="K8" s="72">
        <f>+'Table №3-PIC'!K8/'Table №3-PIC'!K$15*100</f>
        <v>24.066390041493776</v>
      </c>
      <c r="L8" s="72">
        <f>+'Table №3-PIC'!L8/'Table №3-PIC'!L$15*100</f>
        <v>19.760479041916167</v>
      </c>
      <c r="M8" s="72">
        <f>+'Table №3-PIC'!M8/'Table №3-PIC'!M$15*100</f>
        <v>20.714285714285715</v>
      </c>
    </row>
    <row r="9" spans="1:13" ht="24.95" customHeight="1" x14ac:dyDescent="0.25">
      <c r="A9" s="93" t="s">
        <v>25</v>
      </c>
      <c r="B9" s="72">
        <f>+'Table №3-PIC'!B9/'Table №3-PIC'!B$15*100</f>
        <v>11.700263988568569</v>
      </c>
      <c r="C9" s="72">
        <f>+'Table №3-PIC'!C9/'Table №3-PIC'!C$15*100</f>
        <v>12.633496846531184</v>
      </c>
      <c r="D9" s="72">
        <f>+'Table №3-PIC'!D9/'Table №3-PIC'!D$15*100</f>
        <v>6.6500865051903109</v>
      </c>
      <c r="E9" s="72">
        <f>+'Table №3-PIC'!E9/'Table №3-PIC'!E$15*100</f>
        <v>6.8596237337192472</v>
      </c>
      <c r="F9" s="72">
        <f>+'Table №3-PIC'!F9/'Table №3-PIC'!F$15*100</f>
        <v>19.416809605488851</v>
      </c>
      <c r="G9" s="72">
        <f>+'Table №3-PIC'!G9/'Table №3-PIC'!G$15*100</f>
        <v>19.538904899135449</v>
      </c>
      <c r="H9" s="73" t="s">
        <v>1</v>
      </c>
      <c r="I9" s="73" t="s">
        <v>1</v>
      </c>
      <c r="J9" s="72">
        <f>+'Table №3-PIC'!J9/'Table №3-PIC'!J$15*100</f>
        <v>13.445378151260504</v>
      </c>
      <c r="K9" s="72">
        <f>+'Table №3-PIC'!K9/'Table №3-PIC'!K$15*100</f>
        <v>13.278008298755188</v>
      </c>
      <c r="L9" s="72">
        <f>+'Table №3-PIC'!L9/'Table №3-PIC'!L$15*100</f>
        <v>7.7844311377245514</v>
      </c>
      <c r="M9" s="72">
        <f>+'Table №3-PIC'!M9/'Table №3-PIC'!M$15*100</f>
        <v>8.5714285714285712</v>
      </c>
    </row>
    <row r="10" spans="1:13" ht="24.95" customHeight="1" x14ac:dyDescent="0.25">
      <c r="A10" s="93" t="s">
        <v>26</v>
      </c>
      <c r="B10" s="72">
        <f>+'Table №3-PIC'!B10/'Table №3-PIC'!B$15*100</f>
        <v>8.669642929223615</v>
      </c>
      <c r="C10" s="72">
        <f>+'Table №3-PIC'!C10/'Table №3-PIC'!C$15*100</f>
        <v>8.62228451296426</v>
      </c>
      <c r="D10" s="72">
        <f>+'Table №3-PIC'!D10/'Table №3-PIC'!D$15*100</f>
        <v>9.6993944636678187</v>
      </c>
      <c r="E10" s="72">
        <f>+'Table №3-PIC'!E10/'Table №3-PIC'!E$15*100</f>
        <v>9.397009165460684</v>
      </c>
      <c r="F10" s="72">
        <f>+'Table №3-PIC'!F10/'Table №3-PIC'!F$15*100</f>
        <v>7.478559176672384</v>
      </c>
      <c r="G10" s="72">
        <f>+'Table №3-PIC'!G10/'Table №3-PIC'!G$15*100</f>
        <v>6.2824207492795399</v>
      </c>
      <c r="H10" s="73" t="s">
        <v>1</v>
      </c>
      <c r="I10" s="73" t="s">
        <v>1</v>
      </c>
      <c r="J10" s="72">
        <f>+'Table №3-PIC'!J10/'Table №3-PIC'!J$15*100</f>
        <v>13.445378151260504</v>
      </c>
      <c r="K10" s="72">
        <f>+'Table №3-PIC'!K10/'Table №3-PIC'!K$15*100</f>
        <v>12.863070539419086</v>
      </c>
      <c r="L10" s="72">
        <f>+'Table №3-PIC'!L10/'Table №3-PIC'!L$15*100</f>
        <v>8.9820359281437128</v>
      </c>
      <c r="M10" s="72">
        <f>+'Table №3-PIC'!M10/'Table №3-PIC'!M$15*100</f>
        <v>8.9285714285714288</v>
      </c>
    </row>
    <row r="11" spans="1:13" ht="24.95" customHeight="1" x14ac:dyDescent="0.25">
      <c r="A11" s="93" t="s">
        <v>27</v>
      </c>
      <c r="B11" s="72">
        <f>+'Table №3-PIC'!B11/'Table №3-PIC'!B$15*100</f>
        <v>2.7642105773034413</v>
      </c>
      <c r="C11" s="72">
        <f>+'Table №3-PIC'!C11/'Table №3-PIC'!C$15*100</f>
        <v>2.6334968465311843</v>
      </c>
      <c r="D11" s="72">
        <f>+'Table №3-PIC'!D11/'Table №3-PIC'!D$15*100</f>
        <v>2.9952422145328721</v>
      </c>
      <c r="E11" s="72">
        <f>+'Table №3-PIC'!E11/'Table №3-PIC'!E$15*100</f>
        <v>3.0294259527255183</v>
      </c>
      <c r="F11" s="72">
        <f>+'Table №3-PIC'!F11/'Table №3-PIC'!F$15*100</f>
        <v>1.8524871355060035</v>
      </c>
      <c r="G11" s="72">
        <f>+'Table №3-PIC'!G11/'Table №3-PIC'!G$15*100</f>
        <v>0.25936599423631124</v>
      </c>
      <c r="H11" s="73" t="s">
        <v>1</v>
      </c>
      <c r="I11" s="73" t="s">
        <v>1</v>
      </c>
      <c r="J11" s="72">
        <f>+'Table №3-PIC'!J11/'Table №3-PIC'!J$15*100</f>
        <v>0</v>
      </c>
      <c r="K11" s="72">
        <f>+'Table №3-PIC'!K11/'Table №3-PIC'!K$15*100</f>
        <v>0</v>
      </c>
      <c r="L11" s="72">
        <f>+'Table №3-PIC'!L11/'Table №3-PIC'!L$15*100</f>
        <v>0.5988023952095809</v>
      </c>
      <c r="M11" s="72">
        <f>+'Table №3-PIC'!M11/'Table №3-PIC'!M$15*100</f>
        <v>0</v>
      </c>
    </row>
    <row r="12" spans="1:13" ht="24.95" customHeight="1" x14ac:dyDescent="0.25">
      <c r="A12" s="93" t="s">
        <v>10</v>
      </c>
      <c r="B12" s="72">
        <f>+'Table №3-PIC'!B12/'Table №3-PIC'!B$15*100</f>
        <v>1.5782802799731974</v>
      </c>
      <c r="C12" s="72">
        <f>+'Table №3-PIC'!C12/'Table №3-PIC'!C$15*100</f>
        <v>1.6222845129642605</v>
      </c>
      <c r="D12" s="72">
        <f>+'Table №3-PIC'!D12/'Table №3-PIC'!D$15*100</f>
        <v>5.1470588235294112</v>
      </c>
      <c r="E12" s="72">
        <f>+'Table №3-PIC'!E12/'Table №3-PIC'!E$15*100</f>
        <v>5.4317414375301496</v>
      </c>
      <c r="F12" s="72">
        <f>+'Table №3-PIC'!F12/'Table №3-PIC'!F$15*100</f>
        <v>2.1440823327615779</v>
      </c>
      <c r="G12" s="72">
        <f>+'Table №3-PIC'!G12/'Table №3-PIC'!G$15*100</f>
        <v>0.72046109510086453</v>
      </c>
      <c r="H12" s="73" t="s">
        <v>1</v>
      </c>
      <c r="I12" s="73" t="s">
        <v>1</v>
      </c>
      <c r="J12" s="72">
        <f>+'Table №3-PIC'!J12/'Table №3-PIC'!J$15*100</f>
        <v>0</v>
      </c>
      <c r="K12" s="72">
        <f>+'Table №3-PIC'!K12/'Table №3-PIC'!K$15*100</f>
        <v>0</v>
      </c>
      <c r="L12" s="72">
        <f>+'Table №3-PIC'!L12/'Table №3-PIC'!L$15*100</f>
        <v>0</v>
      </c>
      <c r="M12" s="72">
        <f>+'Table №3-PIC'!M12/'Table №3-PIC'!M$15*100</f>
        <v>0</v>
      </c>
    </row>
    <row r="13" spans="1:13" ht="24.95" customHeight="1" x14ac:dyDescent="0.25">
      <c r="A13" s="94" t="s">
        <v>11</v>
      </c>
      <c r="B13" s="72">
        <f>+'Table №3-PIC'!B13/'Table №3-PIC'!B$15*100</f>
        <v>1.1713988164916163</v>
      </c>
      <c r="C13" s="72">
        <f>+'Table №3-PIC'!C13/'Table №3-PIC'!C$15*100</f>
        <v>1.1443587946741416</v>
      </c>
      <c r="D13" s="72">
        <f>+'Table №3-PIC'!D13/'Table №3-PIC'!D$15*100</f>
        <v>1.957179930795848</v>
      </c>
      <c r="E13" s="72">
        <f>+'Table №3-PIC'!E13/'Table №3-PIC'!E$15*100</f>
        <v>2.0260492040520983</v>
      </c>
      <c r="F13" s="72">
        <f>+'Table №3-PIC'!F13/'Table №3-PIC'!F$15*100</f>
        <v>8.5763293310463118E-2</v>
      </c>
      <c r="G13" s="72">
        <f>+'Table №3-PIC'!G13/'Table №3-PIC'!G$15*100</f>
        <v>2.8818443804034585E-2</v>
      </c>
      <c r="H13" s="73" t="s">
        <v>1</v>
      </c>
      <c r="I13" s="73" t="s">
        <v>1</v>
      </c>
      <c r="J13" s="72">
        <f>+'Table №3-PIC'!J13/'Table №3-PIC'!J$15*100</f>
        <v>0</v>
      </c>
      <c r="K13" s="72">
        <f>+'Table №3-PIC'!K13/'Table №3-PIC'!K$15*100</f>
        <v>0.82987551867219922</v>
      </c>
      <c r="L13" s="72">
        <f>+'Table №3-PIC'!L13/'Table №3-PIC'!L$15*100</f>
        <v>0.5988023952095809</v>
      </c>
      <c r="M13" s="72">
        <f>+'Table №3-PIC'!M13/'Table №3-PIC'!M$15*100</f>
        <v>0.35714285714285715</v>
      </c>
    </row>
    <row r="14" spans="1:13" ht="24.95" customHeight="1" x14ac:dyDescent="0.25">
      <c r="A14" s="94" t="s">
        <v>12</v>
      </c>
      <c r="B14" s="72">
        <f>+'Table №3-PIC'!B14/'Table №3-PIC'!B$15*100</f>
        <v>0.33664597276154651</v>
      </c>
      <c r="C14" s="72">
        <f>+'Table №3-PIC'!C14/'Table №3-PIC'!C$15*100</f>
        <v>0.6138752627890679</v>
      </c>
      <c r="D14" s="72">
        <f>+'Table №3-PIC'!D14/'Table №3-PIC'!D$15*100</f>
        <v>1.3840830449826991</v>
      </c>
      <c r="E14" s="72">
        <f>+'Table №3-PIC'!E14/'Table №3-PIC'!E$15*100</f>
        <v>1.6015436565364207</v>
      </c>
      <c r="F14" s="72">
        <f>+'Table №3-PIC'!F14/'Table №3-PIC'!F$15*100</f>
        <v>1.1320754716981132</v>
      </c>
      <c r="G14" s="72">
        <f>+'Table №3-PIC'!G14/'Table №3-PIC'!G$15*100</f>
        <v>2.0028818443804037</v>
      </c>
      <c r="H14" s="73" t="s">
        <v>1</v>
      </c>
      <c r="I14" s="73" t="s">
        <v>1</v>
      </c>
      <c r="J14" s="72">
        <f>+'Table №3-PIC'!J14/'Table №3-PIC'!J$15*100</f>
        <v>0</v>
      </c>
      <c r="K14" s="72">
        <f>+'Table №3-PIC'!K14/'Table №3-PIC'!K$15*100</f>
        <v>0</v>
      </c>
      <c r="L14" s="72">
        <f>+'Table №3-PIC'!L14/'Table №3-PIC'!L$15*100</f>
        <v>0</v>
      </c>
      <c r="M14" s="72">
        <f>+'Table №3-PIC'!M14/'Table №3-PIC'!M$15*100</f>
        <v>0</v>
      </c>
    </row>
    <row r="15" spans="1:13" ht="24.95" customHeight="1" x14ac:dyDescent="0.25">
      <c r="A15" s="94" t="s">
        <v>13</v>
      </c>
      <c r="B15" s="72">
        <f>+SUM(B5:B14)</f>
        <v>100</v>
      </c>
      <c r="C15" s="72">
        <f t="shared" ref="C15:M15" si="0">+SUM(C5:C14)</f>
        <v>100</v>
      </c>
      <c r="D15" s="72">
        <f t="shared" si="0"/>
        <v>99.999999999999986</v>
      </c>
      <c r="E15" s="72">
        <f t="shared" si="0"/>
        <v>100</v>
      </c>
      <c r="F15" s="72">
        <f t="shared" si="0"/>
        <v>100.00000000000003</v>
      </c>
      <c r="G15" s="72">
        <f t="shared" si="0"/>
        <v>99.999999999999972</v>
      </c>
      <c r="H15" s="72">
        <f t="shared" si="0"/>
        <v>100</v>
      </c>
      <c r="I15" s="72">
        <f t="shared" si="0"/>
        <v>100</v>
      </c>
      <c r="J15" s="72">
        <f t="shared" si="0"/>
        <v>99.999999999999986</v>
      </c>
      <c r="K15" s="72">
        <f t="shared" si="0"/>
        <v>99.999999999999986</v>
      </c>
      <c r="L15" s="72">
        <f t="shared" si="0"/>
        <v>100</v>
      </c>
      <c r="M15" s="72">
        <f t="shared" si="0"/>
        <v>100</v>
      </c>
    </row>
  </sheetData>
  <mergeCells count="8">
    <mergeCell ref="J3:K3"/>
    <mergeCell ref="L3:M3"/>
    <mergeCell ref="A1:M1"/>
    <mergeCell ref="A3:A4"/>
    <mergeCell ref="B3:C3"/>
    <mergeCell ref="D3:E3"/>
    <mergeCell ref="F3:G3"/>
    <mergeCell ref="H3:I3"/>
  </mergeCells>
  <printOptions horizontalCentered="1" verticalCentered="1"/>
  <pageMargins left="0.27559055118110237" right="0.27559055118110237" top="0.98425196850393704" bottom="0.98425196850393704" header="0.51181102362204722" footer="0.51181102362204722"/>
  <pageSetup paperSize="9" scale="63" orientation="landscape" r:id="rId1"/>
  <headerFooter alignWithMargins="0">
    <oddHeader>&amp;R&amp;"Times New Roman,Regular"&amp;12&amp;A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pageSetUpPr fitToPage="1"/>
  </sheetPr>
  <dimension ref="A1:IH10"/>
  <sheetViews>
    <sheetView showGridLines="0" zoomScale="80" zoomScaleNormal="80" workbookViewId="0">
      <selection sqref="A1:AU1"/>
    </sheetView>
  </sheetViews>
  <sheetFormatPr defaultColWidth="9.140625" defaultRowHeight="15" x14ac:dyDescent="0.2"/>
  <cols>
    <col min="1" max="1" width="48.140625" style="28" customWidth="1"/>
    <col min="2" max="2" width="8" style="28" customWidth="1"/>
    <col min="3" max="4" width="6.7109375" style="28" customWidth="1"/>
    <col min="5" max="5" width="8.140625" style="28" customWidth="1"/>
    <col min="6" max="6" width="7.85546875" style="28" customWidth="1"/>
    <col min="7" max="8" width="6.7109375" style="28" customWidth="1"/>
    <col min="9" max="9" width="8.140625" style="28" customWidth="1"/>
    <col min="10" max="10" width="7.85546875" style="28" customWidth="1"/>
    <col min="11" max="12" width="6.7109375" style="28" customWidth="1"/>
    <col min="13" max="13" width="8" style="28" customWidth="1"/>
    <col min="14" max="14" width="8.140625" style="28" customWidth="1"/>
    <col min="15" max="15" width="9.28515625" style="28" bestFit="1" customWidth="1"/>
    <col min="16" max="17" width="6.7109375" style="28" customWidth="1"/>
    <col min="18" max="18" width="8.140625" style="28" customWidth="1"/>
    <col min="19" max="19" width="7.7109375" style="28" customWidth="1"/>
    <col min="20" max="21" width="6.7109375" style="28" customWidth="1"/>
    <col min="22" max="22" width="8.140625" style="28" customWidth="1"/>
    <col min="23" max="23" width="12.5703125" style="28" customWidth="1"/>
    <col min="24" max="25" width="6.7109375" style="28" customWidth="1"/>
    <col min="26" max="26" width="8.140625" style="28" customWidth="1"/>
    <col min="27" max="29" width="6.7109375" style="28" customWidth="1"/>
    <col min="30" max="30" width="8.140625" style="28" customWidth="1"/>
    <col min="31" max="33" width="6.7109375" style="28" customWidth="1"/>
    <col min="34" max="34" width="8.140625" style="28" customWidth="1"/>
    <col min="35" max="37" width="6.7109375" style="28" customWidth="1"/>
    <col min="38" max="38" width="8.140625" style="28" customWidth="1"/>
    <col min="39" max="39" width="9.5703125" style="28" bestFit="1" customWidth="1"/>
    <col min="40" max="42" width="8.140625" style="28" customWidth="1"/>
    <col min="43" max="43" width="13.42578125" style="28" customWidth="1"/>
    <col min="44" max="44" width="9.28515625" style="28" bestFit="1" customWidth="1"/>
    <col min="45" max="45" width="12.28515625" style="28" bestFit="1" customWidth="1"/>
    <col min="46" max="46" width="9.28515625" style="28" bestFit="1" customWidth="1"/>
    <col min="47" max="47" width="9.7109375" style="28" bestFit="1" customWidth="1"/>
    <col min="48" max="16384" width="9.140625" style="28"/>
  </cols>
  <sheetData>
    <row r="1" spans="1:242" ht="23.25" customHeight="1" x14ac:dyDescent="0.3">
      <c r="A1" s="136" t="s">
        <v>78</v>
      </c>
      <c r="B1" s="136"/>
      <c r="C1" s="136"/>
      <c r="D1" s="136"/>
      <c r="E1" s="136"/>
      <c r="F1" s="136"/>
      <c r="G1" s="136"/>
      <c r="H1" s="136"/>
      <c r="I1" s="136"/>
      <c r="J1" s="136"/>
      <c r="K1" s="136"/>
      <c r="L1" s="136"/>
      <c r="M1" s="136"/>
      <c r="N1" s="136"/>
      <c r="O1" s="136"/>
      <c r="P1" s="136"/>
      <c r="Q1" s="136"/>
      <c r="R1" s="136"/>
      <c r="S1" s="136"/>
      <c r="T1" s="136"/>
      <c r="U1" s="136"/>
      <c r="V1" s="136"/>
      <c r="W1" s="136"/>
      <c r="X1" s="136"/>
      <c r="Y1" s="136"/>
      <c r="Z1" s="136"/>
      <c r="AA1" s="136"/>
      <c r="AB1" s="136"/>
      <c r="AC1" s="136"/>
      <c r="AD1" s="136"/>
      <c r="AE1" s="136"/>
      <c r="AF1" s="136"/>
      <c r="AG1" s="136"/>
      <c r="AH1" s="136"/>
      <c r="AI1" s="136"/>
      <c r="AJ1" s="136"/>
      <c r="AK1" s="136"/>
      <c r="AL1" s="136"/>
      <c r="AM1" s="136"/>
      <c r="AN1" s="136"/>
      <c r="AO1" s="136"/>
      <c r="AP1" s="136"/>
      <c r="AQ1" s="136"/>
      <c r="AR1" s="136"/>
      <c r="AS1" s="136"/>
      <c r="AT1" s="136"/>
      <c r="AU1" s="136"/>
    </row>
    <row r="2" spans="1:242" ht="15" customHeight="1" x14ac:dyDescent="0.25">
      <c r="B2" s="54"/>
      <c r="C2" s="54"/>
      <c r="D2" s="54"/>
      <c r="E2" s="54"/>
      <c r="F2" s="54"/>
      <c r="G2" s="54"/>
      <c r="H2" s="54"/>
      <c r="I2" s="54"/>
      <c r="J2" s="54"/>
      <c r="K2" s="54"/>
      <c r="L2" s="54"/>
      <c r="M2" s="54"/>
      <c r="N2" s="54"/>
      <c r="O2" s="54"/>
      <c r="P2" s="54"/>
      <c r="Q2" s="54"/>
      <c r="R2" s="54"/>
      <c r="S2" s="54"/>
      <c r="T2" s="54"/>
      <c r="U2" s="54"/>
      <c r="V2" s="54"/>
      <c r="W2" s="54"/>
      <c r="X2" s="54"/>
      <c r="Y2" s="54"/>
      <c r="Z2" s="54"/>
      <c r="AA2" s="54"/>
      <c r="AB2" s="54"/>
      <c r="AC2" s="54"/>
      <c r="AD2" s="54"/>
      <c r="AE2" s="54"/>
      <c r="AF2" s="54"/>
      <c r="AG2" s="54"/>
      <c r="AH2" s="54"/>
      <c r="AI2" s="54"/>
      <c r="AJ2" s="54"/>
      <c r="AK2" s="54"/>
      <c r="AL2" s="54"/>
      <c r="AM2" s="54"/>
      <c r="AN2" s="54"/>
      <c r="AO2" s="54"/>
      <c r="AP2" s="54"/>
      <c r="AS2" s="118" t="s">
        <v>14</v>
      </c>
      <c r="AT2" s="118"/>
      <c r="AU2" s="118"/>
    </row>
    <row r="3" spans="1:242" s="29" customFormat="1" ht="59.25" customHeight="1" x14ac:dyDescent="0.2">
      <c r="A3" s="141" t="s">
        <v>45</v>
      </c>
      <c r="B3" s="130" t="s">
        <v>46</v>
      </c>
      <c r="C3" s="143"/>
      <c r="D3" s="143"/>
      <c r="E3" s="144"/>
      <c r="F3" s="145" t="s">
        <v>47</v>
      </c>
      <c r="G3" s="146"/>
      <c r="H3" s="146"/>
      <c r="I3" s="147"/>
      <c r="J3" s="145" t="s">
        <v>48</v>
      </c>
      <c r="K3" s="146"/>
      <c r="L3" s="146"/>
      <c r="M3" s="146"/>
      <c r="N3" s="148"/>
      <c r="O3" s="145" t="s">
        <v>24</v>
      </c>
      <c r="P3" s="146"/>
      <c r="Q3" s="146"/>
      <c r="R3" s="149"/>
      <c r="S3" s="145" t="s">
        <v>49</v>
      </c>
      <c r="T3" s="146"/>
      <c r="U3" s="146"/>
      <c r="V3" s="150"/>
      <c r="W3" s="145" t="s">
        <v>50</v>
      </c>
      <c r="X3" s="146"/>
      <c r="Y3" s="146"/>
      <c r="Z3" s="149"/>
      <c r="AA3" s="128" t="s">
        <v>27</v>
      </c>
      <c r="AB3" s="128"/>
      <c r="AC3" s="128"/>
      <c r="AD3" s="151"/>
      <c r="AE3" s="137" t="s">
        <v>10</v>
      </c>
      <c r="AF3" s="138"/>
      <c r="AG3" s="138"/>
      <c r="AH3" s="139"/>
      <c r="AI3" s="137" t="s">
        <v>11</v>
      </c>
      <c r="AJ3" s="138"/>
      <c r="AK3" s="138"/>
      <c r="AL3" s="139"/>
      <c r="AM3" s="137" t="s">
        <v>12</v>
      </c>
      <c r="AN3" s="138"/>
      <c r="AO3" s="138"/>
      <c r="AP3" s="139"/>
      <c r="AQ3" s="130" t="s">
        <v>13</v>
      </c>
      <c r="AR3" s="140"/>
      <c r="AS3" s="140"/>
      <c r="AT3" s="140"/>
      <c r="AU3" s="131"/>
    </row>
    <row r="4" spans="1:242" s="63" customFormat="1" ht="31.5" x14ac:dyDescent="0.25">
      <c r="A4" s="142"/>
      <c r="B4" s="97" t="s">
        <v>30</v>
      </c>
      <c r="C4" s="97" t="s">
        <v>31</v>
      </c>
      <c r="D4" s="97" t="s">
        <v>32</v>
      </c>
      <c r="E4" s="97" t="s">
        <v>51</v>
      </c>
      <c r="F4" s="97" t="s">
        <v>30</v>
      </c>
      <c r="G4" s="97" t="s">
        <v>31</v>
      </c>
      <c r="H4" s="97" t="s">
        <v>32</v>
      </c>
      <c r="I4" s="97" t="s">
        <v>51</v>
      </c>
      <c r="J4" s="97" t="s">
        <v>30</v>
      </c>
      <c r="K4" s="97" t="s">
        <v>31</v>
      </c>
      <c r="L4" s="97" t="s">
        <v>32</v>
      </c>
      <c r="M4" s="97" t="s">
        <v>33</v>
      </c>
      <c r="N4" s="97" t="s">
        <v>51</v>
      </c>
      <c r="O4" s="97" t="s">
        <v>30</v>
      </c>
      <c r="P4" s="97" t="s">
        <v>31</v>
      </c>
      <c r="Q4" s="97" t="s">
        <v>32</v>
      </c>
      <c r="R4" s="97" t="s">
        <v>51</v>
      </c>
      <c r="S4" s="97" t="s">
        <v>30</v>
      </c>
      <c r="T4" s="97" t="s">
        <v>31</v>
      </c>
      <c r="U4" s="97" t="s">
        <v>32</v>
      </c>
      <c r="V4" s="97" t="s">
        <v>51</v>
      </c>
      <c r="W4" s="97" t="s">
        <v>30</v>
      </c>
      <c r="X4" s="97" t="s">
        <v>31</v>
      </c>
      <c r="Y4" s="97" t="s">
        <v>32</v>
      </c>
      <c r="Z4" s="97" t="s">
        <v>51</v>
      </c>
      <c r="AA4" s="97" t="s">
        <v>30</v>
      </c>
      <c r="AB4" s="97" t="s">
        <v>31</v>
      </c>
      <c r="AC4" s="97" t="s">
        <v>32</v>
      </c>
      <c r="AD4" s="97" t="s">
        <v>51</v>
      </c>
      <c r="AE4" s="97" t="s">
        <v>30</v>
      </c>
      <c r="AF4" s="97" t="s">
        <v>31</v>
      </c>
      <c r="AG4" s="97" t="s">
        <v>32</v>
      </c>
      <c r="AH4" s="97" t="s">
        <v>51</v>
      </c>
      <c r="AI4" s="97" t="s">
        <v>30</v>
      </c>
      <c r="AJ4" s="97" t="s">
        <v>31</v>
      </c>
      <c r="AK4" s="97" t="s">
        <v>32</v>
      </c>
      <c r="AL4" s="97" t="s">
        <v>51</v>
      </c>
      <c r="AM4" s="97" t="s">
        <v>30</v>
      </c>
      <c r="AN4" s="97" t="s">
        <v>31</v>
      </c>
      <c r="AO4" s="97" t="s">
        <v>32</v>
      </c>
      <c r="AP4" s="97" t="s">
        <v>51</v>
      </c>
      <c r="AQ4" s="97" t="s">
        <v>30</v>
      </c>
      <c r="AR4" s="97" t="s">
        <v>31</v>
      </c>
      <c r="AS4" s="97" t="s">
        <v>32</v>
      </c>
      <c r="AT4" s="97" t="s">
        <v>33</v>
      </c>
      <c r="AU4" s="97" t="s">
        <v>51</v>
      </c>
    </row>
    <row r="5" spans="1:242" s="30" customFormat="1" ht="39.75" customHeight="1" x14ac:dyDescent="0.3">
      <c r="A5" s="96" t="s">
        <v>42</v>
      </c>
      <c r="B5" s="106">
        <v>13211</v>
      </c>
      <c r="C5" s="106">
        <v>876</v>
      </c>
      <c r="D5" s="106">
        <v>146</v>
      </c>
      <c r="E5" s="106"/>
      <c r="F5" s="106">
        <v>4208</v>
      </c>
      <c r="G5" s="106">
        <v>450</v>
      </c>
      <c r="H5" s="106">
        <v>60</v>
      </c>
      <c r="I5" s="106"/>
      <c r="J5" s="106">
        <v>11638</v>
      </c>
      <c r="K5" s="106">
        <v>636</v>
      </c>
      <c r="L5" s="106">
        <v>231</v>
      </c>
      <c r="M5" s="106">
        <v>4</v>
      </c>
      <c r="N5" s="106"/>
      <c r="O5" s="106">
        <v>9961</v>
      </c>
      <c r="P5" s="106">
        <v>575</v>
      </c>
      <c r="Q5" s="106">
        <v>596</v>
      </c>
      <c r="R5" s="106"/>
      <c r="S5" s="106">
        <v>6715</v>
      </c>
      <c r="T5" s="106">
        <v>254</v>
      </c>
      <c r="U5" s="106">
        <v>254</v>
      </c>
      <c r="V5" s="106"/>
      <c r="W5" s="106">
        <v>4479</v>
      </c>
      <c r="X5" s="106">
        <v>350</v>
      </c>
      <c r="Y5" s="106">
        <v>91</v>
      </c>
      <c r="Z5" s="106"/>
      <c r="AA5" s="106">
        <v>1624</v>
      </c>
      <c r="AB5" s="106">
        <v>135</v>
      </c>
      <c r="AC5" s="106">
        <v>17</v>
      </c>
      <c r="AD5" s="106"/>
      <c r="AE5" s="106">
        <v>1023</v>
      </c>
      <c r="AF5" s="106">
        <v>242</v>
      </c>
      <c r="AG5" s="106">
        <v>29</v>
      </c>
      <c r="AH5" s="106"/>
      <c r="AI5" s="106">
        <v>739</v>
      </c>
      <c r="AJ5" s="106">
        <v>94</v>
      </c>
      <c r="AK5" s="106">
        <v>2</v>
      </c>
      <c r="AL5" s="106"/>
      <c r="AM5" s="106">
        <v>448</v>
      </c>
      <c r="AN5" s="106">
        <v>103</v>
      </c>
      <c r="AO5" s="106">
        <v>116</v>
      </c>
      <c r="AP5" s="74"/>
      <c r="AQ5" s="74">
        <f>B5+F5+J5+O5+S5+W5+AA5+AE5+AI5+AM5</f>
        <v>54046</v>
      </c>
      <c r="AR5" s="74">
        <f t="shared" ref="AR5:AS7" si="0">C5+G5+K5+P5+T5+X5+AB5+AF5+AJ5+AN5</f>
        <v>3715</v>
      </c>
      <c r="AS5" s="74">
        <f t="shared" si="0"/>
        <v>1542</v>
      </c>
      <c r="AT5" s="74">
        <f>M5</f>
        <v>4</v>
      </c>
      <c r="AU5" s="74">
        <f>AP5+E5+I5+N5+R5+V5+Z5+AD5+AH5+AL5</f>
        <v>0</v>
      </c>
      <c r="AV5" s="20"/>
      <c r="AW5" s="20"/>
      <c r="AX5" s="20"/>
      <c r="AY5" s="20"/>
      <c r="AZ5" s="20"/>
      <c r="BA5" s="20"/>
      <c r="BB5" s="20"/>
      <c r="BC5" s="20"/>
      <c r="BD5" s="20"/>
      <c r="BE5" s="20"/>
      <c r="BF5" s="20"/>
      <c r="BG5" s="20"/>
      <c r="BH5" s="20"/>
      <c r="BI5" s="20"/>
      <c r="BJ5" s="20"/>
      <c r="BK5" s="20"/>
      <c r="BL5" s="20"/>
      <c r="BM5" s="20"/>
      <c r="BN5" s="20"/>
      <c r="BO5" s="20"/>
      <c r="BP5" s="20"/>
      <c r="BQ5" s="20"/>
      <c r="BR5" s="20"/>
      <c r="BS5" s="20"/>
      <c r="BT5" s="20"/>
      <c r="BU5" s="20"/>
      <c r="BV5" s="20"/>
      <c r="BW5" s="20"/>
      <c r="BX5" s="20"/>
      <c r="BY5" s="20"/>
      <c r="BZ5" s="20"/>
      <c r="CA5" s="20"/>
      <c r="CB5" s="20"/>
      <c r="CC5" s="20"/>
      <c r="CD5" s="20"/>
      <c r="CE5" s="20"/>
      <c r="CF5" s="20"/>
      <c r="CG5" s="20"/>
      <c r="CH5" s="20"/>
      <c r="CI5" s="20"/>
      <c r="CJ5" s="20"/>
      <c r="CK5" s="20"/>
      <c r="CL5" s="20"/>
      <c r="CM5" s="20"/>
      <c r="CN5" s="20"/>
      <c r="CO5" s="20"/>
      <c r="CP5" s="20"/>
      <c r="CQ5" s="20"/>
      <c r="CR5" s="20"/>
      <c r="CS5" s="20"/>
      <c r="CT5" s="20"/>
      <c r="CU5" s="20"/>
      <c r="CV5" s="20"/>
      <c r="CW5" s="20"/>
      <c r="CX5" s="20"/>
      <c r="CY5" s="20"/>
      <c r="CZ5" s="20"/>
      <c r="DA5" s="20"/>
      <c r="DB5" s="20"/>
      <c r="DC5" s="20"/>
      <c r="DD5" s="20"/>
      <c r="DE5" s="20"/>
      <c r="DF5" s="20"/>
      <c r="DG5" s="20"/>
      <c r="DH5" s="20"/>
      <c r="DI5" s="20"/>
      <c r="DJ5" s="20"/>
      <c r="DK5" s="20"/>
      <c r="DL5" s="20"/>
      <c r="DM5" s="20"/>
      <c r="DN5" s="20"/>
      <c r="DO5" s="20"/>
      <c r="DP5" s="20"/>
      <c r="DQ5" s="20"/>
      <c r="DR5" s="20"/>
      <c r="DS5" s="20"/>
      <c r="DT5" s="20"/>
      <c r="DU5" s="20"/>
      <c r="DV5" s="20"/>
      <c r="DW5" s="20"/>
      <c r="DX5" s="20"/>
      <c r="DY5" s="20"/>
      <c r="DZ5" s="20"/>
      <c r="EA5" s="20"/>
      <c r="EB5" s="20"/>
      <c r="EC5" s="20"/>
      <c r="ED5" s="20"/>
      <c r="EE5" s="20"/>
      <c r="EF5" s="20"/>
      <c r="EG5" s="20"/>
      <c r="EH5" s="20"/>
      <c r="EI5" s="20"/>
      <c r="EJ5" s="20"/>
      <c r="EK5" s="20"/>
      <c r="EL5" s="20"/>
      <c r="EM5" s="20"/>
      <c r="EN5" s="20"/>
      <c r="EO5" s="20"/>
      <c r="EP5" s="20"/>
      <c r="EQ5" s="20"/>
      <c r="ER5" s="20"/>
      <c r="ES5" s="20"/>
      <c r="ET5" s="20"/>
      <c r="EU5" s="20"/>
      <c r="EV5" s="20"/>
      <c r="EW5" s="20"/>
      <c r="EX5" s="20"/>
      <c r="EY5" s="20"/>
      <c r="EZ5" s="20"/>
      <c r="FA5" s="20"/>
      <c r="FB5" s="20"/>
      <c r="FC5" s="20"/>
      <c r="FD5" s="20"/>
      <c r="FE5" s="20"/>
      <c r="FF5" s="20"/>
      <c r="FG5" s="20"/>
      <c r="FH5" s="20"/>
      <c r="FI5" s="20"/>
      <c r="FJ5" s="20"/>
      <c r="FK5" s="20"/>
      <c r="FL5" s="20"/>
      <c r="FM5" s="20"/>
      <c r="FN5" s="20"/>
      <c r="FO5" s="20"/>
      <c r="FP5" s="20"/>
      <c r="FQ5" s="20"/>
      <c r="FR5" s="20"/>
      <c r="FS5" s="20"/>
      <c r="FT5" s="20"/>
      <c r="FU5" s="20"/>
      <c r="FV5" s="20"/>
      <c r="FW5" s="20"/>
      <c r="FX5" s="20"/>
      <c r="FY5" s="20"/>
      <c r="FZ5" s="20"/>
      <c r="GA5" s="20"/>
      <c r="GB5" s="20"/>
      <c r="GC5" s="20"/>
      <c r="GD5" s="20"/>
      <c r="GE5" s="20"/>
      <c r="GF5" s="20"/>
      <c r="GG5" s="20"/>
      <c r="GH5" s="20"/>
      <c r="GI5" s="20"/>
      <c r="GJ5" s="20"/>
      <c r="GK5" s="20"/>
      <c r="GL5" s="20"/>
      <c r="GM5" s="20"/>
      <c r="GN5" s="20"/>
      <c r="GO5" s="20"/>
      <c r="GP5" s="20"/>
      <c r="GQ5" s="20"/>
      <c r="GR5" s="20"/>
      <c r="GS5" s="20"/>
      <c r="GT5" s="20"/>
      <c r="GU5" s="20"/>
      <c r="GV5" s="20"/>
      <c r="GW5" s="20"/>
      <c r="GX5" s="20"/>
      <c r="GY5" s="20"/>
      <c r="GZ5" s="20"/>
      <c r="HA5" s="20"/>
      <c r="HB5" s="20"/>
      <c r="HC5" s="20"/>
      <c r="HD5" s="20"/>
      <c r="HE5" s="20"/>
      <c r="HF5" s="20"/>
      <c r="HG5" s="20"/>
      <c r="HH5" s="20"/>
      <c r="HI5" s="20"/>
      <c r="HJ5" s="20"/>
      <c r="HK5" s="20"/>
      <c r="HL5" s="20"/>
      <c r="HM5" s="20"/>
      <c r="HN5" s="20"/>
      <c r="HO5" s="20"/>
      <c r="HP5" s="20"/>
      <c r="HQ5" s="20"/>
      <c r="HR5" s="20"/>
      <c r="HS5" s="20"/>
      <c r="HT5" s="20"/>
      <c r="HU5" s="20"/>
      <c r="HV5" s="20"/>
      <c r="HW5" s="20"/>
      <c r="HX5" s="20"/>
      <c r="HY5" s="20"/>
      <c r="HZ5" s="20"/>
      <c r="IA5" s="20"/>
      <c r="IB5" s="20"/>
      <c r="IC5" s="20"/>
      <c r="ID5" s="20"/>
      <c r="IE5" s="20"/>
      <c r="IF5" s="20"/>
      <c r="IG5" s="20"/>
      <c r="IH5" s="20"/>
    </row>
    <row r="6" spans="1:242" s="30" customFormat="1" ht="39.75" customHeight="1" x14ac:dyDescent="0.3">
      <c r="A6" s="96" t="s">
        <v>43</v>
      </c>
      <c r="B6" s="106">
        <v>22127</v>
      </c>
      <c r="C6" s="106">
        <v>1626</v>
      </c>
      <c r="D6" s="106">
        <v>813</v>
      </c>
      <c r="E6" s="106">
        <v>193</v>
      </c>
      <c r="F6" s="106">
        <v>7160</v>
      </c>
      <c r="G6" s="106">
        <v>869</v>
      </c>
      <c r="H6" s="106">
        <v>0</v>
      </c>
      <c r="I6" s="106">
        <v>59</v>
      </c>
      <c r="J6" s="106">
        <v>18464</v>
      </c>
      <c r="K6" s="106">
        <v>1267</v>
      </c>
      <c r="L6" s="106">
        <v>306</v>
      </c>
      <c r="M6" s="106">
        <v>80</v>
      </c>
      <c r="N6" s="106">
        <v>38</v>
      </c>
      <c r="O6" s="106">
        <v>17017</v>
      </c>
      <c r="P6" s="106">
        <v>1128</v>
      </c>
      <c r="Q6" s="106">
        <v>2728</v>
      </c>
      <c r="R6" s="106">
        <v>116</v>
      </c>
      <c r="S6" s="106">
        <v>11313</v>
      </c>
      <c r="T6" s="106">
        <v>457</v>
      </c>
      <c r="U6" s="106">
        <v>1097</v>
      </c>
      <c r="V6" s="106">
        <v>56</v>
      </c>
      <c r="W6" s="106">
        <v>7825</v>
      </c>
      <c r="X6" s="106">
        <v>624</v>
      </c>
      <c r="Y6" s="106">
        <v>340</v>
      </c>
      <c r="Z6" s="106">
        <v>56</v>
      </c>
      <c r="AA6" s="106">
        <v>2134</v>
      </c>
      <c r="AB6" s="106">
        <v>179</v>
      </c>
      <c r="AC6" s="106">
        <v>0</v>
      </c>
      <c r="AD6" s="106">
        <v>0</v>
      </c>
      <c r="AE6" s="106">
        <v>1292</v>
      </c>
      <c r="AF6" s="106">
        <v>321</v>
      </c>
      <c r="AG6" s="106">
        <v>19</v>
      </c>
      <c r="AH6" s="106">
        <v>0</v>
      </c>
      <c r="AI6" s="106">
        <v>894</v>
      </c>
      <c r="AJ6" s="106">
        <v>116</v>
      </c>
      <c r="AK6" s="106">
        <v>0</v>
      </c>
      <c r="AL6" s="106">
        <v>3</v>
      </c>
      <c r="AM6" s="106">
        <v>428</v>
      </c>
      <c r="AN6" s="106">
        <v>63</v>
      </c>
      <c r="AO6" s="106">
        <v>11</v>
      </c>
      <c r="AP6" s="74">
        <v>0</v>
      </c>
      <c r="AQ6" s="74">
        <f>B6+F6+J6+O6+S6+W6+AA6+AE6+AI6+AM6</f>
        <v>88654</v>
      </c>
      <c r="AR6" s="74">
        <f t="shared" si="0"/>
        <v>6650</v>
      </c>
      <c r="AS6" s="74">
        <f t="shared" si="0"/>
        <v>5314</v>
      </c>
      <c r="AT6" s="74">
        <f>M6</f>
        <v>80</v>
      </c>
      <c r="AU6" s="74">
        <f>AP6+E6+I6+N6+R6+V6+Z6+AD6+AH6+AL6</f>
        <v>521</v>
      </c>
      <c r="AV6" s="20"/>
      <c r="AW6" s="20"/>
      <c r="AX6" s="20"/>
      <c r="AY6" s="20"/>
      <c r="AZ6" s="20"/>
      <c r="BA6" s="20"/>
      <c r="BB6" s="20"/>
      <c r="BC6" s="20"/>
      <c r="BD6" s="20"/>
      <c r="BE6" s="20"/>
      <c r="BF6" s="20"/>
      <c r="BG6" s="20"/>
      <c r="BH6" s="20"/>
      <c r="BI6" s="20"/>
      <c r="BJ6" s="20"/>
      <c r="BK6" s="20"/>
      <c r="BL6" s="20"/>
      <c r="BM6" s="20"/>
      <c r="BN6" s="20"/>
      <c r="BO6" s="20"/>
      <c r="BP6" s="20"/>
      <c r="BQ6" s="20"/>
      <c r="BR6" s="20"/>
      <c r="BS6" s="20"/>
      <c r="BT6" s="20"/>
      <c r="BU6" s="20"/>
      <c r="BV6" s="20"/>
      <c r="BW6" s="20"/>
      <c r="BX6" s="20"/>
      <c r="BY6" s="20"/>
      <c r="BZ6" s="20"/>
      <c r="CA6" s="20"/>
      <c r="CB6" s="20"/>
      <c r="CC6" s="20"/>
      <c r="CD6" s="20"/>
      <c r="CE6" s="20"/>
      <c r="CF6" s="20"/>
      <c r="CG6" s="20"/>
      <c r="CH6" s="20"/>
      <c r="CI6" s="20"/>
      <c r="CJ6" s="20"/>
      <c r="CK6" s="20"/>
      <c r="CL6" s="20"/>
      <c r="CM6" s="20"/>
      <c r="CN6" s="20"/>
      <c r="CO6" s="20"/>
      <c r="CP6" s="20"/>
      <c r="CQ6" s="20"/>
      <c r="CR6" s="20"/>
      <c r="CS6" s="20"/>
      <c r="CT6" s="20"/>
      <c r="CU6" s="20"/>
      <c r="CV6" s="20"/>
      <c r="CW6" s="20"/>
      <c r="CX6" s="20"/>
      <c r="CY6" s="20"/>
      <c r="CZ6" s="20"/>
      <c r="DA6" s="20"/>
      <c r="DB6" s="20"/>
      <c r="DC6" s="20"/>
      <c r="DD6" s="20"/>
      <c r="DE6" s="20"/>
      <c r="DF6" s="20"/>
      <c r="DG6" s="20"/>
      <c r="DH6" s="20"/>
      <c r="DI6" s="20"/>
      <c r="DJ6" s="20"/>
      <c r="DK6" s="20"/>
      <c r="DL6" s="20"/>
      <c r="DM6" s="20"/>
      <c r="DN6" s="20"/>
      <c r="DO6" s="20"/>
      <c r="DP6" s="20"/>
      <c r="DQ6" s="20"/>
      <c r="DR6" s="20"/>
      <c r="DS6" s="20"/>
      <c r="DT6" s="20"/>
      <c r="DU6" s="20"/>
      <c r="DV6" s="20"/>
      <c r="DW6" s="20"/>
      <c r="DX6" s="20"/>
      <c r="DY6" s="20"/>
      <c r="DZ6" s="20"/>
      <c r="EA6" s="20"/>
      <c r="EB6" s="20"/>
      <c r="EC6" s="20"/>
      <c r="ED6" s="20"/>
      <c r="EE6" s="20"/>
      <c r="EF6" s="20"/>
      <c r="EG6" s="20"/>
      <c r="EH6" s="20"/>
      <c r="EI6" s="20"/>
      <c r="EJ6" s="20"/>
      <c r="EK6" s="20"/>
      <c r="EL6" s="20"/>
      <c r="EM6" s="20"/>
      <c r="EN6" s="20"/>
      <c r="EO6" s="20"/>
      <c r="EP6" s="20"/>
      <c r="EQ6" s="20"/>
      <c r="ER6" s="20"/>
      <c r="ES6" s="20"/>
      <c r="ET6" s="20"/>
      <c r="EU6" s="20"/>
      <c r="EV6" s="20"/>
      <c r="EW6" s="20"/>
      <c r="EX6" s="20"/>
      <c r="EY6" s="20"/>
      <c r="EZ6" s="20"/>
      <c r="FA6" s="20"/>
      <c r="FB6" s="20"/>
      <c r="FC6" s="20"/>
      <c r="FD6" s="20"/>
      <c r="FE6" s="20"/>
      <c r="FF6" s="20"/>
      <c r="FG6" s="20"/>
      <c r="FH6" s="20"/>
      <c r="FI6" s="20"/>
      <c r="FJ6" s="20"/>
      <c r="FK6" s="20"/>
      <c r="FL6" s="20"/>
      <c r="FM6" s="20"/>
      <c r="FN6" s="20"/>
      <c r="FO6" s="20"/>
      <c r="FP6" s="20"/>
      <c r="FQ6" s="20"/>
      <c r="FR6" s="20"/>
      <c r="FS6" s="20"/>
      <c r="FT6" s="20"/>
      <c r="FU6" s="20"/>
      <c r="FV6" s="20"/>
      <c r="FW6" s="20"/>
      <c r="FX6" s="20"/>
      <c r="FY6" s="20"/>
      <c r="FZ6" s="20"/>
      <c r="GA6" s="20"/>
      <c r="GB6" s="20"/>
      <c r="GC6" s="20"/>
      <c r="GD6" s="20"/>
      <c r="GE6" s="20"/>
      <c r="GF6" s="20"/>
      <c r="GG6" s="20"/>
      <c r="GH6" s="20"/>
      <c r="GI6" s="20"/>
      <c r="GJ6" s="20"/>
      <c r="GK6" s="20"/>
      <c r="GL6" s="20"/>
      <c r="GM6" s="20"/>
      <c r="GN6" s="20"/>
      <c r="GO6" s="20"/>
      <c r="GP6" s="20"/>
      <c r="GQ6" s="20"/>
      <c r="GR6" s="20"/>
      <c r="GS6" s="20"/>
      <c r="GT6" s="20"/>
      <c r="GU6" s="20"/>
      <c r="GV6" s="20"/>
      <c r="GW6" s="20"/>
      <c r="GX6" s="20"/>
      <c r="GY6" s="20"/>
      <c r="GZ6" s="20"/>
      <c r="HA6" s="20"/>
      <c r="HB6" s="20"/>
      <c r="HC6" s="20"/>
      <c r="HD6" s="20"/>
      <c r="HE6" s="20"/>
      <c r="HF6" s="20"/>
      <c r="HG6" s="20"/>
      <c r="HH6" s="20"/>
      <c r="HI6" s="20"/>
      <c r="HJ6" s="20"/>
      <c r="HK6" s="20"/>
      <c r="HL6" s="20"/>
      <c r="HM6" s="20"/>
      <c r="HN6" s="20"/>
      <c r="HO6" s="20"/>
      <c r="HP6" s="20"/>
      <c r="HQ6" s="20"/>
      <c r="HR6" s="20"/>
      <c r="HS6" s="20"/>
      <c r="HT6" s="20"/>
      <c r="HU6" s="20"/>
      <c r="HV6" s="20"/>
      <c r="HW6" s="20"/>
      <c r="HX6" s="20"/>
      <c r="HY6" s="20"/>
      <c r="HZ6" s="20"/>
      <c r="IA6" s="20"/>
      <c r="IB6" s="20"/>
      <c r="IC6" s="20"/>
      <c r="ID6" s="20"/>
      <c r="IE6" s="20"/>
      <c r="IF6" s="20"/>
      <c r="IG6" s="20"/>
      <c r="IH6" s="20"/>
    </row>
    <row r="7" spans="1:242" ht="37.5" customHeight="1" x14ac:dyDescent="0.2">
      <c r="A7" s="96" t="s">
        <v>44</v>
      </c>
      <c r="B7" s="106">
        <v>0</v>
      </c>
      <c r="C7" s="106">
        <v>0</v>
      </c>
      <c r="D7" s="106">
        <v>10</v>
      </c>
      <c r="E7" s="106"/>
      <c r="F7" s="106">
        <v>0</v>
      </c>
      <c r="G7" s="106">
        <v>0</v>
      </c>
      <c r="H7" s="106">
        <v>3</v>
      </c>
      <c r="I7" s="106"/>
      <c r="J7" s="106">
        <v>0</v>
      </c>
      <c r="K7" s="106">
        <v>0</v>
      </c>
      <c r="L7" s="106">
        <v>19</v>
      </c>
      <c r="M7" s="106">
        <v>0</v>
      </c>
      <c r="N7" s="106"/>
      <c r="O7" s="106">
        <v>0</v>
      </c>
      <c r="P7" s="106">
        <v>0</v>
      </c>
      <c r="Q7" s="106">
        <v>27</v>
      </c>
      <c r="R7" s="106"/>
      <c r="S7" s="106">
        <v>0</v>
      </c>
      <c r="T7" s="106">
        <v>0</v>
      </c>
      <c r="U7" s="106">
        <v>5</v>
      </c>
      <c r="V7" s="106"/>
      <c r="W7" s="106">
        <v>0</v>
      </c>
      <c r="X7" s="106">
        <v>0</v>
      </c>
      <c r="Y7" s="106">
        <v>5</v>
      </c>
      <c r="Z7" s="106"/>
      <c r="AA7" s="106">
        <v>0</v>
      </c>
      <c r="AB7" s="106">
        <v>0</v>
      </c>
      <c r="AC7" s="106">
        <v>1</v>
      </c>
      <c r="AD7" s="106"/>
      <c r="AE7" s="106">
        <v>0</v>
      </c>
      <c r="AF7" s="106">
        <v>0</v>
      </c>
      <c r="AG7" s="106">
        <v>2</v>
      </c>
      <c r="AH7" s="106"/>
      <c r="AI7" s="106">
        <v>0</v>
      </c>
      <c r="AJ7" s="106">
        <v>0</v>
      </c>
      <c r="AK7" s="106">
        <v>0</v>
      </c>
      <c r="AL7" s="106"/>
      <c r="AM7" s="106">
        <v>0</v>
      </c>
      <c r="AN7" s="106">
        <v>0</v>
      </c>
      <c r="AO7" s="106">
        <v>12</v>
      </c>
      <c r="AP7" s="74"/>
      <c r="AQ7" s="74">
        <f t="shared" ref="AQ7" si="1">B7+F7+J7+O7+S7+W7+AA7+AE7+AI7+AM7</f>
        <v>0</v>
      </c>
      <c r="AR7" s="74">
        <f t="shared" si="0"/>
        <v>0</v>
      </c>
      <c r="AS7" s="74">
        <f t="shared" si="0"/>
        <v>84</v>
      </c>
      <c r="AT7" s="74">
        <f>M7</f>
        <v>0</v>
      </c>
      <c r="AU7" s="74">
        <f>AP7+E7+I7+N7+R7+V7+Z7+AD7+AH7+AL7</f>
        <v>0</v>
      </c>
      <c r="AV7" s="31"/>
      <c r="AW7" s="31"/>
      <c r="AX7" s="31"/>
      <c r="AY7" s="31"/>
      <c r="AZ7" s="31"/>
      <c r="BA7" s="31"/>
      <c r="BB7" s="31"/>
      <c r="BC7" s="31"/>
      <c r="BD7" s="31"/>
      <c r="BE7" s="31"/>
      <c r="BF7" s="31"/>
      <c r="BG7" s="31"/>
      <c r="BH7" s="31"/>
      <c r="BI7" s="31"/>
      <c r="BJ7" s="31"/>
      <c r="BK7" s="31"/>
      <c r="BL7" s="31"/>
      <c r="BM7" s="31"/>
      <c r="BN7" s="31"/>
      <c r="BO7" s="31"/>
      <c r="BP7" s="31"/>
      <c r="BQ7" s="31"/>
      <c r="BR7" s="31"/>
      <c r="BS7" s="31"/>
      <c r="BT7" s="31"/>
      <c r="BU7" s="31"/>
      <c r="BV7" s="31"/>
      <c r="BW7" s="31"/>
      <c r="BX7" s="31"/>
      <c r="BY7" s="31"/>
      <c r="BZ7" s="31"/>
      <c r="CA7" s="31"/>
      <c r="CB7" s="31"/>
      <c r="CC7" s="31"/>
      <c r="CD7" s="31"/>
      <c r="CE7" s="31"/>
      <c r="CF7" s="31"/>
      <c r="CG7" s="31"/>
      <c r="CH7" s="31"/>
      <c r="CI7" s="31"/>
      <c r="CJ7" s="31"/>
      <c r="CK7" s="31"/>
      <c r="CL7" s="31"/>
      <c r="CM7" s="31"/>
      <c r="CN7" s="31"/>
      <c r="CO7" s="31"/>
      <c r="CP7" s="31"/>
      <c r="CQ7" s="31"/>
      <c r="CR7" s="31"/>
      <c r="CS7" s="31"/>
      <c r="CT7" s="31"/>
      <c r="CU7" s="31"/>
      <c r="CV7" s="31"/>
      <c r="CW7" s="31"/>
      <c r="CX7" s="31"/>
      <c r="CY7" s="31"/>
      <c r="CZ7" s="31"/>
      <c r="DA7" s="31"/>
      <c r="DB7" s="31"/>
      <c r="DC7" s="31"/>
      <c r="DD7" s="31"/>
      <c r="DE7" s="31"/>
      <c r="DF7" s="31"/>
      <c r="DG7" s="31"/>
      <c r="DH7" s="31"/>
      <c r="DI7" s="31"/>
      <c r="DJ7" s="31"/>
      <c r="DK7" s="31"/>
      <c r="DL7" s="31"/>
      <c r="DM7" s="31"/>
      <c r="DN7" s="31"/>
      <c r="DO7" s="31"/>
      <c r="DP7" s="31"/>
      <c r="DQ7" s="31"/>
      <c r="DR7" s="31"/>
      <c r="DS7" s="31"/>
      <c r="DT7" s="31"/>
      <c r="DU7" s="31"/>
      <c r="DV7" s="31"/>
      <c r="DW7" s="31"/>
      <c r="DX7" s="31"/>
      <c r="DY7" s="31"/>
      <c r="DZ7" s="31"/>
      <c r="EA7" s="31"/>
      <c r="EB7" s="31"/>
      <c r="EC7" s="31"/>
      <c r="ED7" s="31"/>
      <c r="EE7" s="31"/>
      <c r="EF7" s="31"/>
      <c r="EG7" s="31"/>
      <c r="EH7" s="31"/>
      <c r="EI7" s="31"/>
      <c r="EJ7" s="31"/>
      <c r="EK7" s="31"/>
      <c r="EL7" s="31"/>
      <c r="EM7" s="31"/>
      <c r="EN7" s="31"/>
      <c r="EO7" s="31"/>
      <c r="EP7" s="31"/>
      <c r="EQ7" s="31"/>
      <c r="ER7" s="31"/>
      <c r="ES7" s="31"/>
      <c r="ET7" s="31"/>
      <c r="EU7" s="31"/>
      <c r="EV7" s="31"/>
      <c r="EW7" s="31"/>
      <c r="EX7" s="31"/>
      <c r="EY7" s="31"/>
      <c r="EZ7" s="31"/>
      <c r="FA7" s="31"/>
      <c r="FB7" s="31"/>
      <c r="FC7" s="31"/>
      <c r="FD7" s="31"/>
      <c r="FE7" s="31"/>
      <c r="FF7" s="31"/>
      <c r="FG7" s="31"/>
      <c r="FH7" s="31"/>
      <c r="FI7" s="31"/>
      <c r="FJ7" s="31"/>
      <c r="FK7" s="31"/>
      <c r="FL7" s="31"/>
      <c r="FM7" s="31"/>
      <c r="FN7" s="31"/>
      <c r="FO7" s="31"/>
      <c r="FP7" s="31"/>
      <c r="FQ7" s="31"/>
      <c r="FR7" s="31"/>
      <c r="FS7" s="31"/>
      <c r="FT7" s="31"/>
      <c r="FU7" s="31"/>
      <c r="FV7" s="31"/>
      <c r="FW7" s="31"/>
      <c r="FX7" s="31"/>
      <c r="FY7" s="31"/>
      <c r="FZ7" s="31"/>
      <c r="GA7" s="31"/>
      <c r="GB7" s="31"/>
      <c r="GC7" s="31"/>
      <c r="GD7" s="31"/>
      <c r="GE7" s="31"/>
      <c r="GF7" s="31"/>
      <c r="GG7" s="31"/>
      <c r="GH7" s="31"/>
      <c r="GI7" s="31"/>
      <c r="GJ7" s="31"/>
      <c r="GK7" s="31"/>
      <c r="GL7" s="31"/>
      <c r="GM7" s="31"/>
      <c r="GN7" s="31"/>
      <c r="GO7" s="31"/>
      <c r="GP7" s="31"/>
      <c r="GQ7" s="31"/>
      <c r="GR7" s="31"/>
      <c r="GS7" s="31"/>
      <c r="GT7" s="31"/>
      <c r="GU7" s="31"/>
      <c r="GV7" s="31"/>
      <c r="GW7" s="31"/>
      <c r="GX7" s="31"/>
      <c r="GY7" s="31"/>
      <c r="GZ7" s="31"/>
      <c r="HA7" s="31"/>
      <c r="HB7" s="31"/>
      <c r="HC7" s="31"/>
      <c r="HD7" s="31"/>
      <c r="HE7" s="31"/>
      <c r="HF7" s="31"/>
      <c r="HG7" s="31"/>
      <c r="HH7" s="31"/>
      <c r="HI7" s="31"/>
      <c r="HJ7" s="31"/>
      <c r="HK7" s="31"/>
      <c r="HL7" s="31"/>
      <c r="HM7" s="31"/>
      <c r="HN7" s="31"/>
      <c r="HO7" s="31"/>
      <c r="HP7" s="31"/>
      <c r="HQ7" s="31"/>
      <c r="HR7" s="31"/>
      <c r="HS7" s="31"/>
      <c r="HT7" s="31"/>
      <c r="HU7" s="31"/>
      <c r="HV7" s="31"/>
      <c r="HW7" s="31"/>
      <c r="HX7" s="31"/>
      <c r="HY7" s="31"/>
      <c r="HZ7" s="31"/>
      <c r="IA7" s="31"/>
      <c r="IB7" s="31"/>
      <c r="IC7" s="31"/>
      <c r="ID7" s="31"/>
      <c r="IE7" s="31"/>
      <c r="IF7" s="31"/>
      <c r="IG7" s="31"/>
      <c r="IH7" s="31"/>
    </row>
    <row r="8" spans="1:242" s="30" customFormat="1" ht="43.5" customHeight="1" x14ac:dyDescent="0.3">
      <c r="A8" s="96" t="s">
        <v>13</v>
      </c>
      <c r="B8" s="74">
        <f>+SUM(B5:B7)</f>
        <v>35338</v>
      </c>
      <c r="C8" s="74">
        <f t="shared" ref="C8:AU8" si="2">+SUM(C5:C7)</f>
        <v>2502</v>
      </c>
      <c r="D8" s="74">
        <f t="shared" si="2"/>
        <v>969</v>
      </c>
      <c r="E8" s="74">
        <f t="shared" si="2"/>
        <v>193</v>
      </c>
      <c r="F8" s="74">
        <f t="shared" si="2"/>
        <v>11368</v>
      </c>
      <c r="G8" s="74">
        <f t="shared" si="2"/>
        <v>1319</v>
      </c>
      <c r="H8" s="74">
        <f t="shared" si="2"/>
        <v>63</v>
      </c>
      <c r="I8" s="74">
        <f t="shared" si="2"/>
        <v>59</v>
      </c>
      <c r="J8" s="74">
        <f t="shared" si="2"/>
        <v>30102</v>
      </c>
      <c r="K8" s="74">
        <f t="shared" si="2"/>
        <v>1903</v>
      </c>
      <c r="L8" s="74">
        <f t="shared" si="2"/>
        <v>556</v>
      </c>
      <c r="M8" s="74">
        <f t="shared" si="2"/>
        <v>84</v>
      </c>
      <c r="N8" s="74">
        <f t="shared" si="2"/>
        <v>38</v>
      </c>
      <c r="O8" s="74">
        <f t="shared" si="2"/>
        <v>26978</v>
      </c>
      <c r="P8" s="74">
        <f t="shared" si="2"/>
        <v>1703</v>
      </c>
      <c r="Q8" s="74">
        <f t="shared" si="2"/>
        <v>3351</v>
      </c>
      <c r="R8" s="74">
        <f t="shared" si="2"/>
        <v>116</v>
      </c>
      <c r="S8" s="74">
        <f t="shared" si="2"/>
        <v>18028</v>
      </c>
      <c r="T8" s="74">
        <f t="shared" si="2"/>
        <v>711</v>
      </c>
      <c r="U8" s="74">
        <f t="shared" si="2"/>
        <v>1356</v>
      </c>
      <c r="V8" s="74">
        <f t="shared" si="2"/>
        <v>56</v>
      </c>
      <c r="W8" s="74">
        <f t="shared" si="2"/>
        <v>12304</v>
      </c>
      <c r="X8" s="74">
        <f t="shared" si="2"/>
        <v>974</v>
      </c>
      <c r="Y8" s="74">
        <f t="shared" si="2"/>
        <v>436</v>
      </c>
      <c r="Z8" s="74">
        <f t="shared" si="2"/>
        <v>56</v>
      </c>
      <c r="AA8" s="74">
        <f t="shared" si="2"/>
        <v>3758</v>
      </c>
      <c r="AB8" s="74">
        <f t="shared" si="2"/>
        <v>314</v>
      </c>
      <c r="AC8" s="74">
        <f t="shared" si="2"/>
        <v>18</v>
      </c>
      <c r="AD8" s="74">
        <f t="shared" si="2"/>
        <v>0</v>
      </c>
      <c r="AE8" s="74">
        <f t="shared" si="2"/>
        <v>2315</v>
      </c>
      <c r="AF8" s="74">
        <f t="shared" si="2"/>
        <v>563</v>
      </c>
      <c r="AG8" s="74">
        <f t="shared" si="2"/>
        <v>50</v>
      </c>
      <c r="AH8" s="74">
        <f t="shared" si="2"/>
        <v>0</v>
      </c>
      <c r="AI8" s="74">
        <f t="shared" si="2"/>
        <v>1633</v>
      </c>
      <c r="AJ8" s="74">
        <f t="shared" si="2"/>
        <v>210</v>
      </c>
      <c r="AK8" s="74">
        <f t="shared" si="2"/>
        <v>2</v>
      </c>
      <c r="AL8" s="74">
        <f t="shared" si="2"/>
        <v>3</v>
      </c>
      <c r="AM8" s="74">
        <f t="shared" si="2"/>
        <v>876</v>
      </c>
      <c r="AN8" s="74">
        <f t="shared" si="2"/>
        <v>166</v>
      </c>
      <c r="AO8" s="74">
        <f t="shared" si="2"/>
        <v>139</v>
      </c>
      <c r="AP8" s="74">
        <f t="shared" si="2"/>
        <v>0</v>
      </c>
      <c r="AQ8" s="74">
        <f t="shared" si="2"/>
        <v>142700</v>
      </c>
      <c r="AR8" s="74">
        <f t="shared" si="2"/>
        <v>10365</v>
      </c>
      <c r="AS8" s="74">
        <f t="shared" si="2"/>
        <v>6940</v>
      </c>
      <c r="AT8" s="74">
        <f t="shared" si="2"/>
        <v>84</v>
      </c>
      <c r="AU8" s="74">
        <f t="shared" si="2"/>
        <v>521</v>
      </c>
      <c r="AV8" s="20"/>
      <c r="AW8" s="20"/>
      <c r="AX8" s="20"/>
      <c r="AY8" s="20"/>
      <c r="AZ8" s="20"/>
      <c r="BA8" s="20"/>
      <c r="BB8" s="20"/>
      <c r="BC8" s="20"/>
      <c r="BD8" s="20"/>
      <c r="BE8" s="20"/>
      <c r="BF8" s="20"/>
      <c r="BG8" s="20"/>
      <c r="BH8" s="20"/>
      <c r="BI8" s="20"/>
      <c r="BJ8" s="20"/>
      <c r="BK8" s="20"/>
      <c r="BL8" s="20"/>
      <c r="BM8" s="20"/>
      <c r="BN8" s="20"/>
      <c r="BO8" s="20"/>
      <c r="BP8" s="20"/>
      <c r="BQ8" s="20"/>
      <c r="BR8" s="20"/>
      <c r="BS8" s="20"/>
      <c r="BT8" s="20"/>
      <c r="BU8" s="20"/>
      <c r="BV8" s="20"/>
      <c r="BW8" s="20"/>
      <c r="BX8" s="20"/>
      <c r="BY8" s="20"/>
      <c r="BZ8" s="20"/>
      <c r="CA8" s="20"/>
      <c r="CB8" s="20"/>
      <c r="CC8" s="20"/>
      <c r="CD8" s="20"/>
      <c r="CE8" s="20"/>
      <c r="CF8" s="20"/>
      <c r="CG8" s="20"/>
      <c r="CH8" s="20"/>
      <c r="CI8" s="20"/>
      <c r="CJ8" s="20"/>
      <c r="CK8" s="20"/>
      <c r="CL8" s="20"/>
      <c r="CM8" s="20"/>
      <c r="CN8" s="20"/>
      <c r="CO8" s="20"/>
      <c r="CP8" s="20"/>
      <c r="CQ8" s="20"/>
      <c r="CR8" s="20"/>
      <c r="CS8" s="20"/>
      <c r="CT8" s="20"/>
      <c r="CU8" s="20"/>
      <c r="CV8" s="20"/>
      <c r="CW8" s="20"/>
      <c r="CX8" s="20"/>
      <c r="CY8" s="20"/>
      <c r="CZ8" s="20"/>
      <c r="DA8" s="20"/>
      <c r="DB8" s="20"/>
      <c r="DC8" s="20"/>
      <c r="DD8" s="20"/>
      <c r="DE8" s="20"/>
      <c r="DF8" s="20"/>
      <c r="DG8" s="20"/>
      <c r="DH8" s="20"/>
      <c r="DI8" s="20"/>
      <c r="DJ8" s="20"/>
      <c r="DK8" s="20"/>
      <c r="DL8" s="20"/>
      <c r="DM8" s="20"/>
      <c r="DN8" s="20"/>
      <c r="DO8" s="20"/>
      <c r="DP8" s="20"/>
      <c r="DQ8" s="20"/>
      <c r="DR8" s="20"/>
      <c r="DS8" s="20"/>
      <c r="DT8" s="20"/>
      <c r="DU8" s="20"/>
      <c r="DV8" s="20"/>
      <c r="DW8" s="20"/>
      <c r="DX8" s="20"/>
      <c r="DY8" s="20"/>
      <c r="DZ8" s="20"/>
      <c r="EA8" s="20"/>
      <c r="EB8" s="20"/>
      <c r="EC8" s="20"/>
      <c r="ED8" s="20"/>
      <c r="EE8" s="20"/>
      <c r="EF8" s="20"/>
      <c r="EG8" s="20"/>
      <c r="EH8" s="20"/>
      <c r="EI8" s="20"/>
      <c r="EJ8" s="20"/>
      <c r="EK8" s="20"/>
      <c r="EL8" s="20"/>
      <c r="EM8" s="20"/>
      <c r="EN8" s="20"/>
      <c r="EO8" s="20"/>
      <c r="EP8" s="20"/>
      <c r="EQ8" s="20"/>
      <c r="ER8" s="20"/>
      <c r="ES8" s="20"/>
      <c r="ET8" s="20"/>
      <c r="EU8" s="20"/>
      <c r="EV8" s="20"/>
      <c r="EW8" s="20"/>
      <c r="EX8" s="20"/>
      <c r="EY8" s="20"/>
      <c r="EZ8" s="20"/>
      <c r="FA8" s="20"/>
      <c r="FB8" s="20"/>
      <c r="FC8" s="20"/>
      <c r="FD8" s="20"/>
      <c r="FE8" s="20"/>
      <c r="FF8" s="20"/>
      <c r="FG8" s="20"/>
      <c r="FH8" s="20"/>
      <c r="FI8" s="20"/>
      <c r="FJ8" s="20"/>
      <c r="FK8" s="20"/>
      <c r="FL8" s="20"/>
      <c r="FM8" s="20"/>
      <c r="FN8" s="20"/>
      <c r="FO8" s="20"/>
      <c r="FP8" s="20"/>
      <c r="FQ8" s="20"/>
      <c r="FR8" s="20"/>
      <c r="FS8" s="20"/>
      <c r="FT8" s="20"/>
      <c r="FU8" s="20"/>
      <c r="FV8" s="20"/>
      <c r="FW8" s="20"/>
      <c r="FX8" s="20"/>
      <c r="FY8" s="20"/>
      <c r="FZ8" s="20"/>
      <c r="GA8" s="20"/>
      <c r="GB8" s="20"/>
      <c r="GC8" s="20"/>
      <c r="GD8" s="20"/>
      <c r="GE8" s="20"/>
      <c r="GF8" s="20"/>
      <c r="GG8" s="20"/>
      <c r="GH8" s="20"/>
      <c r="GI8" s="20"/>
      <c r="GJ8" s="20"/>
      <c r="GK8" s="20"/>
      <c r="GL8" s="20"/>
      <c r="GM8" s="20"/>
      <c r="GN8" s="20"/>
      <c r="GO8" s="20"/>
      <c r="GP8" s="20"/>
      <c r="GQ8" s="20"/>
      <c r="GR8" s="20"/>
      <c r="GS8" s="20"/>
      <c r="GT8" s="20"/>
      <c r="GU8" s="20"/>
      <c r="GV8" s="20"/>
      <c r="GW8" s="20"/>
      <c r="GX8" s="20"/>
      <c r="GY8" s="20"/>
      <c r="GZ8" s="20"/>
      <c r="HA8" s="20"/>
      <c r="HB8" s="20"/>
      <c r="HC8" s="20"/>
      <c r="HD8" s="20"/>
      <c r="HE8" s="20"/>
      <c r="HF8" s="20"/>
      <c r="HG8" s="20"/>
      <c r="HH8" s="20"/>
      <c r="HI8" s="20"/>
      <c r="HJ8" s="20"/>
      <c r="HK8" s="20"/>
      <c r="HL8" s="20"/>
      <c r="HM8" s="20"/>
      <c r="HN8" s="20"/>
      <c r="HO8" s="20"/>
      <c r="HP8" s="20"/>
      <c r="HQ8" s="20"/>
      <c r="HR8" s="20"/>
      <c r="HS8" s="20"/>
      <c r="HT8" s="20"/>
      <c r="HU8" s="20"/>
      <c r="HV8" s="20"/>
      <c r="HW8" s="20"/>
      <c r="HX8" s="20"/>
      <c r="HY8" s="20"/>
      <c r="HZ8" s="20"/>
      <c r="IA8" s="20"/>
      <c r="IB8" s="20"/>
      <c r="IC8" s="20"/>
      <c r="ID8" s="20"/>
      <c r="IE8" s="20"/>
      <c r="IF8" s="20"/>
      <c r="IG8" s="20"/>
      <c r="IH8" s="20"/>
    </row>
    <row r="9" spans="1:242" s="32" customFormat="1" ht="15" customHeight="1" x14ac:dyDescent="0.2"/>
    <row r="10" spans="1:242" x14ac:dyDescent="0.2">
      <c r="AR10" s="64"/>
    </row>
  </sheetData>
  <mergeCells count="14">
    <mergeCell ref="A1:AU1"/>
    <mergeCell ref="AE3:AH3"/>
    <mergeCell ref="AI3:AL3"/>
    <mergeCell ref="AQ3:AU3"/>
    <mergeCell ref="A3:A4"/>
    <mergeCell ref="B3:E3"/>
    <mergeCell ref="F3:I3"/>
    <mergeCell ref="J3:N3"/>
    <mergeCell ref="O3:R3"/>
    <mergeCell ref="S3:V3"/>
    <mergeCell ref="W3:Z3"/>
    <mergeCell ref="AA3:AD3"/>
    <mergeCell ref="AM3:AP3"/>
    <mergeCell ref="AS2:AU2"/>
  </mergeCells>
  <printOptions horizontalCentered="1" verticalCentered="1"/>
  <pageMargins left="0.27559055118110237" right="0.27559055118110237" top="0.98425196850393704" bottom="0.98425196850393704" header="0.51181102362204722" footer="0.51181102362204722"/>
  <pageSetup paperSize="9" scale="35" orientation="landscape" r:id="rId1"/>
  <headerFooter alignWithMargins="0">
    <oddHeader>&amp;R&amp;A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pageSetUpPr fitToPage="1"/>
  </sheetPr>
  <dimension ref="A1:AJ8"/>
  <sheetViews>
    <sheetView showGridLines="0" zoomScale="80" zoomScaleNormal="80" workbookViewId="0">
      <selection sqref="A1:AJ1"/>
    </sheetView>
  </sheetViews>
  <sheetFormatPr defaultColWidth="9.140625" defaultRowHeight="15" x14ac:dyDescent="0.2"/>
  <cols>
    <col min="1" max="1" width="47.140625" style="28" customWidth="1"/>
    <col min="2" max="10" width="8" style="28" customWidth="1"/>
    <col min="11" max="11" width="9.5703125" style="28" bestFit="1" customWidth="1"/>
    <col min="12" max="19" width="8" style="28" customWidth="1"/>
    <col min="20" max="20" width="8.28515625" style="28" customWidth="1"/>
    <col min="21" max="22" width="8" style="28" customWidth="1"/>
    <col min="23" max="23" width="8.5703125" style="28" customWidth="1"/>
    <col min="24" max="24" width="8" style="28" customWidth="1"/>
    <col min="25" max="25" width="9.5703125" style="28" bestFit="1" customWidth="1"/>
    <col min="26" max="28" width="8" style="28" customWidth="1"/>
    <col min="29" max="29" width="7.42578125" style="28" customWidth="1"/>
    <col min="30" max="33" width="8" style="28" customWidth="1"/>
    <col min="34" max="34" width="7.5703125" style="28" customWidth="1"/>
    <col min="35" max="35" width="8" style="28" customWidth="1"/>
    <col min="36" max="36" width="9.5703125" style="28" customWidth="1"/>
    <col min="37" max="16384" width="9.140625" style="28"/>
  </cols>
  <sheetData>
    <row r="1" spans="1:36" ht="23.25" customHeight="1" x14ac:dyDescent="0.3">
      <c r="A1" s="136" t="s">
        <v>79</v>
      </c>
      <c r="B1" s="136"/>
      <c r="C1" s="136"/>
      <c r="D1" s="136"/>
      <c r="E1" s="136"/>
      <c r="F1" s="136"/>
      <c r="G1" s="136"/>
      <c r="H1" s="136"/>
      <c r="I1" s="136"/>
      <c r="J1" s="136"/>
      <c r="K1" s="136"/>
      <c r="L1" s="136"/>
      <c r="M1" s="136"/>
      <c r="N1" s="136"/>
      <c r="O1" s="136"/>
      <c r="P1" s="136"/>
      <c r="Q1" s="136"/>
      <c r="R1" s="136"/>
      <c r="S1" s="136"/>
      <c r="T1" s="136"/>
      <c r="U1" s="136"/>
      <c r="V1" s="136"/>
      <c r="W1" s="136"/>
      <c r="X1" s="136"/>
      <c r="Y1" s="136"/>
      <c r="Z1" s="136"/>
      <c r="AA1" s="136"/>
      <c r="AB1" s="136"/>
      <c r="AC1" s="136"/>
      <c r="AD1" s="136"/>
      <c r="AE1" s="136"/>
      <c r="AF1" s="136"/>
      <c r="AG1" s="136"/>
      <c r="AH1" s="136"/>
      <c r="AI1" s="136"/>
      <c r="AJ1" s="136"/>
    </row>
    <row r="2" spans="1:36" ht="15" customHeight="1" x14ac:dyDescent="0.25">
      <c r="A2" s="152" t="s">
        <v>0</v>
      </c>
      <c r="B2" s="152"/>
      <c r="C2" s="152"/>
      <c r="D2" s="152"/>
      <c r="E2" s="152"/>
      <c r="F2" s="152"/>
      <c r="G2" s="152"/>
      <c r="H2" s="152"/>
      <c r="I2" s="152"/>
      <c r="J2" s="152"/>
      <c r="K2" s="152"/>
      <c r="L2" s="152"/>
      <c r="M2" s="152"/>
      <c r="N2" s="152"/>
      <c r="O2" s="152"/>
      <c r="P2" s="152"/>
      <c r="Q2" s="152"/>
      <c r="R2" s="152"/>
      <c r="S2" s="152"/>
      <c r="T2" s="152"/>
      <c r="U2" s="152"/>
      <c r="V2" s="152"/>
      <c r="W2" s="152"/>
      <c r="X2" s="152"/>
      <c r="Y2" s="152"/>
      <c r="Z2" s="152"/>
      <c r="AA2" s="152"/>
      <c r="AB2" s="152"/>
      <c r="AC2" s="152"/>
      <c r="AD2" s="152"/>
      <c r="AE2" s="152"/>
      <c r="AF2" s="152"/>
      <c r="AG2" s="152"/>
      <c r="AH2" s="152"/>
      <c r="AI2" s="152"/>
      <c r="AJ2" s="152"/>
    </row>
    <row r="3" spans="1:36" s="29" customFormat="1" ht="52.5" customHeight="1" x14ac:dyDescent="0.2">
      <c r="A3" s="141" t="s">
        <v>45</v>
      </c>
      <c r="B3" s="130" t="s">
        <v>46</v>
      </c>
      <c r="C3" s="143"/>
      <c r="D3" s="144"/>
      <c r="E3" s="145" t="s">
        <v>47</v>
      </c>
      <c r="F3" s="146"/>
      <c r="G3" s="147"/>
      <c r="H3" s="145" t="s">
        <v>48</v>
      </c>
      <c r="I3" s="146"/>
      <c r="J3" s="146"/>
      <c r="K3" s="148"/>
      <c r="L3" s="145" t="s">
        <v>24</v>
      </c>
      <c r="M3" s="146"/>
      <c r="N3" s="149"/>
      <c r="O3" s="145" t="s">
        <v>49</v>
      </c>
      <c r="P3" s="146"/>
      <c r="Q3" s="150"/>
      <c r="R3" s="145" t="s">
        <v>50</v>
      </c>
      <c r="S3" s="146"/>
      <c r="T3" s="149"/>
      <c r="U3" s="128" t="s">
        <v>27</v>
      </c>
      <c r="V3" s="128"/>
      <c r="W3" s="151"/>
      <c r="X3" s="137" t="s">
        <v>10</v>
      </c>
      <c r="Y3" s="138"/>
      <c r="Z3" s="139"/>
      <c r="AA3" s="137" t="s">
        <v>11</v>
      </c>
      <c r="AB3" s="138"/>
      <c r="AC3" s="139"/>
      <c r="AD3" s="137" t="s">
        <v>12</v>
      </c>
      <c r="AE3" s="138"/>
      <c r="AF3" s="139"/>
      <c r="AG3" s="130" t="s">
        <v>13</v>
      </c>
      <c r="AH3" s="140"/>
      <c r="AI3" s="140"/>
      <c r="AJ3" s="131"/>
    </row>
    <row r="4" spans="1:36" ht="24.75" customHeight="1" x14ac:dyDescent="0.25">
      <c r="A4" s="142"/>
      <c r="B4" s="97" t="s">
        <v>30</v>
      </c>
      <c r="C4" s="97" t="s">
        <v>31</v>
      </c>
      <c r="D4" s="97" t="s">
        <v>32</v>
      </c>
      <c r="E4" s="97" t="s">
        <v>30</v>
      </c>
      <c r="F4" s="97" t="s">
        <v>31</v>
      </c>
      <c r="G4" s="97" t="s">
        <v>32</v>
      </c>
      <c r="H4" s="97" t="s">
        <v>30</v>
      </c>
      <c r="I4" s="97" t="s">
        <v>31</v>
      </c>
      <c r="J4" s="97" t="s">
        <v>32</v>
      </c>
      <c r="K4" s="97" t="s">
        <v>33</v>
      </c>
      <c r="L4" s="97" t="s">
        <v>30</v>
      </c>
      <c r="M4" s="97" t="s">
        <v>31</v>
      </c>
      <c r="N4" s="97" t="s">
        <v>32</v>
      </c>
      <c r="O4" s="97" t="s">
        <v>30</v>
      </c>
      <c r="P4" s="97" t="s">
        <v>31</v>
      </c>
      <c r="Q4" s="97" t="s">
        <v>32</v>
      </c>
      <c r="R4" s="97" t="s">
        <v>30</v>
      </c>
      <c r="S4" s="97" t="s">
        <v>31</v>
      </c>
      <c r="T4" s="97" t="s">
        <v>32</v>
      </c>
      <c r="U4" s="97" t="s">
        <v>30</v>
      </c>
      <c r="V4" s="97" t="s">
        <v>31</v>
      </c>
      <c r="W4" s="97" t="s">
        <v>32</v>
      </c>
      <c r="X4" s="97" t="s">
        <v>30</v>
      </c>
      <c r="Y4" s="97" t="s">
        <v>31</v>
      </c>
      <c r="Z4" s="97" t="s">
        <v>32</v>
      </c>
      <c r="AA4" s="97" t="s">
        <v>30</v>
      </c>
      <c r="AB4" s="97" t="s">
        <v>31</v>
      </c>
      <c r="AC4" s="97" t="s">
        <v>32</v>
      </c>
      <c r="AD4" s="97" t="s">
        <v>30</v>
      </c>
      <c r="AE4" s="97" t="s">
        <v>31</v>
      </c>
      <c r="AF4" s="97" t="s">
        <v>32</v>
      </c>
      <c r="AG4" s="97" t="s">
        <v>30</v>
      </c>
      <c r="AH4" s="97" t="s">
        <v>31</v>
      </c>
      <c r="AI4" s="97" t="s">
        <v>32</v>
      </c>
      <c r="AJ4" s="97" t="s">
        <v>33</v>
      </c>
    </row>
    <row r="5" spans="1:36" s="20" customFormat="1" ht="39.950000000000003" customHeight="1" x14ac:dyDescent="0.3">
      <c r="A5" s="96" t="s">
        <v>42</v>
      </c>
      <c r="B5" s="75">
        <f>+'Table №4-PIC'!B5/'Table №4-PIC'!B$8*100</f>
        <v>37.384685041598281</v>
      </c>
      <c r="C5" s="75">
        <f>+'Table №4-PIC'!C5/'Table №4-PIC'!C$8*100</f>
        <v>35.011990407673856</v>
      </c>
      <c r="D5" s="75">
        <f>+'Table №4-PIC'!D5/'Table №4-PIC'!D$8*100</f>
        <v>15.067079463364294</v>
      </c>
      <c r="E5" s="75">
        <f>'Table №4-PIC'!F5/'Table №4-PIC'!F$8*100</f>
        <v>37.016185784658688</v>
      </c>
      <c r="F5" s="75">
        <f>'Table №4-PIC'!G5/'Table №4-PIC'!G$8*100</f>
        <v>34.116755117513272</v>
      </c>
      <c r="G5" s="75">
        <f>'Table №4-PIC'!H5/'Table №4-PIC'!H$8*100</f>
        <v>95.238095238095227</v>
      </c>
      <c r="H5" s="75">
        <f>+'Table №4-PIC'!J5/'Table №4-PIC'!J$8*100</f>
        <v>38.661882931366684</v>
      </c>
      <c r="I5" s="75">
        <f>+'Table №4-PIC'!K5/'Table №4-PIC'!K$8*100</f>
        <v>33.420914345769837</v>
      </c>
      <c r="J5" s="75">
        <f>+'Table №4-PIC'!L5/'Table №4-PIC'!L$8*100</f>
        <v>41.546762589928058</v>
      </c>
      <c r="K5" s="75">
        <f>+'Table №4-PIC'!M5/'Table №4-PIC'!M$8*100</f>
        <v>4.7619047619047619</v>
      </c>
      <c r="L5" s="75">
        <f>+'Table №4-PIC'!O5/'Table №4-PIC'!O$8*100</f>
        <v>36.922677737415668</v>
      </c>
      <c r="M5" s="75">
        <f>+'Table №4-PIC'!P5/'Table №4-PIC'!P$8*100</f>
        <v>33.76394597768644</v>
      </c>
      <c r="N5" s="75">
        <f>+'Table №4-PIC'!Q5/'Table №4-PIC'!Q$8*100</f>
        <v>17.785735601313039</v>
      </c>
      <c r="O5" s="75">
        <f>+'Table №4-PIC'!S5/'Table №4-PIC'!S$8*100</f>
        <v>37.24761482138895</v>
      </c>
      <c r="P5" s="75">
        <f>+'Table №4-PIC'!T5/'Table №4-PIC'!T$8*100</f>
        <v>35.72433192686357</v>
      </c>
      <c r="Q5" s="75">
        <f>+'Table №4-PIC'!U5/'Table №4-PIC'!U$8*100</f>
        <v>18.731563421828909</v>
      </c>
      <c r="R5" s="75">
        <f>+'Table №4-PIC'!W5/'Table №4-PIC'!W$8*100</f>
        <v>36.402795838751629</v>
      </c>
      <c r="S5" s="75">
        <f>+'Table №4-PIC'!X5/'Table №4-PIC'!X$8*100</f>
        <v>35.93429158110883</v>
      </c>
      <c r="T5" s="75">
        <f>+'Table №4-PIC'!Y5/'Table №4-PIC'!Y$8*100</f>
        <v>20.871559633027523</v>
      </c>
      <c r="U5" s="75">
        <f>+'Table №4-PIC'!AA5/'Table №4-PIC'!AA$8*100</f>
        <v>43.214475784992018</v>
      </c>
      <c r="V5" s="75">
        <f>+'Table №4-PIC'!AB5/'Table №4-PIC'!AB$8*100</f>
        <v>42.99363057324841</v>
      </c>
      <c r="W5" s="75">
        <f>+'Table №4-PIC'!AC5/'Table №4-PIC'!AC$8*100</f>
        <v>94.444444444444443</v>
      </c>
      <c r="X5" s="75">
        <f>+'Table №4-PIC'!AE5/'Table №4-PIC'!AE$8*100</f>
        <v>44.190064794816415</v>
      </c>
      <c r="Y5" s="75">
        <f>+'Table №4-PIC'!AF5/'Table №4-PIC'!AF$8*100</f>
        <v>42.984014209591479</v>
      </c>
      <c r="Z5" s="75">
        <f>+'Table №4-PIC'!AG5/'Table №4-PIC'!AG$8*100</f>
        <v>57.999999999999993</v>
      </c>
      <c r="AA5" s="75">
        <f>+'Table №4-PIC'!AI5/'Table №4-PIC'!AI$8*100</f>
        <v>45.254133496631965</v>
      </c>
      <c r="AB5" s="75">
        <f>+'Table №4-PIC'!AJ5/'Table №4-PIC'!AJ$8*100</f>
        <v>44.761904761904766</v>
      </c>
      <c r="AC5" s="75">
        <f>+'Table №4-PIC'!AK5/'Table №4-PIC'!AK$8*100</f>
        <v>100</v>
      </c>
      <c r="AD5" s="75">
        <f>+'Table №4-PIC'!AM5/'Table №4-PIC'!AM$8*100</f>
        <v>51.141552511415526</v>
      </c>
      <c r="AE5" s="75">
        <f>+'Table №4-PIC'!AN5/'Table №4-PIC'!AN$8*100</f>
        <v>62.048192771084345</v>
      </c>
      <c r="AF5" s="75">
        <f>+'Table №4-PIC'!AO5/'Table №4-PIC'!AO$8*100</f>
        <v>83.453237410071949</v>
      </c>
      <c r="AG5" s="75">
        <f>+'Table №4-PIC'!AQ5/'Table №4-PIC'!AQ$8*100</f>
        <v>37.873861247372112</v>
      </c>
      <c r="AH5" s="75">
        <f>+'Table №4-PIC'!AR5/'Table №4-PIC'!AR$8*100</f>
        <v>35.841775205016887</v>
      </c>
      <c r="AI5" s="75">
        <f>+'Table №4-PIC'!AS5/'Table №4-PIC'!AS$8*100</f>
        <v>22.219020172910664</v>
      </c>
      <c r="AJ5" s="75">
        <f>+'Table №4-PIC'!AT5/'Table №4-PIC'!AT$8*100</f>
        <v>4.7619047619047619</v>
      </c>
    </row>
    <row r="6" spans="1:36" s="20" customFormat="1" ht="39" customHeight="1" x14ac:dyDescent="0.3">
      <c r="A6" s="96" t="s">
        <v>43</v>
      </c>
      <c r="B6" s="75">
        <f>+'Table №4-PIC'!B6/'Table №4-PIC'!B$8*100</f>
        <v>62.615314958401726</v>
      </c>
      <c r="C6" s="75">
        <f>+'Table №4-PIC'!C6/'Table №4-PIC'!C$8*100</f>
        <v>64.988009592326136</v>
      </c>
      <c r="D6" s="75">
        <f>+'Table №4-PIC'!D6/'Table №4-PIC'!D$8*100</f>
        <v>83.900928792569658</v>
      </c>
      <c r="E6" s="75">
        <f>'Table №4-PIC'!F6/'Table №4-PIC'!F$8*100</f>
        <v>62.983814215341305</v>
      </c>
      <c r="F6" s="75">
        <f>'Table №4-PIC'!G6/'Table №4-PIC'!G$8*100</f>
        <v>65.883244882486736</v>
      </c>
      <c r="G6" s="75">
        <f>'Table №4-PIC'!H6/'Table №4-PIC'!H$8*100</f>
        <v>0</v>
      </c>
      <c r="H6" s="75">
        <f>+'Table №4-PIC'!J6/'Table №4-PIC'!J$8*100</f>
        <v>61.338117068633316</v>
      </c>
      <c r="I6" s="75">
        <f>+'Table №4-PIC'!K6/'Table №4-PIC'!K$8*100</f>
        <v>66.57908565423017</v>
      </c>
      <c r="J6" s="75">
        <f>+'Table №4-PIC'!L6/'Table №4-PIC'!L$8*100</f>
        <v>55.035971223021583</v>
      </c>
      <c r="K6" s="75">
        <f>+'Table №4-PIC'!M6/'Table №4-PIC'!M$8*100</f>
        <v>95.238095238095227</v>
      </c>
      <c r="L6" s="75">
        <f>+'Table №4-PIC'!O6/'Table №4-PIC'!O$8*100</f>
        <v>63.077322262584325</v>
      </c>
      <c r="M6" s="75">
        <f>+'Table №4-PIC'!P6/'Table №4-PIC'!P$8*100</f>
        <v>66.236054022313567</v>
      </c>
      <c r="N6" s="75">
        <f>+'Table №4-PIC'!Q6/'Table №4-PIC'!Q$8*100</f>
        <v>81.408534765741564</v>
      </c>
      <c r="O6" s="75">
        <f>+'Table №4-PIC'!S6/'Table №4-PIC'!S$8*100</f>
        <v>62.75238517861105</v>
      </c>
      <c r="P6" s="75">
        <f>+'Table №4-PIC'!T6/'Table №4-PIC'!T$8*100</f>
        <v>64.27566807313643</v>
      </c>
      <c r="Q6" s="75">
        <f>+'Table №4-PIC'!U6/'Table №4-PIC'!U$8*100</f>
        <v>80.899705014749273</v>
      </c>
      <c r="R6" s="75">
        <f>+'Table №4-PIC'!W6/'Table №4-PIC'!W$8*100</f>
        <v>63.597204161248378</v>
      </c>
      <c r="S6" s="75">
        <f>+'Table №4-PIC'!X6/'Table №4-PIC'!X$8*100</f>
        <v>64.065708418891163</v>
      </c>
      <c r="T6" s="75">
        <f>+'Table №4-PIC'!Y6/'Table №4-PIC'!Y$8*100</f>
        <v>77.981651376146786</v>
      </c>
      <c r="U6" s="75">
        <f>+'Table №4-PIC'!AA6/'Table №4-PIC'!AA$8*100</f>
        <v>56.785524215007989</v>
      </c>
      <c r="V6" s="75">
        <f>+'Table №4-PIC'!AB6/'Table №4-PIC'!AB$8*100</f>
        <v>57.00636942675159</v>
      </c>
      <c r="W6" s="75">
        <f>+'Table №4-PIC'!AC6/'Table №4-PIC'!AC$8*100</f>
        <v>0</v>
      </c>
      <c r="X6" s="75">
        <f>+'Table №4-PIC'!AE6/'Table №4-PIC'!AE$8*100</f>
        <v>55.809935205183578</v>
      </c>
      <c r="Y6" s="75">
        <f>+'Table №4-PIC'!AF6/'Table №4-PIC'!AF$8*100</f>
        <v>57.015985790408529</v>
      </c>
      <c r="Z6" s="75">
        <f>+'Table №4-PIC'!AG6/'Table №4-PIC'!AG$8*100</f>
        <v>38</v>
      </c>
      <c r="AA6" s="75">
        <f>+'Table №4-PIC'!AI6/'Table №4-PIC'!AI$8*100</f>
        <v>54.745866503368035</v>
      </c>
      <c r="AB6" s="75">
        <f>+'Table №4-PIC'!AJ6/'Table №4-PIC'!AJ$8*100</f>
        <v>55.238095238095241</v>
      </c>
      <c r="AC6" s="75">
        <f>+'Table №4-PIC'!AK6/'Table №4-PIC'!AK$8*100</f>
        <v>0</v>
      </c>
      <c r="AD6" s="75">
        <f>+'Table №4-PIC'!AM6/'Table №4-PIC'!AM$8*100</f>
        <v>48.858447488584474</v>
      </c>
      <c r="AE6" s="75">
        <f>+'Table №4-PIC'!AN6/'Table №4-PIC'!AN$8*100</f>
        <v>37.951807228915662</v>
      </c>
      <c r="AF6" s="75">
        <f>+'Table №4-PIC'!AO6/'Table №4-PIC'!AO$8*100</f>
        <v>7.9136690647482011</v>
      </c>
      <c r="AG6" s="75">
        <f>+'Table №4-PIC'!AQ6/'Table №4-PIC'!AQ$8*100</f>
        <v>62.126138752627888</v>
      </c>
      <c r="AH6" s="75">
        <f>+'Table №4-PIC'!AR6/'Table №4-PIC'!AR$8*100</f>
        <v>64.158224794983127</v>
      </c>
      <c r="AI6" s="75">
        <f>+'Table №4-PIC'!AS6/'Table №4-PIC'!AS$8*100</f>
        <v>76.570605187319885</v>
      </c>
      <c r="AJ6" s="75">
        <f>+'Table №4-PIC'!AT6/'Table №4-PIC'!AT$8*100</f>
        <v>95.238095238095227</v>
      </c>
    </row>
    <row r="7" spans="1:36" ht="39.950000000000003" customHeight="1" x14ac:dyDescent="0.25">
      <c r="A7" s="96" t="s">
        <v>44</v>
      </c>
      <c r="B7" s="75">
        <f>+'Table №4-PIC'!B7/'Table №4-PIC'!B$8*100</f>
        <v>0</v>
      </c>
      <c r="C7" s="75">
        <f>+'Table №4-PIC'!C7/'Table №4-PIC'!C$8*100</f>
        <v>0</v>
      </c>
      <c r="D7" s="75">
        <f>+'Table №4-PIC'!D7/'Table №4-PIC'!D$8*100</f>
        <v>1.0319917440660475</v>
      </c>
      <c r="E7" s="75">
        <f>'Table №4-PIC'!F7/'Table №4-PIC'!F$8*100</f>
        <v>0</v>
      </c>
      <c r="F7" s="75">
        <f>'Table №4-PIC'!G7/'Table №4-PIC'!G$8*100</f>
        <v>0</v>
      </c>
      <c r="G7" s="75">
        <f>'Table №4-PIC'!H7/'Table №4-PIC'!H$8*100</f>
        <v>4.7619047619047619</v>
      </c>
      <c r="H7" s="75">
        <f>+'Table №4-PIC'!J7/'Table №4-PIC'!J$8*100</f>
        <v>0</v>
      </c>
      <c r="I7" s="75">
        <f>+'Table №4-PIC'!K7/'Table №4-PIC'!K$8*100</f>
        <v>0</v>
      </c>
      <c r="J7" s="75">
        <f>+'Table №4-PIC'!L7/'Table №4-PIC'!L$8*100</f>
        <v>3.4172661870503598</v>
      </c>
      <c r="K7" s="75">
        <f>+'Table №4-PIC'!M7/'Table №4-PIC'!M$8*100</f>
        <v>0</v>
      </c>
      <c r="L7" s="75">
        <f>+'Table №4-PIC'!O7/'Table №4-PIC'!O$8*100</f>
        <v>0</v>
      </c>
      <c r="M7" s="75">
        <f>+'Table №4-PIC'!P7/'Table №4-PIC'!P$8*100</f>
        <v>0</v>
      </c>
      <c r="N7" s="75">
        <f>+'Table №4-PIC'!Q7/'Table №4-PIC'!Q$8*100</f>
        <v>0.80572963294538946</v>
      </c>
      <c r="O7" s="75">
        <f>+'Table №4-PIC'!S7/'Table №4-PIC'!S$8*100</f>
        <v>0</v>
      </c>
      <c r="P7" s="75">
        <f>+'Table №4-PIC'!T7/'Table №4-PIC'!T$8*100</f>
        <v>0</v>
      </c>
      <c r="Q7" s="75">
        <f>+'Table №4-PIC'!U7/'Table №4-PIC'!U$8*100</f>
        <v>0.36873156342182889</v>
      </c>
      <c r="R7" s="75">
        <f>+'Table №4-PIC'!W7/'Table №4-PIC'!W$8*100</f>
        <v>0</v>
      </c>
      <c r="S7" s="75">
        <f>+'Table №4-PIC'!X7/'Table №4-PIC'!X$8*100</f>
        <v>0</v>
      </c>
      <c r="T7" s="75">
        <f>+'Table №4-PIC'!Y7/'Table №4-PIC'!Y$8*100</f>
        <v>1.1467889908256881</v>
      </c>
      <c r="U7" s="75">
        <f>+'Table №4-PIC'!AA7/'Table №4-PIC'!AA$8*100</f>
        <v>0</v>
      </c>
      <c r="V7" s="75">
        <f>+'Table №4-PIC'!AB7/'Table №4-PIC'!AB$8*100</f>
        <v>0</v>
      </c>
      <c r="W7" s="75">
        <f>+'Table №4-PIC'!AC7/'Table №4-PIC'!AC$8*100</f>
        <v>5.5555555555555554</v>
      </c>
      <c r="X7" s="75">
        <f>+'Table №4-PIC'!AE7/'Table №4-PIC'!AE$8*100</f>
        <v>0</v>
      </c>
      <c r="Y7" s="75">
        <f>+'Table №4-PIC'!AF7/'Table №4-PIC'!AF$8*100</f>
        <v>0</v>
      </c>
      <c r="Z7" s="75">
        <f>+'Table №4-PIC'!AG7/'Table №4-PIC'!AG$8*100</f>
        <v>4</v>
      </c>
      <c r="AA7" s="75">
        <f>+'Table №4-PIC'!AI7/'Table №4-PIC'!AI$8*100</f>
        <v>0</v>
      </c>
      <c r="AB7" s="75">
        <f>+'Table №4-PIC'!AJ7/'Table №4-PIC'!AJ$8*100</f>
        <v>0</v>
      </c>
      <c r="AC7" s="75">
        <f>+'Table №4-PIC'!AK7/'Table №4-PIC'!AK$8*100</f>
        <v>0</v>
      </c>
      <c r="AD7" s="75">
        <f>+'Table №4-PIC'!AM7/'Table №4-PIC'!AM$8*100</f>
        <v>0</v>
      </c>
      <c r="AE7" s="75">
        <f>+'Table №4-PIC'!AN7/'Table №4-PIC'!AN$8*100</f>
        <v>0</v>
      </c>
      <c r="AF7" s="75">
        <f>+'Table №4-PIC'!AO7/'Table №4-PIC'!AO$8*100</f>
        <v>8.6330935251798557</v>
      </c>
      <c r="AG7" s="75">
        <f>+'Table №4-PIC'!AQ7/'Table №4-PIC'!AQ$8*100</f>
        <v>0</v>
      </c>
      <c r="AH7" s="75">
        <f>+'Table №4-PIC'!AR7/'Table №4-PIC'!AR$8*100</f>
        <v>0</v>
      </c>
      <c r="AI7" s="75">
        <f>+'Table №4-PIC'!AS7/'Table №4-PIC'!AS$8*100</f>
        <v>1.2103746397694526</v>
      </c>
      <c r="AJ7" s="75">
        <f>+'Table №4-PIC'!AT7/'Table №4-PIC'!AT$8*100</f>
        <v>0</v>
      </c>
    </row>
    <row r="8" spans="1:36" s="20" customFormat="1" ht="39.950000000000003" customHeight="1" x14ac:dyDescent="0.3">
      <c r="A8" s="96" t="s">
        <v>13</v>
      </c>
      <c r="B8" s="75">
        <f t="shared" ref="B8:AI8" si="0">+SUM(B5:B7)</f>
        <v>100</v>
      </c>
      <c r="C8" s="75">
        <f t="shared" si="0"/>
        <v>100</v>
      </c>
      <c r="D8" s="75">
        <f t="shared" si="0"/>
        <v>100</v>
      </c>
      <c r="E8" s="75">
        <f t="shared" si="0"/>
        <v>100</v>
      </c>
      <c r="F8" s="75">
        <f t="shared" si="0"/>
        <v>100</v>
      </c>
      <c r="G8" s="75">
        <f t="shared" si="0"/>
        <v>99.999999999999986</v>
      </c>
      <c r="H8" s="75">
        <f t="shared" si="0"/>
        <v>100</v>
      </c>
      <c r="I8" s="75">
        <f t="shared" si="0"/>
        <v>100</v>
      </c>
      <c r="J8" s="75">
        <f t="shared" si="0"/>
        <v>100</v>
      </c>
      <c r="K8" s="75">
        <f t="shared" si="0"/>
        <v>99.999999999999986</v>
      </c>
      <c r="L8" s="75">
        <f t="shared" si="0"/>
        <v>100</v>
      </c>
      <c r="M8" s="75">
        <f t="shared" si="0"/>
        <v>100</v>
      </c>
      <c r="N8" s="75">
        <f t="shared" si="0"/>
        <v>99.999999999999986</v>
      </c>
      <c r="O8" s="75">
        <f t="shared" si="0"/>
        <v>100</v>
      </c>
      <c r="P8" s="75">
        <f t="shared" si="0"/>
        <v>100</v>
      </c>
      <c r="Q8" s="75">
        <f t="shared" si="0"/>
        <v>100.00000000000001</v>
      </c>
      <c r="R8" s="75">
        <f t="shared" si="0"/>
        <v>100</v>
      </c>
      <c r="S8" s="75">
        <f t="shared" si="0"/>
        <v>100</v>
      </c>
      <c r="T8" s="75">
        <f t="shared" si="0"/>
        <v>100</v>
      </c>
      <c r="U8" s="75">
        <f t="shared" si="0"/>
        <v>100</v>
      </c>
      <c r="V8" s="75">
        <f t="shared" si="0"/>
        <v>100</v>
      </c>
      <c r="W8" s="75">
        <f t="shared" si="0"/>
        <v>100</v>
      </c>
      <c r="X8" s="75">
        <f t="shared" si="0"/>
        <v>100</v>
      </c>
      <c r="Y8" s="75">
        <f t="shared" si="0"/>
        <v>100</v>
      </c>
      <c r="Z8" s="75">
        <f t="shared" si="0"/>
        <v>100</v>
      </c>
      <c r="AA8" s="75">
        <f t="shared" si="0"/>
        <v>100</v>
      </c>
      <c r="AB8" s="75">
        <f t="shared" si="0"/>
        <v>100</v>
      </c>
      <c r="AC8" s="75">
        <f t="shared" si="0"/>
        <v>100</v>
      </c>
      <c r="AD8" s="75">
        <f t="shared" si="0"/>
        <v>100</v>
      </c>
      <c r="AE8" s="75">
        <f t="shared" si="0"/>
        <v>100</v>
      </c>
      <c r="AF8" s="75">
        <f t="shared" si="0"/>
        <v>100.00000000000001</v>
      </c>
      <c r="AG8" s="75">
        <f t="shared" si="0"/>
        <v>100</v>
      </c>
      <c r="AH8" s="75">
        <f t="shared" si="0"/>
        <v>100.00000000000001</v>
      </c>
      <c r="AI8" s="75">
        <f t="shared" si="0"/>
        <v>100</v>
      </c>
      <c r="AJ8" s="75">
        <f>+SUM(AJ5:AJ7)</f>
        <v>99.999999999999986</v>
      </c>
    </row>
  </sheetData>
  <mergeCells count="14">
    <mergeCell ref="X3:Z3"/>
    <mergeCell ref="AA3:AC3"/>
    <mergeCell ref="AG3:AJ3"/>
    <mergeCell ref="A1:AJ1"/>
    <mergeCell ref="A2:AJ2"/>
    <mergeCell ref="A3:A4"/>
    <mergeCell ref="B3:D3"/>
    <mergeCell ref="E3:G3"/>
    <mergeCell ref="H3:K3"/>
    <mergeCell ref="L3:N3"/>
    <mergeCell ref="O3:Q3"/>
    <mergeCell ref="R3:T3"/>
    <mergeCell ref="U3:W3"/>
    <mergeCell ref="AD3:AF3"/>
  </mergeCells>
  <printOptions horizontalCentered="1" verticalCentered="1"/>
  <pageMargins left="0.19685039370078741" right="0.19685039370078741" top="0.98425196850393704" bottom="0.98425196850393704" header="0.51181102362204722" footer="0.51181102362204722"/>
  <pageSetup paperSize="9" scale="44" orientation="landscape" r:id="rId1"/>
  <headerFooter alignWithMargins="0">
    <oddHeader>&amp;R&amp;A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pageSetUpPr fitToPage="1"/>
  </sheetPr>
  <dimension ref="A1:K20"/>
  <sheetViews>
    <sheetView showGridLines="0" zoomScale="90" zoomScaleNormal="90" workbookViewId="0">
      <selection sqref="A1:H1"/>
    </sheetView>
  </sheetViews>
  <sheetFormatPr defaultColWidth="9.140625" defaultRowHeight="13.5" customHeight="1" x14ac:dyDescent="0.25"/>
  <cols>
    <col min="1" max="1" width="59.42578125" style="6" customWidth="1"/>
    <col min="2" max="8" width="12.42578125" style="4" customWidth="1"/>
    <col min="9" max="16384" width="9.140625" style="4"/>
  </cols>
  <sheetData>
    <row r="1" spans="1:11" ht="40.5" customHeight="1" x14ac:dyDescent="0.25">
      <c r="A1" s="154" t="s">
        <v>72</v>
      </c>
      <c r="B1" s="154"/>
      <c r="C1" s="154"/>
      <c r="D1" s="154"/>
      <c r="E1" s="154"/>
      <c r="F1" s="154"/>
      <c r="G1" s="154"/>
      <c r="H1" s="154"/>
    </row>
    <row r="2" spans="1:11" ht="13.5" customHeight="1" x14ac:dyDescent="0.25">
      <c r="A2" s="14"/>
      <c r="B2" s="7"/>
    </row>
    <row r="3" spans="1:11" ht="30.75" customHeight="1" x14ac:dyDescent="0.25">
      <c r="A3" s="160" t="s">
        <v>53</v>
      </c>
      <c r="B3" s="67">
        <v>2024</v>
      </c>
      <c r="C3" s="155">
        <v>2025</v>
      </c>
      <c r="D3" s="156"/>
      <c r="E3" s="156"/>
      <c r="F3" s="156"/>
      <c r="G3" s="156"/>
      <c r="H3" s="157"/>
    </row>
    <row r="4" spans="1:11" ht="32.25" customHeight="1" x14ac:dyDescent="0.25">
      <c r="A4" s="161"/>
      <c r="B4" s="51">
        <v>12</v>
      </c>
      <c r="C4" s="51">
        <v>1</v>
      </c>
      <c r="D4" s="51">
        <v>2</v>
      </c>
      <c r="E4" s="51">
        <v>3</v>
      </c>
      <c r="F4" s="51">
        <v>4</v>
      </c>
      <c r="G4" s="51">
        <v>5</v>
      </c>
      <c r="H4" s="51">
        <v>6</v>
      </c>
    </row>
    <row r="5" spans="1:11" ht="35.1" customHeight="1" x14ac:dyDescent="0.25">
      <c r="A5" s="93" t="s">
        <v>3</v>
      </c>
      <c r="B5" s="84">
        <v>1231013</v>
      </c>
      <c r="C5" s="84">
        <v>1230140</v>
      </c>
      <c r="D5" s="84">
        <v>1229323</v>
      </c>
      <c r="E5" s="84">
        <v>1228457</v>
      </c>
      <c r="F5" s="84">
        <v>1227720</v>
      </c>
      <c r="G5" s="84">
        <v>1228001</v>
      </c>
      <c r="H5" s="84">
        <v>1226948</v>
      </c>
      <c r="K5" s="35"/>
    </row>
    <row r="6" spans="1:11" ht="35.1" customHeight="1" x14ac:dyDescent="0.25">
      <c r="A6" s="93" t="s">
        <v>4</v>
      </c>
      <c r="B6" s="84">
        <v>438989</v>
      </c>
      <c r="C6" s="84">
        <v>438693</v>
      </c>
      <c r="D6" s="84">
        <v>436479</v>
      </c>
      <c r="E6" s="84">
        <v>436535</v>
      </c>
      <c r="F6" s="84">
        <v>436217</v>
      </c>
      <c r="G6" s="84">
        <v>433406</v>
      </c>
      <c r="H6" s="84">
        <v>433031</v>
      </c>
      <c r="K6" s="35"/>
    </row>
    <row r="7" spans="1:11" ht="35.1" customHeight="1" x14ac:dyDescent="0.25">
      <c r="A7" s="93" t="s">
        <v>23</v>
      </c>
      <c r="B7" s="84">
        <v>1002712</v>
      </c>
      <c r="C7" s="84">
        <v>1001440</v>
      </c>
      <c r="D7" s="84">
        <v>1008228</v>
      </c>
      <c r="E7" s="84">
        <v>1006907</v>
      </c>
      <c r="F7" s="84">
        <v>1005723</v>
      </c>
      <c r="G7" s="84">
        <v>1009468</v>
      </c>
      <c r="H7" s="84">
        <v>1008093</v>
      </c>
      <c r="K7" s="35"/>
    </row>
    <row r="8" spans="1:11" ht="35.1" customHeight="1" x14ac:dyDescent="0.25">
      <c r="A8" s="93" t="s">
        <v>24</v>
      </c>
      <c r="B8" s="84">
        <v>1046629</v>
      </c>
      <c r="C8" s="84">
        <v>1045663</v>
      </c>
      <c r="D8" s="84">
        <v>1054372</v>
      </c>
      <c r="E8" s="84">
        <v>1053604</v>
      </c>
      <c r="F8" s="84">
        <v>1052867</v>
      </c>
      <c r="G8" s="84">
        <v>1057165</v>
      </c>
      <c r="H8" s="84">
        <v>1056209</v>
      </c>
      <c r="K8" s="35"/>
    </row>
    <row r="9" spans="1:11" ht="35.1" customHeight="1" x14ac:dyDescent="0.25">
      <c r="A9" s="93" t="s">
        <v>25</v>
      </c>
      <c r="B9" s="84">
        <v>482909</v>
      </c>
      <c r="C9" s="84">
        <v>482716</v>
      </c>
      <c r="D9" s="84">
        <v>494227</v>
      </c>
      <c r="E9" s="84">
        <v>494096</v>
      </c>
      <c r="F9" s="84">
        <v>493966</v>
      </c>
      <c r="G9" s="84">
        <v>503059</v>
      </c>
      <c r="H9" s="84">
        <v>502727</v>
      </c>
      <c r="K9" s="35"/>
    </row>
    <row r="10" spans="1:11" ht="34.5" customHeight="1" x14ac:dyDescent="0.25">
      <c r="A10" s="93" t="s">
        <v>26</v>
      </c>
      <c r="B10" s="84">
        <v>406241</v>
      </c>
      <c r="C10" s="84">
        <v>406028</v>
      </c>
      <c r="D10" s="84">
        <v>405261</v>
      </c>
      <c r="E10" s="84">
        <v>405164</v>
      </c>
      <c r="F10" s="84">
        <v>405006</v>
      </c>
      <c r="G10" s="84">
        <v>403346</v>
      </c>
      <c r="H10" s="84">
        <v>403126</v>
      </c>
      <c r="K10" s="35"/>
    </row>
    <row r="11" spans="1:11" ht="35.1" customHeight="1" x14ac:dyDescent="0.25">
      <c r="A11" s="93" t="s">
        <v>27</v>
      </c>
      <c r="B11" s="84">
        <v>196423</v>
      </c>
      <c r="C11" s="84">
        <v>196446</v>
      </c>
      <c r="D11" s="84">
        <v>194409</v>
      </c>
      <c r="E11" s="84">
        <v>194441</v>
      </c>
      <c r="F11" s="84">
        <v>194478</v>
      </c>
      <c r="G11" s="84">
        <v>192167</v>
      </c>
      <c r="H11" s="84">
        <v>192290</v>
      </c>
      <c r="K11" s="35"/>
    </row>
    <row r="12" spans="1:11" ht="35.1" customHeight="1" x14ac:dyDescent="0.25">
      <c r="A12" s="93" t="s">
        <v>10</v>
      </c>
      <c r="B12" s="84">
        <v>139028</v>
      </c>
      <c r="C12" s="84">
        <v>139056</v>
      </c>
      <c r="D12" s="84">
        <v>140486</v>
      </c>
      <c r="E12" s="84">
        <v>140553</v>
      </c>
      <c r="F12" s="84">
        <v>140593</v>
      </c>
      <c r="G12" s="84">
        <v>140726</v>
      </c>
      <c r="H12" s="84">
        <v>140751</v>
      </c>
      <c r="K12" s="35"/>
    </row>
    <row r="13" spans="1:11" ht="35.1" customHeight="1" x14ac:dyDescent="0.25">
      <c r="A13" s="94" t="s">
        <v>11</v>
      </c>
      <c r="B13" s="84">
        <v>84529</v>
      </c>
      <c r="C13" s="84">
        <v>84523</v>
      </c>
      <c r="D13" s="84">
        <v>84756</v>
      </c>
      <c r="E13" s="84">
        <v>84753</v>
      </c>
      <c r="F13" s="84">
        <v>84844</v>
      </c>
      <c r="G13" s="84">
        <v>84723</v>
      </c>
      <c r="H13" s="84">
        <v>84726</v>
      </c>
      <c r="K13" s="35"/>
    </row>
    <row r="14" spans="1:11" ht="35.1" customHeight="1" x14ac:dyDescent="0.25">
      <c r="A14" s="98" t="s">
        <v>12</v>
      </c>
      <c r="B14" s="84">
        <v>37660</v>
      </c>
      <c r="C14" s="84">
        <v>37812</v>
      </c>
      <c r="D14" s="84">
        <v>43675</v>
      </c>
      <c r="E14" s="84">
        <v>43698</v>
      </c>
      <c r="F14" s="84">
        <v>43742</v>
      </c>
      <c r="G14" s="84">
        <v>48244</v>
      </c>
      <c r="H14" s="84">
        <v>48302</v>
      </c>
      <c r="K14" s="35"/>
    </row>
    <row r="15" spans="1:11" ht="35.1" customHeight="1" x14ac:dyDescent="0.25">
      <c r="A15" s="99" t="s">
        <v>13</v>
      </c>
      <c r="B15" s="76">
        <f t="shared" ref="B15:H15" si="0">+SUM(B5:B14)</f>
        <v>5066133</v>
      </c>
      <c r="C15" s="76">
        <f t="shared" si="0"/>
        <v>5062517</v>
      </c>
      <c r="D15" s="76">
        <f t="shared" si="0"/>
        <v>5091216</v>
      </c>
      <c r="E15" s="76">
        <f t="shared" si="0"/>
        <v>5088208</v>
      </c>
      <c r="F15" s="76">
        <f t="shared" si="0"/>
        <v>5085156</v>
      </c>
      <c r="G15" s="76">
        <f t="shared" si="0"/>
        <v>5100305</v>
      </c>
      <c r="H15" s="76">
        <f t="shared" si="0"/>
        <v>5096203</v>
      </c>
      <c r="K15" s="35"/>
    </row>
    <row r="16" spans="1:11" ht="18.75" customHeight="1" x14ac:dyDescent="0.25">
      <c r="A16" s="5"/>
      <c r="B16" s="56"/>
      <c r="C16" s="56"/>
      <c r="D16" s="56"/>
    </row>
    <row r="17" spans="1:8" ht="21" customHeight="1" x14ac:dyDescent="0.25">
      <c r="A17" s="158" t="s">
        <v>69</v>
      </c>
      <c r="B17" s="159"/>
      <c r="C17" s="159"/>
      <c r="D17" s="159"/>
      <c r="E17" s="7"/>
      <c r="F17" s="7"/>
      <c r="G17" s="7"/>
      <c r="H17" s="7"/>
    </row>
    <row r="18" spans="1:8" ht="21" customHeight="1" x14ac:dyDescent="0.25">
      <c r="A18" s="158" t="s">
        <v>70</v>
      </c>
      <c r="B18" s="158"/>
      <c r="C18" s="158"/>
      <c r="D18" s="158"/>
      <c r="E18" s="158"/>
      <c r="F18" s="158"/>
      <c r="G18" s="158"/>
      <c r="H18" s="7"/>
    </row>
    <row r="19" spans="1:8" ht="15.75" customHeight="1" x14ac:dyDescent="0.25">
      <c r="A19" s="153" t="s">
        <v>71</v>
      </c>
      <c r="B19" s="153"/>
      <c r="C19" s="153"/>
      <c r="D19" s="153"/>
      <c r="E19" s="153"/>
      <c r="F19" s="153"/>
      <c r="G19" s="153"/>
      <c r="H19" s="153"/>
    </row>
    <row r="20" spans="1:8" ht="13.5" customHeight="1" x14ac:dyDescent="0.25">
      <c r="B20" s="35"/>
      <c r="C20" s="35"/>
      <c r="D20" s="35"/>
    </row>
  </sheetData>
  <mergeCells count="6">
    <mergeCell ref="A19:H19"/>
    <mergeCell ref="A1:H1"/>
    <mergeCell ref="C3:H3"/>
    <mergeCell ref="A17:D17"/>
    <mergeCell ref="A3:A4"/>
    <mergeCell ref="A18:G18"/>
  </mergeCells>
  <phoneticPr fontId="0" type="noConversion"/>
  <conditionalFormatting sqref="B15:H15">
    <cfRule type="duplicateValues" dxfId="1" priority="5"/>
  </conditionalFormatting>
  <conditionalFormatting sqref="B5:H14">
    <cfRule type="duplicateValues" dxfId="0" priority="1"/>
  </conditionalFormatting>
  <printOptions horizontalCentered="1" verticalCentered="1"/>
  <pageMargins left="0.19685039370078741" right="0.19685039370078741" top="0.6692913385826772" bottom="0.47244094488188981" header="0.31496062992125984" footer="0.19685039370078741"/>
  <pageSetup paperSize="9" scale="91" orientation="landscape" r:id="rId1"/>
  <headerFooter alignWithMargins="0">
    <oddHeader>&amp;R&amp;"Times New Roman,Regular"&amp;12&amp;A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pageSetUpPr fitToPage="1"/>
  </sheetPr>
  <dimension ref="A1:H15"/>
  <sheetViews>
    <sheetView showGridLines="0" zoomScale="90" zoomScaleNormal="90" workbookViewId="0">
      <selection sqref="A1:H1"/>
    </sheetView>
  </sheetViews>
  <sheetFormatPr defaultColWidth="9.140625" defaultRowHeight="13.5" customHeight="1" x14ac:dyDescent="0.25"/>
  <cols>
    <col min="1" max="1" width="58.28515625" style="9" customWidth="1"/>
    <col min="2" max="4" width="10.42578125" style="7" customWidth="1"/>
    <col min="5" max="16384" width="9.140625" style="7"/>
  </cols>
  <sheetData>
    <row r="1" spans="1:8" ht="42" customHeight="1" x14ac:dyDescent="0.25">
      <c r="A1" s="162" t="s">
        <v>62</v>
      </c>
      <c r="B1" s="162"/>
      <c r="C1" s="162"/>
      <c r="D1" s="162"/>
      <c r="E1" s="162"/>
      <c r="F1" s="162"/>
      <c r="G1" s="162"/>
      <c r="H1" s="162"/>
    </row>
    <row r="2" spans="1:8" ht="18.75" customHeight="1" x14ac:dyDescent="0.25">
      <c r="B2" s="41"/>
      <c r="C2" s="42"/>
      <c r="D2" s="42"/>
      <c r="H2" s="61" t="s">
        <v>0</v>
      </c>
    </row>
    <row r="3" spans="1:8" ht="33.75" customHeight="1" x14ac:dyDescent="0.25">
      <c r="A3" s="160" t="s">
        <v>53</v>
      </c>
      <c r="B3" s="34">
        <v>2024</v>
      </c>
      <c r="C3" s="155">
        <v>2025</v>
      </c>
      <c r="D3" s="156"/>
      <c r="E3" s="156"/>
      <c r="F3" s="156"/>
      <c r="G3" s="156"/>
      <c r="H3" s="157"/>
    </row>
    <row r="4" spans="1:8" ht="27.75" customHeight="1" x14ac:dyDescent="0.25">
      <c r="A4" s="161"/>
      <c r="B4" s="8">
        <v>12</v>
      </c>
      <c r="C4" s="60">
        <v>1</v>
      </c>
      <c r="D4" s="60">
        <v>2</v>
      </c>
      <c r="E4" s="60">
        <v>3</v>
      </c>
      <c r="F4" s="60">
        <v>4</v>
      </c>
      <c r="G4" s="60">
        <v>5</v>
      </c>
      <c r="H4" s="60">
        <v>6</v>
      </c>
    </row>
    <row r="5" spans="1:8" ht="35.1" customHeight="1" x14ac:dyDescent="0.25">
      <c r="A5" s="93" t="s">
        <v>3</v>
      </c>
      <c r="B5" s="77">
        <f>+'Table №1-PF'!B5/'Table №1-PF'!B$15*100</f>
        <v>24.298868584776596</v>
      </c>
      <c r="C5" s="77">
        <f>+'Table №1-PF'!C5/'Table №1-PF'!C$15*100</f>
        <v>24.298980131819803</v>
      </c>
      <c r="D5" s="77">
        <f>+'Table №1-PF'!D5/'Table №1-PF'!D$15*100</f>
        <v>24.145960414957841</v>
      </c>
      <c r="E5" s="77">
        <f>+'Table №1-PF'!E5/'Table №1-PF'!E$15*100</f>
        <v>24.143215057246088</v>
      </c>
      <c r="F5" s="77">
        <f>+'Table №1-PF'!F5/'Table №1-PF'!F$15*100</f>
        <v>24.143212125645704</v>
      </c>
      <c r="G5" s="77">
        <f>+'Table №1-PF'!G5/'Table №1-PF'!G$15*100</f>
        <v>24.07701108070988</v>
      </c>
      <c r="H5" s="77">
        <f>+'Table №1-PF'!H5/'Table №1-PF'!H$15*100</f>
        <v>24.075728537501352</v>
      </c>
    </row>
    <row r="6" spans="1:8" ht="35.1" customHeight="1" x14ac:dyDescent="0.25">
      <c r="A6" s="93" t="s">
        <v>4</v>
      </c>
      <c r="B6" s="77">
        <f>+'Table №1-PF'!B6/'Table №1-PF'!B$15*100</f>
        <v>8.6651692721055689</v>
      </c>
      <c r="C6" s="77">
        <f>+'Table №1-PF'!C6/'Table №1-PF'!C$15*100</f>
        <v>8.6655116417386857</v>
      </c>
      <c r="D6" s="77">
        <f>+'Table №1-PF'!D6/'Table №1-PF'!D$15*100</f>
        <v>8.5731778027096084</v>
      </c>
      <c r="E6" s="77">
        <f>+'Table №1-PF'!E6/'Table №1-PF'!E$15*100</f>
        <v>8.5793465990384039</v>
      </c>
      <c r="F6" s="77">
        <f>+'Table №1-PF'!F6/'Table №1-PF'!F$15*100</f>
        <v>8.5782422407493488</v>
      </c>
      <c r="G6" s="77">
        <f>+'Table №1-PF'!G6/'Table №1-PF'!G$15*100</f>
        <v>8.497648670030518</v>
      </c>
      <c r="H6" s="77">
        <f>+'Table №1-PF'!H6/'Table №1-PF'!H$15*100</f>
        <v>8.4971301182468597</v>
      </c>
    </row>
    <row r="7" spans="1:8" ht="35.1" customHeight="1" x14ac:dyDescent="0.25">
      <c r="A7" s="93" t="s">
        <v>23</v>
      </c>
      <c r="B7" s="77">
        <f>+'Table №1-PF'!B7/'Table №1-PF'!B$15*100</f>
        <v>19.792453139307632</v>
      </c>
      <c r="C7" s="77">
        <f>+'Table №1-PF'!C7/'Table №1-PF'!C$15*100</f>
        <v>19.78146443755152</v>
      </c>
      <c r="D7" s="77">
        <f>+'Table №1-PF'!D7/'Table №1-PF'!D$15*100</f>
        <v>19.803284716264248</v>
      </c>
      <c r="E7" s="77">
        <f>+'Table №1-PF'!E7/'Table №1-PF'!E$15*100</f>
        <v>19.789029850980935</v>
      </c>
      <c r="F7" s="77">
        <f>+'Table №1-PF'!F7/'Table №1-PF'!F$15*100</f>
        <v>19.777623341348821</v>
      </c>
      <c r="G7" s="77">
        <f>+'Table №1-PF'!G7/'Table №1-PF'!G$15*100</f>
        <v>19.792306538530539</v>
      </c>
      <c r="H7" s="77">
        <f>+'Table №1-PF'!H7/'Table №1-PF'!H$15*100</f>
        <v>19.781256751349975</v>
      </c>
    </row>
    <row r="8" spans="1:8" ht="35.1" customHeight="1" x14ac:dyDescent="0.25">
      <c r="A8" s="93" t="s">
        <v>24</v>
      </c>
      <c r="B8" s="77">
        <f>+'Table №1-PF'!B8/'Table №1-PF'!B$15*100</f>
        <v>20.659327340991641</v>
      </c>
      <c r="C8" s="77">
        <f>+'Table №1-PF'!C8/'Table №1-PF'!C$15*100</f>
        <v>20.655002244930735</v>
      </c>
      <c r="D8" s="77">
        <f>+'Table №1-PF'!D8/'Table №1-PF'!D$15*100</f>
        <v>20.709630076586809</v>
      </c>
      <c r="E8" s="77">
        <f>+'Table №1-PF'!E8/'Table №1-PF'!E$15*100</f>
        <v>20.706779282607943</v>
      </c>
      <c r="F8" s="77">
        <f>+'Table №1-PF'!F8/'Table №1-PF'!F$15*100</f>
        <v>20.704713877017735</v>
      </c>
      <c r="G8" s="77">
        <f>+'Table №1-PF'!G8/'Table №1-PF'!G$15*100</f>
        <v>20.727485905254685</v>
      </c>
      <c r="H8" s="77">
        <f>+'Table №1-PF'!H8/'Table №1-PF'!H$15*100</f>
        <v>20.725410663586203</v>
      </c>
    </row>
    <row r="9" spans="1:8" ht="35.1" customHeight="1" x14ac:dyDescent="0.25">
      <c r="A9" s="93" t="s">
        <v>25</v>
      </c>
      <c r="B9" s="77">
        <f>+'Table №1-PF'!B9/'Table №1-PF'!B$15*100</f>
        <v>9.5321026905531312</v>
      </c>
      <c r="C9" s="77">
        <f>+'Table №1-PF'!C9/'Table №1-PF'!C$15*100</f>
        <v>9.5350988451001744</v>
      </c>
      <c r="D9" s="77">
        <f>+'Table №1-PF'!D9/'Table №1-PF'!D$15*100</f>
        <v>9.7074451368788903</v>
      </c>
      <c r="E9" s="77">
        <f>+'Table №1-PF'!E9/'Table №1-PF'!E$15*100</f>
        <v>9.7106093147135493</v>
      </c>
      <c r="F9" s="77">
        <f>+'Table №1-PF'!F9/'Table №1-PF'!F$15*100</f>
        <v>9.7138809507515607</v>
      </c>
      <c r="G9" s="77">
        <f>+'Table №1-PF'!G9/'Table №1-PF'!G$15*100</f>
        <v>9.8633120960413159</v>
      </c>
      <c r="H9" s="77">
        <f>+'Table №1-PF'!H9/'Table №1-PF'!H$15*100</f>
        <v>9.8647365499372768</v>
      </c>
    </row>
    <row r="10" spans="1:8" ht="35.1" customHeight="1" x14ac:dyDescent="0.25">
      <c r="A10" s="93" t="s">
        <v>26</v>
      </c>
      <c r="B10" s="77">
        <f>+'Table №1-PF'!B10/'Table №1-PF'!B$15*100</f>
        <v>8.0187590811374285</v>
      </c>
      <c r="C10" s="77">
        <f>+'Table №1-PF'!C10/'Table №1-PF'!C$15*100</f>
        <v>8.0202792405437844</v>
      </c>
      <c r="D10" s="77">
        <f>+'Table №1-PF'!D10/'Table №1-PF'!D$15*100</f>
        <v>7.9600040540413142</v>
      </c>
      <c r="E10" s="77">
        <f>+'Table №1-PF'!E10/'Table №1-PF'!E$15*100</f>
        <v>7.9628034074078728</v>
      </c>
      <c r="F10" s="77">
        <f>+'Table №1-PF'!F10/'Table №1-PF'!F$15*100</f>
        <v>7.9644754261226209</v>
      </c>
      <c r="G10" s="77">
        <f>+'Table №1-PF'!G10/'Table №1-PF'!G$15*100</f>
        <v>7.9082721523516728</v>
      </c>
      <c r="H10" s="77">
        <f>+'Table №1-PF'!H10/'Table №1-PF'!H$15*100</f>
        <v>7.9103206838503093</v>
      </c>
    </row>
    <row r="11" spans="1:8" ht="35.1" customHeight="1" x14ac:dyDescent="0.25">
      <c r="A11" s="93" t="s">
        <v>27</v>
      </c>
      <c r="B11" s="77">
        <f>+'Table №1-PF'!B11/'Table №1-PF'!B$15*100</f>
        <v>3.8771781159318159</v>
      </c>
      <c r="C11" s="77">
        <f>+'Table №1-PF'!C11/'Table №1-PF'!C$15*100</f>
        <v>3.8804017843298109</v>
      </c>
      <c r="D11" s="77">
        <f>+'Table №1-PF'!D11/'Table №1-PF'!D$15*100</f>
        <v>3.8185180121998363</v>
      </c>
      <c r="E11" s="77">
        <f>+'Table №1-PF'!E11/'Table №1-PF'!E$15*100</f>
        <v>3.8214043136601332</v>
      </c>
      <c r="F11" s="77">
        <f>+'Table №1-PF'!F11/'Table №1-PF'!F$15*100</f>
        <v>3.824425445355069</v>
      </c>
      <c r="G11" s="77">
        <f>+'Table №1-PF'!G11/'Table №1-PF'!G$15*100</f>
        <v>3.7677550656284282</v>
      </c>
      <c r="H11" s="77">
        <f>+'Table №1-PF'!H11/'Table №1-PF'!H$15*100</f>
        <v>3.7732013422542234</v>
      </c>
    </row>
    <row r="12" spans="1:8" ht="34.5" customHeight="1" x14ac:dyDescent="0.25">
      <c r="A12" s="93" t="s">
        <v>10</v>
      </c>
      <c r="B12" s="77">
        <f>+'Table №1-PF'!B12/'Table №1-PF'!B$15*100</f>
        <v>2.7442627345156554</v>
      </c>
      <c r="C12" s="77">
        <f>+'Table №1-PF'!C12/'Table №1-PF'!C$15*100</f>
        <v>2.7467759614436851</v>
      </c>
      <c r="D12" s="77">
        <f>+'Table №1-PF'!D12/'Table №1-PF'!D$15*100</f>
        <v>2.7593800773724784</v>
      </c>
      <c r="E12" s="77">
        <f>+'Table №1-PF'!E12/'Table №1-PF'!E$15*100</f>
        <v>2.7623281123727645</v>
      </c>
      <c r="F12" s="77">
        <f>+'Table №1-PF'!F12/'Table №1-PF'!F$15*100</f>
        <v>2.7647726048129102</v>
      </c>
      <c r="G12" s="77">
        <f>+'Table №1-PF'!G12/'Table №1-PF'!G$15*100</f>
        <v>2.7591683242472751</v>
      </c>
      <c r="H12" s="77">
        <f>+'Table №1-PF'!H12/'Table №1-PF'!H$15*100</f>
        <v>2.7618797759822362</v>
      </c>
    </row>
    <row r="13" spans="1:8" ht="34.5" customHeight="1" x14ac:dyDescent="0.25">
      <c r="A13" s="94" t="s">
        <v>11</v>
      </c>
      <c r="B13" s="77">
        <f>+'Table №1-PF'!B13/'Table №1-PF'!B$15*100</f>
        <v>1.6685112688514099</v>
      </c>
      <c r="C13" s="77">
        <f>+'Table №1-PF'!C13/'Table №1-PF'!C$15*100</f>
        <v>1.6695845169507579</v>
      </c>
      <c r="D13" s="77">
        <f>+'Table №1-PF'!D13/'Table №1-PF'!D$15*100</f>
        <v>1.6647496393788832</v>
      </c>
      <c r="E13" s="77">
        <f>+'Table №1-PF'!E13/'Table №1-PF'!E$15*100</f>
        <v>1.6656748309031393</v>
      </c>
      <c r="F13" s="77">
        <f>+'Table №1-PF'!F13/'Table №1-PF'!F$15*100</f>
        <v>1.6684640549867105</v>
      </c>
      <c r="G13" s="77">
        <f>+'Table №1-PF'!G13/'Table №1-PF'!G$15*100</f>
        <v>1.6611359516734783</v>
      </c>
      <c r="H13" s="77">
        <f>+'Table №1-PF'!H13/'Table №1-PF'!H$15*100</f>
        <v>1.6625318889377052</v>
      </c>
    </row>
    <row r="14" spans="1:8" ht="34.5" customHeight="1" x14ac:dyDescent="0.25">
      <c r="A14" s="98" t="s">
        <v>12</v>
      </c>
      <c r="B14" s="77">
        <f>+'Table №1-PF'!B14/'Table №1-PF'!B$15*100</f>
        <v>0.74336777182912495</v>
      </c>
      <c r="C14" s="77">
        <f>+'Table №1-PF'!C14/'Table №1-PF'!C$15*100</f>
        <v>0.74690119559104695</v>
      </c>
      <c r="D14" s="77">
        <f>+'Table №1-PF'!D14/'Table №1-PF'!D$15*100</f>
        <v>0.85785006961008914</v>
      </c>
      <c r="E14" s="77">
        <f>+'Table №1-PF'!E14/'Table №1-PF'!E$15*100</f>
        <v>0.85880923106917018</v>
      </c>
      <c r="F14" s="77">
        <f>+'Table №1-PF'!F14/'Table №1-PF'!F$15*100</f>
        <v>0.86018993320952186</v>
      </c>
      <c r="G14" s="77">
        <f>+'Table №1-PF'!G14/'Table №1-PF'!G$15*100</f>
        <v>0.94590421553220838</v>
      </c>
      <c r="H14" s="77">
        <f>+'Table №1-PF'!H14/'Table №1-PF'!H$15*100</f>
        <v>0.94780368835385886</v>
      </c>
    </row>
    <row r="15" spans="1:8" ht="35.1" customHeight="1" x14ac:dyDescent="0.25">
      <c r="A15" s="99" t="s">
        <v>13</v>
      </c>
      <c r="B15" s="77">
        <f>+SUM(B5:B14)</f>
        <v>100</v>
      </c>
      <c r="C15" s="77">
        <f t="shared" ref="C15:H15" si="0">+SUM(C5:C14)</f>
        <v>100.00000000000001</v>
      </c>
      <c r="D15" s="77">
        <f t="shared" si="0"/>
        <v>100</v>
      </c>
      <c r="E15" s="77">
        <f t="shared" si="0"/>
        <v>100.00000000000001</v>
      </c>
      <c r="F15" s="77">
        <f t="shared" si="0"/>
        <v>100</v>
      </c>
      <c r="G15" s="77">
        <f t="shared" si="0"/>
        <v>99.999999999999986</v>
      </c>
      <c r="H15" s="77">
        <f t="shared" si="0"/>
        <v>100.00000000000001</v>
      </c>
    </row>
  </sheetData>
  <mergeCells count="3">
    <mergeCell ref="A3:A4"/>
    <mergeCell ref="C3:H3"/>
    <mergeCell ref="A1:H1"/>
  </mergeCells>
  <phoneticPr fontId="0" type="noConversion"/>
  <printOptions horizontalCentered="1" verticalCentered="1"/>
  <pageMargins left="0" right="0" top="0.98425196850393704" bottom="0.98425196850393704" header="0.51181102362204722" footer="0.51181102362204722"/>
  <pageSetup paperSize="9" scale="92" orientation="landscape" r:id="rId1"/>
  <headerFooter alignWithMargins="0">
    <oddHeader>&amp;R&amp;"Times New Roman,Regular"&amp;12&amp;A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16</vt:i4>
      </vt:variant>
      <vt:variant>
        <vt:lpstr>Charts</vt:lpstr>
      </vt:variant>
      <vt:variant>
        <vt:i4>4</vt:i4>
      </vt:variant>
    </vt:vector>
  </HeadingPairs>
  <TitlesOfParts>
    <vt:vector size="20" baseType="lpstr">
      <vt:lpstr>Table №1-PIC </vt:lpstr>
      <vt:lpstr>Table №2-PIC</vt:lpstr>
      <vt:lpstr>Table №2.1-PIC</vt:lpstr>
      <vt:lpstr>Table №3-PIC</vt:lpstr>
      <vt:lpstr>Table №3.1-PIC</vt:lpstr>
      <vt:lpstr>Table №4-PIC</vt:lpstr>
      <vt:lpstr>Table №4.1-PIC</vt:lpstr>
      <vt:lpstr>Table №1-PF</vt:lpstr>
      <vt:lpstr>Table №1.1-PF</vt:lpstr>
      <vt:lpstr>Table №1.2-PF</vt:lpstr>
      <vt:lpstr>Table № 2-PF</vt:lpstr>
      <vt:lpstr>Table №2.1-PF</vt:lpstr>
      <vt:lpstr>Table №1-F</vt:lpstr>
      <vt:lpstr>Table №1.1-F</vt:lpstr>
      <vt:lpstr>Table №2-F</vt:lpstr>
      <vt:lpstr>Table №2.1-F</vt:lpstr>
      <vt:lpstr>Chatr №1-F </vt:lpstr>
      <vt:lpstr>Chart №2-F</vt:lpstr>
      <vt:lpstr>Chart №3-F</vt:lpstr>
      <vt:lpstr>Chart №4-F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Dimitur Dimitrov</dc:creator>
  <cp:lastModifiedBy>Maria Hristova</cp:lastModifiedBy>
  <cp:lastPrinted>2025-08-13T11:31:32Z</cp:lastPrinted>
  <dcterms:created xsi:type="dcterms:W3CDTF">2008-05-09T10:07:54Z</dcterms:created>
  <dcterms:modified xsi:type="dcterms:W3CDTF">2025-08-20T11:06:12Z</dcterms:modified>
</cp:coreProperties>
</file>