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5\Чисти\"/>
    </mc:Choice>
  </mc:AlternateContent>
  <bookViews>
    <workbookView xWindow="0" yWindow="0" windowWidth="28800" windowHeight="11400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ПФ" sheetId="11" r:id="rId8"/>
    <sheet name="Таблица №1.1-ПФ" sheetId="12" r:id="rId9"/>
    <sheet name="Таблица№1.2-ПФ" sheetId="15" r:id="rId10"/>
    <sheet name="Таблица№ 2-ПФ" sheetId="16" r:id="rId11"/>
    <sheet name="Таблица №2.1-ПФ" sheetId="17" r:id="rId12"/>
    <sheet name="Таблица№1-Ф" sheetId="13" r:id="rId13"/>
    <sheet name="Таблица №1.1-Ф" sheetId="14" r:id="rId14"/>
    <sheet name="Таблица №2-Ф" sheetId="18" r:id="rId15"/>
    <sheet name="Таблица №2.1-Ф " sheetId="19" r:id="rId16"/>
    <sheet name="Графика №1-Ф " sheetId="20" r:id="rId17"/>
    <sheet name="Графика №2-Ф " sheetId="22" r:id="rId18"/>
    <sheet name="Графика №3-Ф" sheetId="21" r:id="rId19"/>
    <sheet name="Графика №4-Ф" sheetId="23" r:id="rId20"/>
  </sheets>
  <calcPr calcId="162913"/>
</workbook>
</file>

<file path=xl/calcChain.xml><?xml version="1.0" encoding="utf-8"?>
<calcChain xmlns="http://schemas.openxmlformats.org/spreadsheetml/2006/main">
  <c r="Q14" i="31" l="1"/>
  <c r="AQ5" i="29" l="1"/>
  <c r="AR5" i="29"/>
  <c r="AS5" i="29"/>
  <c r="AT5" i="29"/>
  <c r="AU5" i="29"/>
  <c r="AQ6" i="29"/>
  <c r="AR6" i="29"/>
  <c r="AS6" i="29"/>
  <c r="AT6" i="29"/>
  <c r="AT8" i="29" s="1"/>
  <c r="AU6" i="29"/>
  <c r="AQ7" i="29"/>
  <c r="AR7" i="29"/>
  <c r="AR8" i="29" s="1"/>
  <c r="AS7" i="29"/>
  <c r="AT7" i="29"/>
  <c r="AU7" i="29"/>
  <c r="AU8" i="29"/>
  <c r="B15" i="31"/>
  <c r="AQ8" i="29" l="1"/>
  <c r="AG7" i="30" s="1"/>
  <c r="AS8" i="29"/>
  <c r="V11" i="24" l="1"/>
  <c r="V10" i="24"/>
  <c r="V9" i="24"/>
  <c r="V8" i="24"/>
  <c r="V7" i="24"/>
  <c r="V6" i="24"/>
  <c r="Q4" i="31" l="1"/>
  <c r="O4" i="31"/>
  <c r="M4" i="31"/>
  <c r="K4" i="31"/>
  <c r="I4" i="31"/>
  <c r="G4" i="31"/>
  <c r="E4" i="31"/>
  <c r="F6" i="15" l="1"/>
  <c r="F4" i="15"/>
  <c r="H15" i="11"/>
  <c r="B15" i="27"/>
  <c r="P5" i="31"/>
  <c r="W6" i="24"/>
  <c r="H15" i="16" l="1"/>
  <c r="H14" i="17" s="1"/>
  <c r="H5" i="12"/>
  <c r="H15" i="12" s="1"/>
  <c r="H6" i="12"/>
  <c r="H7" i="12"/>
  <c r="H8" i="12"/>
  <c r="H9" i="12"/>
  <c r="H10" i="12"/>
  <c r="H11" i="12"/>
  <c r="H12" i="12"/>
  <c r="H13" i="12"/>
  <c r="H14" i="12"/>
  <c r="H5" i="17" l="1"/>
  <c r="H9" i="17"/>
  <c r="H13" i="17"/>
  <c r="H8" i="17"/>
  <c r="H12" i="17"/>
  <c r="H7" i="17"/>
  <c r="H11" i="17"/>
  <c r="H6" i="17"/>
  <c r="H10" i="17"/>
  <c r="H5" i="18"/>
  <c r="H6" i="18"/>
  <c r="H7" i="18"/>
  <c r="H8" i="18"/>
  <c r="H9" i="18"/>
  <c r="H10" i="18"/>
  <c r="H11" i="18"/>
  <c r="H12" i="18"/>
  <c r="H13" i="18"/>
  <c r="H4" i="18"/>
  <c r="F14" i="18"/>
  <c r="F13" i="19" s="1"/>
  <c r="G14" i="18"/>
  <c r="G8" i="19" s="1"/>
  <c r="F14" i="13"/>
  <c r="F11" i="14" s="1"/>
  <c r="G14" i="13"/>
  <c r="G13" i="14" s="1"/>
  <c r="H5" i="13"/>
  <c r="H6" i="13"/>
  <c r="H7" i="13"/>
  <c r="H8" i="13"/>
  <c r="H9" i="13"/>
  <c r="H10" i="13"/>
  <c r="H11" i="13"/>
  <c r="H12" i="13"/>
  <c r="H13" i="13"/>
  <c r="H4" i="13"/>
  <c r="H14" i="18" l="1"/>
  <c r="F8" i="14"/>
  <c r="F12" i="14"/>
  <c r="H15" i="17"/>
  <c r="G6" i="14"/>
  <c r="F4" i="14"/>
  <c r="G10" i="14"/>
  <c r="F11" i="19"/>
  <c r="G11" i="19"/>
  <c r="G4" i="19"/>
  <c r="G12" i="19"/>
  <c r="G7" i="19"/>
  <c r="F6" i="19"/>
  <c r="F7" i="19"/>
  <c r="F10" i="19"/>
  <c r="F5" i="14"/>
  <c r="F9" i="14"/>
  <c r="F13" i="14"/>
  <c r="G7" i="14"/>
  <c r="G11" i="14"/>
  <c r="F6" i="14"/>
  <c r="F14" i="14" s="1"/>
  <c r="F10" i="14"/>
  <c r="G4" i="14"/>
  <c r="G8" i="14"/>
  <c r="G12" i="14"/>
  <c r="F7" i="14"/>
  <c r="G5" i="14"/>
  <c r="G9" i="14"/>
  <c r="F4" i="19"/>
  <c r="F8" i="19"/>
  <c r="F12" i="19"/>
  <c r="G5" i="19"/>
  <c r="G9" i="19"/>
  <c r="G13" i="19"/>
  <c r="F5" i="19"/>
  <c r="F9" i="19"/>
  <c r="G6" i="19"/>
  <c r="G10" i="19"/>
  <c r="E15" i="26"/>
  <c r="G14" i="19" l="1"/>
  <c r="F14" i="19"/>
  <c r="G14" i="14"/>
  <c r="B15" i="11"/>
  <c r="B9" i="12" s="1"/>
  <c r="C15" i="11"/>
  <c r="D15" i="11"/>
  <c r="D5" i="12" s="1"/>
  <c r="E15" i="11"/>
  <c r="E5" i="12" s="1"/>
  <c r="F15" i="11"/>
  <c r="F5" i="12" s="1"/>
  <c r="G15" i="11"/>
  <c r="G7" i="12" s="1"/>
  <c r="C5" i="12"/>
  <c r="G5" i="12"/>
  <c r="C6" i="12"/>
  <c r="G6" i="12"/>
  <c r="C7" i="12"/>
  <c r="D7" i="12"/>
  <c r="C8" i="12"/>
  <c r="D8" i="12"/>
  <c r="G8" i="12"/>
  <c r="C9" i="12"/>
  <c r="D9" i="12"/>
  <c r="G9" i="12"/>
  <c r="C10" i="12"/>
  <c r="D10" i="12"/>
  <c r="G10" i="12"/>
  <c r="C11" i="12"/>
  <c r="D11" i="12"/>
  <c r="G11" i="12"/>
  <c r="C12" i="12"/>
  <c r="D12" i="12"/>
  <c r="E12" i="12"/>
  <c r="G12" i="12"/>
  <c r="C13" i="12"/>
  <c r="D13" i="12"/>
  <c r="G13" i="12"/>
  <c r="C14" i="12"/>
  <c r="D14" i="12"/>
  <c r="G14" i="12"/>
  <c r="B5" i="30"/>
  <c r="F8" i="12" l="1"/>
  <c r="F6" i="12"/>
  <c r="B11" i="12"/>
  <c r="E11" i="12"/>
  <c r="D6" i="12"/>
  <c r="B8" i="12"/>
  <c r="B5" i="12"/>
  <c r="B7" i="12"/>
  <c r="E13" i="12"/>
  <c r="E6" i="12"/>
  <c r="B12" i="12"/>
  <c r="E14" i="12"/>
  <c r="E10" i="12"/>
  <c r="B14" i="12"/>
  <c r="B10" i="12"/>
  <c r="B6" i="12"/>
  <c r="F9" i="12"/>
  <c r="F7" i="12"/>
  <c r="B13" i="12"/>
  <c r="F14" i="12"/>
  <c r="F13" i="12"/>
  <c r="F12" i="12"/>
  <c r="F11" i="12"/>
  <c r="F10" i="12"/>
  <c r="E7" i="12"/>
  <c r="E8" i="12"/>
  <c r="E9" i="12"/>
  <c r="AE5" i="30"/>
  <c r="AE7" i="30"/>
  <c r="AE6" i="30"/>
  <c r="AD5" i="30"/>
  <c r="AD6" i="30"/>
  <c r="AD7" i="30"/>
  <c r="AF5" i="30"/>
  <c r="AF7" i="30"/>
  <c r="AF6" i="30"/>
  <c r="AC6" i="30"/>
  <c r="AC7" i="30"/>
  <c r="AC5" i="30"/>
  <c r="W5" i="30"/>
  <c r="W8" i="30" s="1"/>
  <c r="W7" i="30"/>
  <c r="W6" i="30"/>
  <c r="Q6" i="30"/>
  <c r="Q5" i="30"/>
  <c r="Q7" i="30"/>
  <c r="K6" i="30"/>
  <c r="K5" i="30"/>
  <c r="K7" i="30"/>
  <c r="AA7" i="30"/>
  <c r="AA5" i="30"/>
  <c r="AA6" i="30"/>
  <c r="X6" i="30"/>
  <c r="X7" i="30"/>
  <c r="X5" i="30"/>
  <c r="U5" i="30"/>
  <c r="U6" i="30"/>
  <c r="U7" i="30"/>
  <c r="R5" i="30"/>
  <c r="R7" i="30"/>
  <c r="R6" i="30"/>
  <c r="O7" i="30"/>
  <c r="O6" i="30"/>
  <c r="O5" i="30"/>
  <c r="L6" i="30"/>
  <c r="L7" i="30"/>
  <c r="L5" i="30"/>
  <c r="I7" i="30"/>
  <c r="I6" i="30"/>
  <c r="I5" i="30"/>
  <c r="F5" i="30"/>
  <c r="F6" i="30"/>
  <c r="F7" i="30"/>
  <c r="F8" i="30" s="1"/>
  <c r="Z5" i="30"/>
  <c r="Z6" i="30"/>
  <c r="Z7" i="30"/>
  <c r="T5" i="30"/>
  <c r="T7" i="30"/>
  <c r="T6" i="30"/>
  <c r="N7" i="30"/>
  <c r="N6" i="30"/>
  <c r="N5" i="30"/>
  <c r="AB6" i="30"/>
  <c r="AB5" i="30"/>
  <c r="AB7" i="30"/>
  <c r="Y6" i="30"/>
  <c r="Y7" i="30"/>
  <c r="Y5" i="30"/>
  <c r="V5" i="30"/>
  <c r="V6" i="30"/>
  <c r="V7" i="30"/>
  <c r="S5" i="30"/>
  <c r="S7" i="30"/>
  <c r="S6" i="30"/>
  <c r="P5" i="30"/>
  <c r="P7" i="30"/>
  <c r="P6" i="30"/>
  <c r="M6" i="30"/>
  <c r="M5" i="30"/>
  <c r="M7" i="30"/>
  <c r="J5" i="30"/>
  <c r="J7" i="30"/>
  <c r="J6" i="30"/>
  <c r="G5" i="30"/>
  <c r="G7" i="30"/>
  <c r="G6" i="30"/>
  <c r="H6" i="30"/>
  <c r="H7" i="30"/>
  <c r="H5" i="30"/>
  <c r="E7" i="30"/>
  <c r="E5" i="30"/>
  <c r="E6" i="30"/>
  <c r="D6" i="30"/>
  <c r="B6" i="30"/>
  <c r="C6" i="30"/>
  <c r="AJ6" i="30"/>
  <c r="D5" i="30"/>
  <c r="B7" i="30"/>
  <c r="D7" i="30"/>
  <c r="C5" i="30"/>
  <c r="C7" i="30"/>
  <c r="D15" i="12"/>
  <c r="G15" i="12"/>
  <c r="C15" i="12"/>
  <c r="Y8" i="30"/>
  <c r="B15" i="16"/>
  <c r="B8" i="17" s="1"/>
  <c r="C15" i="16"/>
  <c r="C5" i="17" s="1"/>
  <c r="D15" i="16"/>
  <c r="D8" i="17" s="1"/>
  <c r="E15" i="16"/>
  <c r="E7" i="17" s="1"/>
  <c r="F15" i="16"/>
  <c r="F6" i="17" s="1"/>
  <c r="G15" i="16"/>
  <c r="G5" i="17" s="1"/>
  <c r="C14" i="18"/>
  <c r="C4" i="19" s="1"/>
  <c r="D14" i="18"/>
  <c r="D4" i="19" s="1"/>
  <c r="E14" i="18"/>
  <c r="E6" i="19" s="1"/>
  <c r="B14" i="18"/>
  <c r="F5" i="15"/>
  <c r="F7" i="15"/>
  <c r="F8" i="15"/>
  <c r="F9" i="15"/>
  <c r="F10" i="15"/>
  <c r="F11" i="15"/>
  <c r="F12" i="15"/>
  <c r="F13" i="15"/>
  <c r="F12" i="17" l="1"/>
  <c r="B14" i="17"/>
  <c r="B6" i="17"/>
  <c r="B9" i="17"/>
  <c r="B13" i="17"/>
  <c r="B10" i="17"/>
  <c r="E13" i="17"/>
  <c r="E12" i="17"/>
  <c r="B15" i="12"/>
  <c r="F15" i="12"/>
  <c r="E15" i="12"/>
  <c r="Z8" i="30"/>
  <c r="R8" i="30"/>
  <c r="AB8" i="30"/>
  <c r="AJ7" i="30"/>
  <c r="D11" i="19"/>
  <c r="D7" i="19"/>
  <c r="C11" i="19"/>
  <c r="C7" i="19"/>
  <c r="D13" i="19"/>
  <c r="D9" i="19"/>
  <c r="D5" i="19"/>
  <c r="C13" i="19"/>
  <c r="C9" i="19"/>
  <c r="C5" i="19"/>
  <c r="AJ5" i="30"/>
  <c r="U8" i="30"/>
  <c r="C8" i="30"/>
  <c r="AD8" i="30"/>
  <c r="E8" i="30"/>
  <c r="L8" i="30"/>
  <c r="B8" i="30"/>
  <c r="I8" i="30"/>
  <c r="X8" i="30"/>
  <c r="G8" i="30"/>
  <c r="AE8" i="30"/>
  <c r="V8" i="30"/>
  <c r="M8" i="30"/>
  <c r="AC8" i="30"/>
  <c r="P8" i="30"/>
  <c r="AF8" i="30"/>
  <c r="O8" i="30"/>
  <c r="Q8" i="30"/>
  <c r="T8" i="30"/>
  <c r="S8" i="30"/>
  <c r="D8" i="30"/>
  <c r="N8" i="30"/>
  <c r="K8" i="30"/>
  <c r="AA8" i="30"/>
  <c r="H8" i="30"/>
  <c r="J8" i="30"/>
  <c r="E14" i="19"/>
  <c r="B12" i="19"/>
  <c r="B8" i="19"/>
  <c r="B7" i="19"/>
  <c r="B4" i="19"/>
  <c r="B10" i="19"/>
  <c r="B6" i="19"/>
  <c r="D12" i="19"/>
  <c r="D10" i="19"/>
  <c r="D8" i="19"/>
  <c r="D6" i="19"/>
  <c r="B11" i="19"/>
  <c r="B13" i="19"/>
  <c r="B9" i="19"/>
  <c r="B5" i="19"/>
  <c r="C12" i="19"/>
  <c r="C10" i="19"/>
  <c r="C8" i="19"/>
  <c r="C6" i="19"/>
  <c r="G14" i="17"/>
  <c r="B5" i="17"/>
  <c r="B11" i="17"/>
  <c r="B7" i="17"/>
  <c r="E14" i="17"/>
  <c r="F13" i="17"/>
  <c r="G12" i="17"/>
  <c r="C12" i="17"/>
  <c r="D11" i="17"/>
  <c r="E10" i="17"/>
  <c r="F9" i="17"/>
  <c r="G8" i="17"/>
  <c r="C8" i="17"/>
  <c r="D7" i="17"/>
  <c r="E6" i="17"/>
  <c r="F5" i="17"/>
  <c r="D14" i="17"/>
  <c r="G11" i="17"/>
  <c r="C11" i="17"/>
  <c r="D10" i="17"/>
  <c r="E9" i="17"/>
  <c r="F8" i="17"/>
  <c r="G7" i="17"/>
  <c r="C7" i="17"/>
  <c r="D6" i="17"/>
  <c r="E5" i="17"/>
  <c r="D13" i="17"/>
  <c r="F11" i="17"/>
  <c r="G10" i="17"/>
  <c r="C10" i="17"/>
  <c r="D9" i="17"/>
  <c r="E8" i="17"/>
  <c r="F7" i="17"/>
  <c r="G6" i="17"/>
  <c r="C6" i="17"/>
  <c r="D5" i="17"/>
  <c r="C14" i="17"/>
  <c r="B12" i="17"/>
  <c r="F14" i="17"/>
  <c r="G13" i="17"/>
  <c r="C13" i="17"/>
  <c r="D12" i="17"/>
  <c r="E11" i="17"/>
  <c r="F10" i="17"/>
  <c r="G9" i="17"/>
  <c r="C9" i="17"/>
  <c r="AJ8" i="30" l="1"/>
  <c r="C14" i="19"/>
  <c r="D14" i="19"/>
  <c r="B14" i="19"/>
  <c r="D15" i="17"/>
  <c r="G15" i="17"/>
  <c r="C15" i="17"/>
  <c r="H12" i="19"/>
  <c r="H13" i="19"/>
  <c r="H8" i="19"/>
  <c r="H9" i="19"/>
  <c r="H6" i="19"/>
  <c r="H10" i="19"/>
  <c r="H4" i="19"/>
  <c r="H7" i="19"/>
  <c r="H5" i="19"/>
  <c r="H11" i="19"/>
  <c r="F15" i="17"/>
  <c r="E15" i="17"/>
  <c r="B15" i="17"/>
  <c r="B14" i="13"/>
  <c r="B6" i="14" s="1"/>
  <c r="B5" i="14" l="1"/>
  <c r="B13" i="14"/>
  <c r="B9" i="14"/>
  <c r="H14" i="19"/>
  <c r="B12" i="14"/>
  <c r="B8" i="14"/>
  <c r="B11" i="14"/>
  <c r="B7" i="14"/>
  <c r="B4" i="14"/>
  <c r="B10" i="14"/>
  <c r="M15" i="27"/>
  <c r="G15" i="27"/>
  <c r="F15" i="27"/>
  <c r="E15" i="27"/>
  <c r="D15" i="27"/>
  <c r="C15" i="27"/>
  <c r="B14" i="14" l="1"/>
  <c r="C6" i="28"/>
  <c r="C10" i="28"/>
  <c r="C14" i="28"/>
  <c r="C7" i="28"/>
  <c r="C11" i="28"/>
  <c r="C8" i="28"/>
  <c r="C12" i="28"/>
  <c r="C5" i="28"/>
  <c r="C9" i="28"/>
  <c r="C13" i="28"/>
  <c r="D5" i="28"/>
  <c r="D9" i="28"/>
  <c r="D13" i="28"/>
  <c r="D6" i="28"/>
  <c r="D10" i="28"/>
  <c r="D7" i="28"/>
  <c r="D11" i="28"/>
  <c r="D8" i="28"/>
  <c r="D12" i="28"/>
  <c r="D14" i="28"/>
  <c r="B9" i="28"/>
  <c r="B13" i="28"/>
  <c r="B6" i="28"/>
  <c r="B10" i="28"/>
  <c r="B7" i="28"/>
  <c r="B11" i="28"/>
  <c r="B5" i="28"/>
  <c r="B8" i="28"/>
  <c r="B12" i="28"/>
  <c r="B14" i="28"/>
  <c r="F7" i="28"/>
  <c r="F11" i="28"/>
  <c r="F12" i="28"/>
  <c r="F8" i="28"/>
  <c r="F5" i="28"/>
  <c r="F9" i="28"/>
  <c r="F13" i="28"/>
  <c r="F6" i="28"/>
  <c r="F10" i="28"/>
  <c r="F14" i="28"/>
  <c r="G6" i="28"/>
  <c r="G10" i="28"/>
  <c r="G14" i="28"/>
  <c r="G7" i="28"/>
  <c r="G8" i="28"/>
  <c r="G12" i="28"/>
  <c r="G5" i="28"/>
  <c r="G9" i="28"/>
  <c r="G13" i="28"/>
  <c r="G11" i="28"/>
  <c r="M6" i="28"/>
  <c r="M10" i="28"/>
  <c r="M14" i="28"/>
  <c r="M7" i="28"/>
  <c r="M11" i="28"/>
  <c r="M8" i="28"/>
  <c r="M12" i="28"/>
  <c r="M5" i="28"/>
  <c r="M9" i="28"/>
  <c r="M13" i="28"/>
  <c r="E8" i="28"/>
  <c r="E12" i="28"/>
  <c r="E5" i="28"/>
  <c r="E9" i="28"/>
  <c r="E13" i="28"/>
  <c r="E6" i="28"/>
  <c r="E10" i="28"/>
  <c r="E14" i="28"/>
  <c r="E7" i="28"/>
  <c r="E11" i="28"/>
  <c r="Q6" i="31"/>
  <c r="Q7" i="31"/>
  <c r="Q8" i="31"/>
  <c r="Q9" i="31"/>
  <c r="Q10" i="31"/>
  <c r="Q11" i="31"/>
  <c r="Q12" i="31"/>
  <c r="Q13" i="31"/>
  <c r="Q5" i="31"/>
  <c r="P6" i="31"/>
  <c r="P7" i="31"/>
  <c r="P8" i="31"/>
  <c r="P9" i="31"/>
  <c r="P10" i="31"/>
  <c r="P11" i="31"/>
  <c r="P12" i="31"/>
  <c r="P13" i="31"/>
  <c r="P14" i="31"/>
  <c r="O15" i="31"/>
  <c r="N15" i="31"/>
  <c r="M15" i="31"/>
  <c r="L15" i="31"/>
  <c r="K15" i="31"/>
  <c r="J15" i="31"/>
  <c r="I15" i="31"/>
  <c r="H15" i="31"/>
  <c r="G15" i="31"/>
  <c r="F15" i="31"/>
  <c r="E15" i="31"/>
  <c r="D15" i="31"/>
  <c r="C15" i="31"/>
  <c r="D4" i="31"/>
  <c r="W11" i="24"/>
  <c r="W10" i="24"/>
  <c r="W9" i="24"/>
  <c r="W8" i="24"/>
  <c r="W7" i="24"/>
  <c r="G6" i="26" l="1"/>
  <c r="G10" i="26"/>
  <c r="G14" i="26"/>
  <c r="G9" i="26"/>
  <c r="G13" i="26"/>
  <c r="G7" i="26"/>
  <c r="G11" i="26"/>
  <c r="G8" i="26"/>
  <c r="G12" i="26"/>
  <c r="G5" i="26"/>
  <c r="C5" i="26"/>
  <c r="C9" i="26"/>
  <c r="C13" i="26"/>
  <c r="C11" i="26"/>
  <c r="C6" i="26"/>
  <c r="C10" i="26"/>
  <c r="C14" i="26"/>
  <c r="C8" i="26"/>
  <c r="C7" i="26"/>
  <c r="C12" i="26"/>
  <c r="B6" i="26"/>
  <c r="B10" i="26"/>
  <c r="B14" i="26"/>
  <c r="B5" i="26"/>
  <c r="B9" i="26"/>
  <c r="B7" i="26"/>
  <c r="B11" i="26"/>
  <c r="B13" i="26"/>
  <c r="B8" i="26"/>
  <c r="B12" i="26"/>
  <c r="D8" i="26"/>
  <c r="D12" i="26"/>
  <c r="D7" i="26"/>
  <c r="D11" i="26"/>
  <c r="D5" i="26"/>
  <c r="D9" i="26"/>
  <c r="D13" i="26"/>
  <c r="D10" i="26"/>
  <c r="D14" i="26"/>
  <c r="D6" i="26"/>
  <c r="F7" i="26"/>
  <c r="F11" i="26"/>
  <c r="F9" i="26"/>
  <c r="F13" i="26"/>
  <c r="F8" i="26"/>
  <c r="F12" i="26"/>
  <c r="F6" i="26"/>
  <c r="F10" i="26"/>
  <c r="F14" i="26"/>
  <c r="F5" i="26"/>
  <c r="P15" i="31"/>
  <c r="Q15" i="31"/>
  <c r="H11" i="26" s="1"/>
  <c r="B15" i="28"/>
  <c r="E15" i="28"/>
  <c r="G15" i="28"/>
  <c r="F15" i="28"/>
  <c r="M15" i="28"/>
  <c r="C15" i="28"/>
  <c r="D15" i="28"/>
  <c r="H6" i="26"/>
  <c r="C14" i="15"/>
  <c r="D14" i="15"/>
  <c r="E14" i="15"/>
  <c r="B14" i="15"/>
  <c r="E16" i="26" l="1"/>
  <c r="H8" i="26"/>
  <c r="H10" i="26"/>
  <c r="B16" i="26"/>
  <c r="D16" i="26"/>
  <c r="H7" i="26"/>
  <c r="G16" i="26"/>
  <c r="C16" i="26"/>
  <c r="H13" i="26"/>
  <c r="H5" i="26"/>
  <c r="H12" i="26"/>
  <c r="H9" i="26"/>
  <c r="H14" i="26"/>
  <c r="B15" i="26"/>
  <c r="D15" i="26"/>
  <c r="F15" i="26"/>
  <c r="G15" i="26"/>
  <c r="C15" i="26"/>
  <c r="F16" i="26"/>
  <c r="F14" i="15"/>
  <c r="C14" i="13"/>
  <c r="D14" i="13"/>
  <c r="E14" i="13"/>
  <c r="H14" i="13"/>
  <c r="H15" i="26" l="1"/>
  <c r="F15" i="14"/>
  <c r="G15" i="14"/>
  <c r="E15" i="14"/>
  <c r="E6" i="14"/>
  <c r="E14" i="14" s="1"/>
  <c r="D4" i="14"/>
  <c r="D6" i="14"/>
  <c r="D8" i="14"/>
  <c r="D10" i="14"/>
  <c r="D12" i="14"/>
  <c r="D15" i="14"/>
  <c r="D5" i="14"/>
  <c r="D7" i="14"/>
  <c r="D9" i="14"/>
  <c r="D11" i="14"/>
  <c r="D13" i="14"/>
  <c r="C15" i="14"/>
  <c r="C5" i="14"/>
  <c r="C7" i="14"/>
  <c r="C9" i="14"/>
  <c r="C11" i="14"/>
  <c r="C13" i="14"/>
  <c r="C4" i="14"/>
  <c r="C6" i="14"/>
  <c r="C8" i="14"/>
  <c r="C10" i="14"/>
  <c r="C12" i="14"/>
  <c r="H6" i="14"/>
  <c r="B15" i="14"/>
  <c r="H15" i="14" s="1"/>
  <c r="H10" i="14"/>
  <c r="H4" i="14"/>
  <c r="H11" i="14"/>
  <c r="H5" i="14"/>
  <c r="H7" i="14"/>
  <c r="H12" i="14"/>
  <c r="H13" i="14"/>
  <c r="H8" i="14"/>
  <c r="H9" i="14"/>
  <c r="AH7" i="30" l="1"/>
  <c r="AG6" i="30"/>
  <c r="AI7" i="30"/>
  <c r="H14" i="14"/>
  <c r="C14" i="14"/>
  <c r="D14" i="14"/>
  <c r="H15" i="27"/>
  <c r="H7" i="28" s="1"/>
  <c r="H15" i="28" s="1"/>
  <c r="I15" i="27"/>
  <c r="I7" i="28" s="1"/>
  <c r="I15" i="28" s="1"/>
  <c r="J15" i="27"/>
  <c r="K15" i="27"/>
  <c r="L15" i="27"/>
  <c r="AI5" i="30" l="1"/>
  <c r="AH6" i="30"/>
  <c r="AI6" i="30"/>
  <c r="AG5" i="30"/>
  <c r="AH5" i="30"/>
  <c r="K8" i="28"/>
  <c r="K12" i="28"/>
  <c r="K5" i="28"/>
  <c r="K9" i="28"/>
  <c r="K13" i="28"/>
  <c r="K6" i="28"/>
  <c r="K10" i="28"/>
  <c r="K14" i="28"/>
  <c r="K7" i="28"/>
  <c r="K11" i="28"/>
  <c r="L6" i="28"/>
  <c r="L8" i="28"/>
  <c r="L10" i="28"/>
  <c r="L12" i="28"/>
  <c r="L14" i="28"/>
  <c r="L5" i="28"/>
  <c r="L9" i="28"/>
  <c r="L11" i="28"/>
  <c r="L13" i="28"/>
  <c r="L7" i="28"/>
  <c r="J6" i="28"/>
  <c r="J10" i="28"/>
  <c r="J14" i="28"/>
  <c r="J12" i="28"/>
  <c r="J7" i="28"/>
  <c r="J5" i="28"/>
  <c r="J9" i="28"/>
  <c r="J13" i="28"/>
  <c r="J8" i="28"/>
  <c r="J11" i="28"/>
  <c r="AI8" i="30" l="1"/>
  <c r="AG8" i="30"/>
  <c r="AH8" i="30"/>
  <c r="K15" i="28"/>
  <c r="L15" i="28"/>
  <c r="J15" i="28"/>
  <c r="H16" i="26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F4" i="31"/>
  <c r="H4" i="31" s="1"/>
  <c r="J4" i="31" s="1"/>
  <c r="P4" i="31" l="1"/>
  <c r="L4" i="31"/>
  <c r="N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<sst xmlns="http://schemas.openxmlformats.org/spreadsheetml/2006/main" count="406" uniqueCount="116">
  <si>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</si>
  <si>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</si>
  <si>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</si>
  <si>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</si>
  <si>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</si>
  <si>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</si>
  <si>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</si>
  <si>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</si>
  <si>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</si>
  <si>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</si>
  <si>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</si>
  <si>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</si>
  <si>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</si>
  <si>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</si>
  <si>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</si>
  <si>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</si>
  <si>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</si>
  <si>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</si>
  <si>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</si>
  <si>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</si>
  <si>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</si>
  <si>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</si>
  <si>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</si>
  <si>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</si>
  <si>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</si>
  <si>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</si>
  <si>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</si>
  <si>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</si>
  <si>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</si>
  <si>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 xml:space="preserve">Общо </t>
  </si>
  <si>
    <t xml:space="preserve">ПОК "СЪГЛАСИЕ" АД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</si>
  <si>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</si>
  <si>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</si>
  <si>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</si>
  <si>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</si>
  <si>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</si>
  <si>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</si>
  <si>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</si>
  <si>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</si>
  <si>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</si>
  <si>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</si>
  <si>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</si>
  <si>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</si>
  <si>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</si>
  <si>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</si>
  <si>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</si>
  <si>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</si>
  <si>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ПОК         "ДОВЕРИЕ" АД  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</si>
  <si>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</si>
  <si>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</si>
  <si>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</si>
  <si>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</si>
  <si>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</si>
  <si>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</si>
  <si>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</si>
  <si>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</si>
  <si>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</si>
  <si>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</si>
  <si>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</si>
  <si>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</si>
  <si>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</si>
  <si>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>ПОК "ДСК - РОДИНА" АД</t>
  </si>
  <si>
    <t xml:space="preserve">ПОК "ДСК - РОДИНА" АД </t>
  </si>
  <si>
    <t xml:space="preserve">ПОК "ДСК - РОДИНА" АД    </t>
  </si>
  <si>
    <t xml:space="preserve">ПОК "ДСК - РОДИНА" АД                                      </t>
  </si>
  <si>
    <t xml:space="preserve">"ПОК ОББ" ЕАД </t>
  </si>
  <si>
    <t xml:space="preserve">"ПОК ОББ" ЕАД            </t>
  </si>
  <si>
    <t xml:space="preserve">ПОК "ДСК - РОДИНА" АД            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</si>
  <si>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</si>
  <si>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</si>
  <si>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</si>
  <si>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</si>
  <si>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</si>
  <si>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</si>
  <si>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</si>
  <si>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</si>
  <si>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</si>
  <si>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</si>
  <si>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</si>
  <si>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</si>
  <si>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</si>
  <si>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</si>
  <si>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</si>
  <si>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-</t>
  </si>
  <si>
    <r>
      <t xml:space="preserve">ПОАД "ЦКБ - СИЛА" </t>
    </r>
    <r>
      <rPr>
        <sz val="12"/>
        <color rgb="FFFF0000"/>
        <rFont val="Times New Roman"/>
        <family val="1"/>
        <charset val="204"/>
      </rPr>
      <t>АД</t>
    </r>
  </si>
  <si>
    <t>"ПОД-БЪДЕЩЕ" АД</t>
  </si>
  <si>
    <t xml:space="preserve"> "ПОД-БЪДЕЩЕ" АД</t>
  </si>
  <si>
    <t xml:space="preserve">ПОАД "ЦКБ - СИЛА" АД                  </t>
  </si>
  <si>
    <t xml:space="preserve">"ПОД-БЪДЕЩЕ" АД                         </t>
  </si>
  <si>
    <t>ПОАД "ЦКБ - СИЛА" АД</t>
  </si>
  <si>
    <t xml:space="preserve"> ПОАД "ЦКБ - СИЛА" АД</t>
  </si>
  <si>
    <t xml:space="preserve">ПОАД "ЦКБ - СИЛА" АД             </t>
  </si>
  <si>
    <t>ПОАД "ЦКБ-СИЛА" АД</t>
  </si>
  <si>
    <t>УПФ - осигурени лица</t>
  </si>
  <si>
    <t>ППФ - осигурени лица и пенсионери</t>
  </si>
  <si>
    <t>ДПФ - осигурени лица и пенсионери</t>
  </si>
  <si>
    <t>ДПФПС - осигурени лица и пенсионери</t>
  </si>
  <si>
    <t>ФИПП - пенсионери</t>
  </si>
  <si>
    <t>ФРП -                          лица с разсрочени плащания</t>
  </si>
  <si>
    <t xml:space="preserve">                                                                   Фондове
ПОД                                             </t>
  </si>
  <si>
    <t xml:space="preserve">                                                                    Фондове
ПОД                               </t>
  </si>
  <si>
    <t xml:space="preserve">                                                                     Фондове
ПОД                                        </t>
  </si>
  <si>
    <t>I полу-годие 2024</t>
  </si>
  <si>
    <t>I полу-годие 2025</t>
  </si>
  <si>
    <t>Относителен дял на балансовите активи на управляваните от дружествата фондове към 30.06.2025 г.</t>
  </si>
  <si>
    <t>I полугодие 2024</t>
  </si>
  <si>
    <t>I полугодие 2025</t>
  </si>
  <si>
    <t xml:space="preserve">Пазарен дял на ПОД по броя на участниците в управляваните от тях фондове към 30.06.2025 г. </t>
  </si>
  <si>
    <t xml:space="preserve">Нетни активи на управляваните от ПОД фондове към 30.06.2025 г.                    </t>
  </si>
  <si>
    <t xml:space="preserve">Пазарен дял на ПОД по размер на нетните активи на управляваните от тях фондове към 30.06.2025 г.                    </t>
  </si>
  <si>
    <t>Брой на новоосигурените лица в пенсионните фондове за първото полугодие на 2025 г.</t>
  </si>
  <si>
    <t>Динамика на нетните активи на управляваните от пенсионноосигурителните дружества пенсионни фондове                               (по месеци)</t>
  </si>
  <si>
    <t>Приходи на ПОД от такси и удръжки от управляваните фондове (по видове) за първото полугодие на 2025 г.</t>
  </si>
  <si>
    <t>Структура на приходите на ПОД от такси и удръжки от пенсионните фондове (по видове) за първото полугодие на 2025 г.</t>
  </si>
  <si>
    <t>30.06.2025</t>
  </si>
  <si>
    <t>Брой на участниците в управляваните от ПОД фондове към 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</si>
</sst>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</numFmts>
  <fonts count="5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rgb="FF080000"/>
      <name val="Tahoma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0">
    <xf numFmtId="0" fontId="0" fillId="0" borderId="0"/>
    <xf numFmtId="164" fontId="37" fillId="0" borderId="0" applyFont="0" applyFill="0" applyBorder="0" applyAlignment="0" applyProtection="0"/>
    <xf numFmtId="0" fontId="37" fillId="0" borderId="0"/>
    <xf numFmtId="0" fontId="40" fillId="0" borderId="0"/>
    <xf numFmtId="16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164" fontId="37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7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3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20">
    <xf numFmtId="0" fontId="0" fillId="0" borderId="0" xfId="0"/>
    <xf numFmtId="0" fontId="41" fillId="0" borderId="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164" fontId="41" fillId="0" borderId="1" xfId="1" applyFont="1" applyBorder="1" applyAlignment="1">
      <alignment horizontal="left" wrapText="1"/>
    </xf>
    <xf numFmtId="0" fontId="41" fillId="0" borderId="1" xfId="0" applyFont="1" applyBorder="1" applyAlignment="1">
      <alignment horizontal="left" wrapText="1"/>
    </xf>
    <xf numFmtId="3" fontId="0" fillId="0" borderId="0" xfId="0" applyNumberFormat="1"/>
    <xf numFmtId="0" fontId="41" fillId="0" borderId="1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/>
    </xf>
    <xf numFmtId="0" fontId="38" fillId="0" borderId="5" xfId="0" applyFont="1" applyFill="1" applyBorder="1" applyAlignment="1">
      <alignment vertical="center" wrapText="1"/>
    </xf>
    <xf numFmtId="0" fontId="41" fillId="0" borderId="0" xfId="0" applyFont="1" applyBorder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41" fillId="0" borderId="1" xfId="0" applyFont="1" applyFill="1" applyBorder="1" applyAlignment="1">
      <alignment horizontal="center" vertical="center"/>
    </xf>
    <xf numFmtId="164" fontId="41" fillId="0" borderId="1" xfId="1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0" xfId="0" applyFont="1"/>
    <xf numFmtId="0" fontId="41" fillId="0" borderId="1" xfId="0" applyFont="1" applyBorder="1" applyAlignment="1">
      <alignment horizontal="center" vertical="center"/>
    </xf>
    <xf numFmtId="164" fontId="41" fillId="0" borderId="1" xfId="1" applyFont="1" applyBorder="1" applyAlignment="1">
      <alignment horizontal="left"/>
    </xf>
    <xf numFmtId="2" fontId="41" fillId="0" borderId="0" xfId="0" applyNumberFormat="1" applyFont="1"/>
    <xf numFmtId="0" fontId="43" fillId="0" borderId="0" xfId="0" applyFont="1" applyBorder="1" applyAlignment="1">
      <alignment horizontal="center"/>
    </xf>
    <xf numFmtId="4" fontId="41" fillId="0" borderId="0" xfId="0" applyNumberFormat="1" applyFont="1"/>
    <xf numFmtId="164" fontId="41" fillId="0" borderId="1" xfId="1" applyFont="1" applyFill="1" applyBorder="1" applyAlignment="1">
      <alignment horizontal="left" wrapText="1"/>
    </xf>
    <xf numFmtId="164" fontId="41" fillId="0" borderId="0" xfId="1" applyFont="1" applyFill="1" applyBorder="1" applyAlignment="1">
      <alignment horizontal="center" vertical="center" wrapText="1"/>
    </xf>
    <xf numFmtId="164" fontId="41" fillId="0" borderId="1" xfId="1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wrapText="1"/>
    </xf>
    <xf numFmtId="164" fontId="40" fillId="0" borderId="1" xfId="1" applyFont="1" applyFill="1" applyBorder="1" applyAlignment="1">
      <alignment horizontal="left" wrapText="1"/>
    </xf>
    <xf numFmtId="164" fontId="40" fillId="0" borderId="1" xfId="1" applyFont="1" applyBorder="1" applyAlignment="1">
      <alignment horizontal="left" wrapText="1"/>
    </xf>
    <xf numFmtId="0" fontId="40" fillId="0" borderId="1" xfId="0" applyFont="1" applyFill="1" applyBorder="1" applyAlignment="1">
      <alignment wrapText="1"/>
    </xf>
    <xf numFmtId="3" fontId="40" fillId="0" borderId="0" xfId="3" applyNumberFormat="1" applyFont="1" applyFill="1" applyAlignment="1"/>
    <xf numFmtId="0" fontId="40" fillId="0" borderId="0" xfId="3" applyFont="1" applyFill="1" applyAlignment="1"/>
    <xf numFmtId="0" fontId="40" fillId="0" borderId="1" xfId="2" applyFont="1" applyFill="1" applyBorder="1" applyAlignment="1">
      <alignment horizontal="center" vertical="center" wrapText="1"/>
    </xf>
    <xf numFmtId="0" fontId="40" fillId="0" borderId="0" xfId="3" applyFont="1" applyFill="1" applyBorder="1" applyAlignment="1">
      <alignment wrapText="1"/>
    </xf>
    <xf numFmtId="0" fontId="40" fillId="0" borderId="0" xfId="3" applyFont="1" applyFill="1" applyAlignment="1">
      <alignment wrapText="1"/>
    </xf>
    <xf numFmtId="0" fontId="42" fillId="0" borderId="0" xfId="2" applyFont="1" applyFill="1"/>
    <xf numFmtId="0" fontId="38" fillId="0" borderId="0" xfId="3" applyFont="1" applyFill="1" applyBorder="1" applyAlignment="1"/>
    <xf numFmtId="0" fontId="40" fillId="0" borderId="1" xfId="2" applyFont="1" applyFill="1" applyBorder="1" applyAlignment="1">
      <alignment wrapText="1"/>
    </xf>
    <xf numFmtId="0" fontId="40" fillId="0" borderId="1" xfId="3" applyFont="1" applyFill="1" applyBorder="1" applyAlignment="1">
      <alignment wrapText="1"/>
    </xf>
    <xf numFmtId="0" fontId="40" fillId="0" borderId="0" xfId="3" applyFont="1" applyFill="1" applyBorder="1" applyAlignment="1"/>
    <xf numFmtId="0" fontId="40" fillId="0" borderId="0" xfId="3" applyFont="1" applyFill="1" applyAlignment="1">
      <alignment horizontal="center"/>
    </xf>
    <xf numFmtId="0" fontId="37" fillId="0" borderId="0" xfId="2" applyFill="1"/>
    <xf numFmtId="164" fontId="40" fillId="0" borderId="1" xfId="4" applyFont="1" applyFill="1" applyBorder="1" applyAlignment="1">
      <alignment horizontal="left" wrapText="1"/>
    </xf>
    <xf numFmtId="3" fontId="37" fillId="0" borderId="0" xfId="2" applyNumberFormat="1" applyFill="1"/>
    <xf numFmtId="164" fontId="40" fillId="0" borderId="1" xfId="4" applyFont="1" applyFill="1" applyBorder="1" applyAlignment="1">
      <alignment wrapText="1"/>
    </xf>
    <xf numFmtId="0" fontId="37" fillId="0" borderId="0" xfId="2"/>
    <xf numFmtId="0" fontId="40" fillId="0" borderId="2" xfId="2" applyFont="1" applyBorder="1" applyAlignment="1">
      <alignment horizontal="center" vertical="center" wrapText="1"/>
    </xf>
    <xf numFmtId="164" fontId="40" fillId="0" borderId="1" xfId="4" applyFont="1" applyBorder="1" applyAlignment="1">
      <alignment horizontal="left" wrapText="1"/>
    </xf>
    <xf numFmtId="164" fontId="40" fillId="0" borderId="1" xfId="4" applyFont="1" applyBorder="1" applyAlignment="1">
      <alignment wrapText="1"/>
    </xf>
    <xf numFmtId="0" fontId="40" fillId="0" borderId="4" xfId="2" applyFont="1" applyFill="1" applyBorder="1" applyAlignment="1">
      <alignment horizontal="left" wrapText="1"/>
    </xf>
    <xf numFmtId="0" fontId="40" fillId="0" borderId="1" xfId="2" applyFont="1" applyBorder="1" applyAlignment="1">
      <alignment horizontal="left" wrapText="1"/>
    </xf>
    <xf numFmtId="4" fontId="37" fillId="0" borderId="0" xfId="2" applyNumberFormat="1"/>
    <xf numFmtId="0" fontId="40" fillId="0" borderId="10" xfId="3" applyFont="1" applyBorder="1" applyAlignment="1">
      <alignment horizontal="center" vertical="center" wrapText="1"/>
    </xf>
    <xf numFmtId="0" fontId="39" fillId="0" borderId="0" xfId="3" applyFont="1" applyFill="1" applyAlignment="1"/>
    <xf numFmtId="0" fontId="39" fillId="0" borderId="0" xfId="3" applyFont="1" applyFill="1" applyAlignment="1">
      <alignment wrapText="1"/>
    </xf>
    <xf numFmtId="0" fontId="40" fillId="0" borderId="1" xfId="2" applyFont="1" applyFill="1" applyBorder="1" applyAlignment="1">
      <alignment horizontal="center" wrapText="1"/>
    </xf>
    <xf numFmtId="0" fontId="38" fillId="0" borderId="1" xfId="2" applyFont="1" applyFill="1" applyBorder="1" applyAlignment="1">
      <alignment wrapText="1"/>
    </xf>
    <xf numFmtId="0" fontId="38" fillId="0" borderId="1" xfId="3" applyFont="1" applyFill="1" applyBorder="1" applyAlignment="1"/>
    <xf numFmtId="0" fontId="39" fillId="0" borderId="0" xfId="3" applyFont="1" applyFill="1" applyBorder="1" applyAlignment="1"/>
    <xf numFmtId="3" fontId="39" fillId="0" borderId="0" xfId="3" applyNumberFormat="1" applyFont="1" applyFill="1" applyAlignment="1"/>
    <xf numFmtId="164" fontId="40" fillId="0" borderId="6" xfId="1" applyFont="1" applyBorder="1" applyAlignment="1">
      <alignment horizontal="left" vertical="justify" wrapText="1" indent="1"/>
    </xf>
    <xf numFmtId="164" fontId="40" fillId="0" borderId="6" xfId="1" applyFont="1" applyBorder="1" applyAlignment="1">
      <alignment horizontal="justify" vertical="center" wrapText="1"/>
    </xf>
    <xf numFmtId="164" fontId="40" fillId="0" borderId="1" xfId="1" applyFont="1" applyBorder="1" applyAlignment="1">
      <alignment wrapText="1"/>
    </xf>
    <xf numFmtId="1" fontId="47" fillId="0" borderId="1" xfId="0" applyNumberFormat="1" applyFont="1" applyFill="1" applyBorder="1" applyAlignment="1">
      <alignment horizontal="center" vertical="center" wrapText="1"/>
    </xf>
    <xf numFmtId="3" fontId="41" fillId="0" borderId="0" xfId="0" applyNumberFormat="1" applyFont="1" applyBorder="1" applyAlignment="1">
      <alignment horizontal="center"/>
    </xf>
    <xf numFmtId="164" fontId="40" fillId="0" borderId="6" xfId="1" applyFont="1" applyBorder="1" applyAlignment="1">
      <alignment horizontal="justify" vertical="justify" wrapText="1"/>
    </xf>
    <xf numFmtId="0" fontId="40" fillId="0" borderId="6" xfId="2" applyFont="1" applyBorder="1" applyAlignment="1">
      <alignment horizontal="left" vertical="distributed" wrapText="1"/>
    </xf>
    <xf numFmtId="164" fontId="45" fillId="0" borderId="9" xfId="1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2" fontId="41" fillId="0" borderId="9" xfId="0" applyNumberFormat="1" applyFont="1" applyFill="1" applyBorder="1" applyAlignment="1">
      <alignment wrapText="1" shrinkToFit="1"/>
    </xf>
    <xf numFmtId="2" fontId="41" fillId="0" borderId="0" xfId="0" applyNumberFormat="1" applyFont="1" applyFill="1" applyBorder="1" applyAlignment="1">
      <alignment wrapText="1" shrinkToFit="1"/>
    </xf>
    <xf numFmtId="3" fontId="41" fillId="0" borderId="9" xfId="0" applyNumberFormat="1" applyFont="1" applyBorder="1" applyAlignment="1">
      <alignment wrapText="1"/>
    </xf>
    <xf numFmtId="3" fontId="41" fillId="0" borderId="0" xfId="0" applyNumberFormat="1" applyFont="1" applyBorder="1" applyAlignment="1">
      <alignment wrapText="1"/>
    </xf>
    <xf numFmtId="0" fontId="41" fillId="0" borderId="9" xfId="0" applyFont="1" applyBorder="1" applyAlignment="1">
      <alignment wrapText="1"/>
    </xf>
    <xf numFmtId="0" fontId="41" fillId="0" borderId="0" xfId="0" applyFont="1" applyBorder="1" applyAlignment="1">
      <alignment wrapText="1"/>
    </xf>
    <xf numFmtId="0" fontId="40" fillId="0" borderId="10" xfId="2" applyFont="1" applyFill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/>
    </xf>
    <xf numFmtId="0" fontId="40" fillId="0" borderId="10" xfId="2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164" fontId="40" fillId="0" borderId="6" xfId="1" applyFont="1" applyFill="1" applyBorder="1" applyAlignment="1">
      <alignment horizontal="left" vertical="justify" wrapText="1" indent="1"/>
    </xf>
    <xf numFmtId="0" fontId="40" fillId="0" borderId="1" xfId="0" applyFont="1" applyFill="1" applyBorder="1" applyAlignment="1">
      <alignment horizontal="center" vertical="center" wrapText="1"/>
    </xf>
    <xf numFmtId="164" fontId="40" fillId="0" borderId="1" xfId="1" applyFont="1" applyFill="1" applyBorder="1" applyAlignment="1">
      <alignment wrapText="1"/>
    </xf>
    <xf numFmtId="164" fontId="40" fillId="0" borderId="1" xfId="1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wrapText="1"/>
    </xf>
    <xf numFmtId="0" fontId="42" fillId="0" borderId="9" xfId="2" applyFont="1" applyFill="1" applyBorder="1" applyAlignment="1">
      <alignment wrapText="1"/>
    </xf>
    <xf numFmtId="3" fontId="42" fillId="0" borderId="0" xfId="0" applyNumberFormat="1" applyFont="1" applyBorder="1" applyAlignment="1">
      <alignment horizontal="right"/>
    </xf>
    <xf numFmtId="166" fontId="37" fillId="0" borderId="0" xfId="2" applyNumberFormat="1" applyFill="1"/>
    <xf numFmtId="164" fontId="40" fillId="0" borderId="1" xfId="1" applyFont="1" applyFill="1" applyBorder="1" applyAlignment="1">
      <alignment horizontal="left"/>
    </xf>
    <xf numFmtId="164" fontId="40" fillId="0" borderId="1" xfId="1" applyFont="1" applyBorder="1" applyAlignment="1">
      <alignment horizontal="left"/>
    </xf>
    <xf numFmtId="0" fontId="40" fillId="0" borderId="10" xfId="2" applyFont="1" applyFill="1" applyBorder="1" applyAlignment="1">
      <alignment horizontal="center" vertical="center" wrapText="1"/>
    </xf>
    <xf numFmtId="0" fontId="37" fillId="0" borderId="9" xfId="2" applyFill="1" applyBorder="1" applyAlignment="1">
      <alignment wrapText="1"/>
    </xf>
    <xf numFmtId="0" fontId="41" fillId="0" borderId="11" xfId="0" applyFont="1" applyFill="1" applyBorder="1" applyAlignment="1">
      <alignment horizontal="center" vertical="center"/>
    </xf>
    <xf numFmtId="2" fontId="40" fillId="0" borderId="0" xfId="0" applyNumberFormat="1" applyFont="1" applyFill="1" applyBorder="1" applyAlignment="1">
      <alignment horizontal="right" wrapText="1" shrinkToFi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right" wrapText="1"/>
    </xf>
    <xf numFmtId="0" fontId="39" fillId="0" borderId="0" xfId="3" applyFont="1" applyFill="1" applyAlignment="1">
      <alignment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3" applyFont="1" applyFill="1" applyBorder="1" applyAlignment="1"/>
    <xf numFmtId="164" fontId="40" fillId="0" borderId="4" xfId="1" applyFont="1" applyFill="1" applyBorder="1" applyAlignment="1">
      <alignment horizontal="left" wrapText="1"/>
    </xf>
    <xf numFmtId="0" fontId="40" fillId="0" borderId="1" xfId="2" applyFont="1" applyFill="1" applyBorder="1" applyAlignment="1">
      <alignment horizontal="center" vertical="center" wrapText="1"/>
    </xf>
    <xf numFmtId="0" fontId="38" fillId="0" borderId="1" xfId="2" applyFont="1" applyFill="1" applyBorder="1" applyAlignment="1">
      <alignment vertical="center" wrapText="1"/>
    </xf>
    <xf numFmtId="166" fontId="39" fillId="0" borderId="0" xfId="3" applyNumberFormat="1" applyFont="1" applyFill="1" applyAlignment="1"/>
    <xf numFmtId="0" fontId="40" fillId="0" borderId="10" xfId="2" applyFont="1" applyFill="1" applyBorder="1" applyAlignment="1">
      <alignment horizontal="center" vertical="center" wrapText="1"/>
    </xf>
    <xf numFmtId="168" fontId="37" fillId="0" borderId="0" xfId="2" applyNumberFormat="1"/>
    <xf numFmtId="0" fontId="40" fillId="0" borderId="4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164" fontId="41" fillId="0" borderId="1" xfId="1" applyFont="1" applyBorder="1" applyAlignment="1">
      <alignment wrapText="1"/>
    </xf>
    <xf numFmtId="14" fontId="40" fillId="0" borderId="10" xfId="2" applyNumberFormat="1" applyFont="1" applyFill="1" applyBorder="1" applyAlignment="1">
      <alignment horizontal="center" vertical="center" wrapText="1"/>
    </xf>
    <xf numFmtId="3" fontId="40" fillId="2" borderId="1" xfId="3" applyNumberFormat="1" applyFont="1" applyFill="1" applyBorder="1" applyAlignment="1"/>
    <xf numFmtId="166" fontId="40" fillId="2" borderId="1" xfId="2" applyNumberFormat="1" applyFont="1" applyFill="1" applyBorder="1" applyAlignment="1">
      <alignment horizontal="right"/>
    </xf>
    <xf numFmtId="4" fontId="40" fillId="2" borderId="1" xfId="2" applyNumberFormat="1" applyFont="1" applyFill="1" applyBorder="1" applyAlignment="1">
      <alignment horizontal="right"/>
    </xf>
    <xf numFmtId="167" fontId="40" fillId="2" borderId="1" xfId="2" applyNumberFormat="1" applyFont="1" applyFill="1" applyBorder="1" applyAlignment="1">
      <alignment horizontal="right"/>
    </xf>
    <xf numFmtId="3" fontId="40" fillId="2" borderId="1" xfId="0" applyNumberFormat="1" applyFont="1" applyFill="1" applyBorder="1"/>
    <xf numFmtId="2" fontId="41" fillId="2" borderId="1" xfId="0" applyNumberFormat="1" applyFont="1" applyFill="1" applyBorder="1" applyAlignment="1">
      <alignment horizontal="right"/>
    </xf>
    <xf numFmtId="3" fontId="41" fillId="2" borderId="1" xfId="0" applyNumberFormat="1" applyFont="1" applyFill="1" applyBorder="1"/>
    <xf numFmtId="3" fontId="40" fillId="2" borderId="1" xfId="0" applyNumberFormat="1" applyFont="1" applyFill="1" applyBorder="1" applyAlignment="1">
      <alignment horizontal="right"/>
    </xf>
    <xf numFmtId="3" fontId="47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4" fontId="40" fillId="2" borderId="1" xfId="0" applyNumberFormat="1" applyFont="1" applyFill="1" applyBorder="1" applyAlignment="1">
      <alignment horizontal="right"/>
    </xf>
    <xf numFmtId="3" fontId="40" fillId="0" borderId="1" xfId="0" applyNumberFormat="1" applyFont="1" applyFill="1" applyBorder="1"/>
    <xf numFmtId="2" fontId="41" fillId="0" borderId="1" xfId="0" applyNumberFormat="1" applyFont="1" applyFill="1" applyBorder="1" applyAlignment="1">
      <alignment horizontal="right"/>
    </xf>
    <xf numFmtId="3" fontId="41" fillId="0" borderId="0" xfId="0" applyNumberFormat="1" applyFont="1" applyBorder="1" applyAlignment="1">
      <alignment horizontal="right" wrapText="1"/>
    </xf>
    <xf numFmtId="0" fontId="41" fillId="0" borderId="0" xfId="0" applyFont="1" applyBorder="1" applyAlignment="1">
      <alignment horizontal="right" wrapText="1"/>
    </xf>
    <xf numFmtId="0" fontId="40" fillId="0" borderId="1" xfId="0" applyFont="1" applyFill="1" applyBorder="1" applyAlignment="1">
      <alignment horizontal="left" wrapText="1"/>
    </xf>
    <xf numFmtId="0" fontId="40" fillId="0" borderId="2" xfId="0" applyFont="1" applyFill="1" applyBorder="1" applyAlignment="1">
      <alignment horizontal="center" vertical="center" wrapText="1"/>
    </xf>
    <xf numFmtId="2" fontId="37" fillId="0" borderId="0" xfId="2" applyNumberFormat="1" applyFill="1"/>
    <xf numFmtId="0" fontId="40" fillId="0" borderId="10" xfId="2" applyFont="1" applyFill="1" applyBorder="1" applyAlignment="1">
      <alignment horizontal="center" vertical="center" wrapText="1"/>
    </xf>
    <xf numFmtId="0" fontId="53" fillId="0" borderId="0" xfId="0" applyNumberFormat="1" applyFont="1" applyAlignment="1">
      <alignment horizontal="right" vertical="center" wrapText="1"/>
    </xf>
    <xf numFmtId="3" fontId="40" fillId="0" borderId="1" xfId="3" applyNumberFormat="1" applyFont="1" applyFill="1" applyBorder="1" applyAlignment="1"/>
    <xf numFmtId="166" fontId="40" fillId="0" borderId="1" xfId="2" applyNumberFormat="1" applyFont="1" applyFill="1" applyBorder="1" applyAlignment="1">
      <alignment horizontal="right"/>
    </xf>
    <xf numFmtId="166" fontId="54" fillId="0" borderId="1" xfId="2" applyNumberFormat="1" applyFont="1" applyFill="1" applyBorder="1" applyAlignment="1">
      <alignment horizontal="right"/>
    </xf>
    <xf numFmtId="167" fontId="40" fillId="0" borderId="1" xfId="2" applyNumberFormat="1" applyFont="1" applyFill="1" applyBorder="1" applyAlignment="1">
      <alignment horizontal="right"/>
    </xf>
    <xf numFmtId="4" fontId="40" fillId="0" borderId="1" xfId="2" applyNumberFormat="1" applyFont="1" applyFill="1" applyBorder="1" applyAlignment="1">
      <alignment horizontal="right"/>
    </xf>
    <xf numFmtId="4" fontId="40" fillId="0" borderId="1" xfId="2" applyNumberFormat="1" applyFont="1" applyFill="1" applyBorder="1" applyAlignment="1">
      <alignment horizontal="center"/>
    </xf>
    <xf numFmtId="166" fontId="40" fillId="0" borderId="1" xfId="2" applyNumberFormat="1" applyFont="1" applyFill="1" applyBorder="1" applyAlignment="1">
      <alignment horizontal="right" vertical="center"/>
    </xf>
    <xf numFmtId="3" fontId="40" fillId="0" borderId="1" xfId="0" applyNumberFormat="1" applyFont="1" applyFill="1" applyBorder="1" applyAlignment="1">
      <alignment horizontal="right"/>
    </xf>
    <xf numFmtId="0" fontId="1" fillId="0" borderId="0" xfId="329"/>
    <xf numFmtId="165" fontId="40" fillId="0" borderId="1" xfId="0" applyNumberFormat="1" applyFont="1" applyFill="1" applyBorder="1" applyAlignment="1">
      <alignment horizontal="right"/>
    </xf>
    <xf numFmtId="3" fontId="40" fillId="0" borderId="1" xfId="0" applyNumberFormat="1" applyFont="1" applyFill="1" applyBorder="1" applyAlignment="1">
      <alignment wrapText="1"/>
    </xf>
    <xf numFmtId="3" fontId="41" fillId="0" borderId="1" xfId="0" applyNumberFormat="1" applyFont="1" applyFill="1" applyBorder="1"/>
    <xf numFmtId="2" fontId="41" fillId="0" borderId="1" xfId="1" applyNumberFormat="1" applyFont="1" applyFill="1" applyBorder="1" applyAlignment="1"/>
    <xf numFmtId="166" fontId="0" fillId="0" borderId="0" xfId="0" applyNumberFormat="1"/>
    <xf numFmtId="0" fontId="38" fillId="0" borderId="0" xfId="2" applyFont="1" applyFill="1" applyAlignment="1">
      <alignment horizontal="center" wrapText="1"/>
    </xf>
    <xf numFmtId="0" fontId="40" fillId="0" borderId="10" xfId="2" applyFont="1" applyFill="1" applyBorder="1" applyAlignment="1">
      <alignment horizontal="center" vertical="center" wrapText="1"/>
    </xf>
    <xf numFmtId="0" fontId="40" fillId="0" borderId="11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left" vertical="distributed" wrapText="1"/>
    </xf>
    <xf numFmtId="0" fontId="40" fillId="0" borderId="12" xfId="2" applyFont="1" applyFill="1" applyBorder="1" applyAlignment="1">
      <alignment horizontal="left" vertical="distributed" wrapTex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3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wrapText="1"/>
    </xf>
    <xf numFmtId="0" fontId="49" fillId="0" borderId="4" xfId="2" applyFont="1" applyFill="1" applyBorder="1" applyAlignment="1">
      <alignment horizontal="center" vertical="center" wrapText="1"/>
    </xf>
    <xf numFmtId="0" fontId="49" fillId="0" borderId="2" xfId="2" applyFont="1" applyFill="1" applyBorder="1" applyAlignment="1">
      <alignment horizontal="center" vertical="center" wrapText="1"/>
    </xf>
    <xf numFmtId="0" fontId="40" fillId="0" borderId="4" xfId="2" applyFont="1" applyFill="1" applyBorder="1" applyAlignment="1">
      <alignment horizontal="center" vertical="center" wrapText="1"/>
    </xf>
    <xf numFmtId="0" fontId="40" fillId="0" borderId="2" xfId="2" applyFont="1" applyFill="1" applyBorder="1" applyAlignment="1">
      <alignment horizontal="center" vertical="center" wrapText="1"/>
    </xf>
    <xf numFmtId="164" fontId="45" fillId="0" borderId="0" xfId="4" applyFont="1" applyFill="1" applyBorder="1" applyAlignment="1">
      <alignment horizontal="center" vertical="center" wrapText="1"/>
    </xf>
    <xf numFmtId="0" fontId="45" fillId="0" borderId="0" xfId="2" applyFont="1" applyFill="1" applyBorder="1" applyAlignment="1">
      <alignment horizontal="center" vertical="center" wrapText="1"/>
    </xf>
    <xf numFmtId="0" fontId="37" fillId="0" borderId="0" xfId="2" applyFill="1" applyAlignment="1">
      <alignment horizontal="center" vertical="center" wrapText="1"/>
    </xf>
    <xf numFmtId="0" fontId="40" fillId="0" borderId="9" xfId="2" applyFont="1" applyFill="1" applyBorder="1" applyAlignment="1">
      <alignment horizontal="right" wrapText="1"/>
    </xf>
    <xf numFmtId="0" fontId="37" fillId="0" borderId="9" xfId="2" applyFill="1" applyBorder="1" applyAlignment="1">
      <alignment wrapText="1"/>
    </xf>
    <xf numFmtId="0" fontId="40" fillId="0" borderId="13" xfId="2" applyFont="1" applyFill="1" applyBorder="1" applyAlignment="1">
      <alignment horizontal="left" vertical="distributed" wrapText="1"/>
    </xf>
    <xf numFmtId="164" fontId="45" fillId="2" borderId="0" xfId="4" applyFont="1" applyFill="1" applyBorder="1" applyAlignment="1">
      <alignment horizontal="center" vertical="center" wrapText="1"/>
    </xf>
    <xf numFmtId="0" fontId="45" fillId="2" borderId="0" xfId="2" applyFont="1" applyFill="1" applyBorder="1" applyAlignment="1">
      <alignment horizontal="center" vertical="center" wrapText="1"/>
    </xf>
    <xf numFmtId="0" fontId="37" fillId="2" borderId="0" xfId="2" applyFill="1" applyAlignment="1">
      <alignment horizontal="center" vertical="center" wrapText="1"/>
    </xf>
    <xf numFmtId="0" fontId="46" fillId="2" borderId="0" xfId="2" applyFont="1" applyFill="1" applyAlignment="1">
      <alignment horizontal="center" vertical="center" wrapText="1"/>
    </xf>
    <xf numFmtId="164" fontId="40" fillId="0" borderId="9" xfId="4" applyFont="1" applyBorder="1" applyAlignment="1">
      <alignment horizontal="right" vertical="center" wrapText="1"/>
    </xf>
    <xf numFmtId="0" fontId="37" fillId="0" borderId="9" xfId="2" applyBorder="1" applyAlignment="1">
      <alignment horizontal="right" wrapText="1"/>
    </xf>
    <xf numFmtId="0" fontId="40" fillId="0" borderId="8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right" vertical="justify" wrapText="1"/>
    </xf>
    <xf numFmtId="0" fontId="37" fillId="0" borderId="12" xfId="2" applyFill="1" applyBorder="1" applyAlignment="1">
      <alignment horizontal="right" vertical="justify" wrapText="1"/>
    </xf>
    <xf numFmtId="0" fontId="37" fillId="0" borderId="8" xfId="2" applyFill="1" applyBorder="1"/>
    <xf numFmtId="0" fontId="37" fillId="0" borderId="2" xfId="2" applyFill="1" applyBorder="1"/>
    <xf numFmtId="0" fontId="37" fillId="0" borderId="8" xfId="2" applyFill="1" applyBorder="1" applyAlignment="1">
      <alignment horizontal="center" vertical="center" wrapText="1"/>
    </xf>
    <xf numFmtId="0" fontId="37" fillId="0" borderId="8" xfId="2" applyFill="1" applyBorder="1" applyAlignment="1">
      <alignment vertical="center" wrapText="1"/>
    </xf>
    <xf numFmtId="0" fontId="37" fillId="0" borderId="8" xfId="2" applyFill="1" applyBorder="1" applyAlignment="1">
      <alignment wrapText="1"/>
    </xf>
    <xf numFmtId="0" fontId="37" fillId="0" borderId="8" xfId="2" applyFont="1" applyFill="1" applyBorder="1" applyAlignment="1">
      <alignment vertical="center" wrapText="1"/>
    </xf>
    <xf numFmtId="0" fontId="37" fillId="0" borderId="2" xfId="2" applyFill="1" applyBorder="1" applyAlignment="1">
      <alignment vertical="center" wrapText="1"/>
    </xf>
    <xf numFmtId="0" fontId="40" fillId="0" borderId="0" xfId="2" applyFont="1" applyFill="1" applyBorder="1" applyAlignment="1">
      <alignment horizontal="right" wrapText="1"/>
    </xf>
    <xf numFmtId="0" fontId="37" fillId="0" borderId="1" xfId="2" applyFill="1" applyBorder="1" applyAlignment="1">
      <alignment horizontal="center" vertical="center" wrapText="1"/>
    </xf>
    <xf numFmtId="0" fontId="37" fillId="0" borderId="1" xfId="2" applyFill="1" applyBorder="1" applyAlignment="1">
      <alignment vertical="center" wrapText="1"/>
    </xf>
    <xf numFmtId="0" fontId="37" fillId="0" borderId="1" xfId="2" applyFont="1" applyFill="1" applyBorder="1" applyAlignment="1">
      <alignment vertical="center" wrapText="1"/>
    </xf>
    <xf numFmtId="164" fontId="38" fillId="2" borderId="0" xfId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/>
    </xf>
    <xf numFmtId="0" fontId="40" fillId="0" borderId="8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wrapText="1"/>
    </xf>
    <xf numFmtId="0" fontId="48" fillId="0" borderId="0" xfId="0" applyFont="1" applyBorder="1" applyAlignment="1">
      <alignment horizontal="left"/>
    </xf>
    <xf numFmtId="0" fontId="48" fillId="0" borderId="0" xfId="0" applyFont="1" applyAlignment="1">
      <alignment horizontal="left"/>
    </xf>
    <xf numFmtId="0" fontId="40" fillId="0" borderId="3" xfId="0" applyFont="1" applyFill="1" applyBorder="1" applyAlignment="1">
      <alignment horizontal="right" vertical="distributed" wrapText="1"/>
    </xf>
    <xf numFmtId="0" fontId="41" fillId="0" borderId="12" xfId="0" applyFont="1" applyFill="1" applyBorder="1" applyAlignment="1">
      <alignment horizontal="right" vertical="distributed"/>
    </xf>
    <xf numFmtId="0" fontId="40" fillId="0" borderId="3" xfId="0" applyFont="1" applyFill="1" applyBorder="1" applyAlignment="1">
      <alignment horizontal="left" vertical="distributed" wrapText="1"/>
    </xf>
    <xf numFmtId="0" fontId="41" fillId="0" borderId="12" xfId="0" applyFont="1" applyFill="1" applyBorder="1" applyAlignment="1">
      <alignment horizontal="left" vertical="distributed"/>
    </xf>
    <xf numFmtId="1" fontId="47" fillId="0" borderId="4" xfId="0" applyNumberFormat="1" applyFont="1" applyFill="1" applyBorder="1" applyAlignment="1">
      <alignment horizontal="center" vertical="center" wrapText="1"/>
    </xf>
    <xf numFmtId="1" fontId="47" fillId="0" borderId="8" xfId="0" applyNumberFormat="1" applyFont="1" applyFill="1" applyBorder="1" applyAlignment="1">
      <alignment horizontal="center" vertical="center" wrapText="1"/>
    </xf>
    <xf numFmtId="1" fontId="47" fillId="0" borderId="2" xfId="0" applyNumberFormat="1" applyFont="1" applyFill="1" applyBorder="1" applyAlignment="1">
      <alignment horizontal="center" vertical="center" wrapText="1"/>
    </xf>
    <xf numFmtId="10" fontId="38" fillId="0" borderId="0" xfId="1" applyNumberFormat="1" applyFont="1" applyFill="1" applyBorder="1" applyAlignment="1">
      <alignment horizontal="center" vertical="center" wrapText="1"/>
    </xf>
    <xf numFmtId="164" fontId="45" fillId="0" borderId="0" xfId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40" fillId="0" borderId="3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/>
    </xf>
    <xf numFmtId="0" fontId="41" fillId="0" borderId="4" xfId="0" applyFont="1" applyBorder="1" applyAlignment="1">
      <alignment horizontal="center" vertical="center" wrapText="1"/>
    </xf>
    <xf numFmtId="0" fontId="41" fillId="0" borderId="8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3" fontId="38" fillId="0" borderId="0" xfId="1" applyNumberFormat="1" applyFont="1" applyFill="1" applyBorder="1" applyAlignment="1">
      <alignment horizontal="center" vertical="center" wrapText="1"/>
    </xf>
    <xf numFmtId="164" fontId="38" fillId="0" borderId="0" xfId="1" applyFont="1" applyFill="1" applyBorder="1" applyAlignment="1">
      <alignment horizontal="center" vertical="center" wrapText="1"/>
    </xf>
    <xf numFmtId="164" fontId="52" fillId="0" borderId="0" xfId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/>
    <xf numFmtId="0" fontId="41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8" fillId="0" borderId="14" xfId="1" applyFont="1" applyFill="1" applyBorder="1" applyAlignment="1">
      <alignment horizontal="center" vertical="center" wrapText="1"/>
    </xf>
    <xf numFmtId="0" fontId="38" fillId="0" borderId="15" xfId="0" applyFont="1" applyFill="1" applyBorder="1" applyAlignment="1">
      <alignment horizontal="center" vertical="center" wrapText="1"/>
    </xf>
    <xf numFmtId="0" fontId="38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8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/>
    <xf numFmtId="3" fontId="41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41" fillId="0" borderId="0" xfId="0" applyFont="1" applyBorder="1" applyAlignment="1">
      <alignment horizontal="right" wrapText="1"/>
    </xf>
  </cellXfs>
  <cellStyles count="330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2 3" xfId="265"/>
    <cellStyle name="Normal 10 3" xfId="80"/>
    <cellStyle name="Normal 10 3 2" xfId="187"/>
    <cellStyle name="Normal 10 3 3" xfId="295"/>
    <cellStyle name="Normal 10 4" xfId="125"/>
    <cellStyle name="Normal 10 5" xfId="233"/>
    <cellStyle name="Normal 103" xfId="68"/>
    <cellStyle name="Normal 11" xfId="17"/>
    <cellStyle name="Normal 11 2" xfId="50"/>
    <cellStyle name="Normal 11 2 2" xfId="158"/>
    <cellStyle name="Normal 11 2 3" xfId="266"/>
    <cellStyle name="Normal 11 3" xfId="81"/>
    <cellStyle name="Normal 11 3 2" xfId="188"/>
    <cellStyle name="Normal 11 3 3" xfId="296"/>
    <cellStyle name="Normal 11 4" xfId="126"/>
    <cellStyle name="Normal 11 5" xfId="234"/>
    <cellStyle name="Normal 12" xfId="35"/>
    <cellStyle name="Normal 12 2" xfId="67"/>
    <cellStyle name="Normal 12 2 2" xfId="175"/>
    <cellStyle name="Normal 12 2 3" xfId="283"/>
    <cellStyle name="Normal 12 3" xfId="98"/>
    <cellStyle name="Normal 12 3 2" xfId="205"/>
    <cellStyle name="Normal 12 3 3" xfId="313"/>
    <cellStyle name="Normal 12 4" xfId="143"/>
    <cellStyle name="Normal 12 5" xfId="251"/>
    <cellStyle name="Normal 13" xfId="36"/>
    <cellStyle name="Normal 13 2" xfId="99"/>
    <cellStyle name="Normal 13 2 2" xfId="206"/>
    <cellStyle name="Normal 13 2 3" xfId="314"/>
    <cellStyle name="Normal 13 3" xfId="144"/>
    <cellStyle name="Normal 13 4" xfId="252"/>
    <cellStyle name="Normal 14" xfId="37"/>
    <cellStyle name="Normal 14 2" xfId="100"/>
    <cellStyle name="Normal 14 2 2" xfId="207"/>
    <cellStyle name="Normal 14 2 3" xfId="315"/>
    <cellStyle name="Normal 14 3" xfId="145"/>
    <cellStyle name="Normal 14 4" xfId="253"/>
    <cellStyle name="Normal 15" xfId="38"/>
    <cellStyle name="Normal 15 2" xfId="101"/>
    <cellStyle name="Normal 15 2 2" xfId="208"/>
    <cellStyle name="Normal 15 2 3" xfId="316"/>
    <cellStyle name="Normal 15 3" xfId="146"/>
    <cellStyle name="Normal 15 4" xfId="254"/>
    <cellStyle name="Normal 16" xfId="39"/>
    <cellStyle name="Normal 16 2" xfId="147"/>
    <cellStyle name="Normal 16 3" xfId="255"/>
    <cellStyle name="Normal 17" xfId="69"/>
    <cellStyle name="Normal 17 2" xfId="176"/>
    <cellStyle name="Normal 17 3" xfId="284"/>
    <cellStyle name="Normal 18" xfId="70"/>
    <cellStyle name="Normal 18 2" xfId="177"/>
    <cellStyle name="Normal 18 3" xfId="285"/>
    <cellStyle name="Normal 19" xfId="102"/>
    <cellStyle name="Normal 19 2" xfId="209"/>
    <cellStyle name="Normal 19 3" xfId="317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2 3" xfId="269"/>
    <cellStyle name="Normal 2 2 2 2 3" xfId="84"/>
    <cellStyle name="Normal 2 2 2 2 3 2" xfId="191"/>
    <cellStyle name="Normal 2 2 2 2 3 3" xfId="299"/>
    <cellStyle name="Normal 2 2 2 2 4" xfId="129"/>
    <cellStyle name="Normal 2 2 2 2 5" xfId="237"/>
    <cellStyle name="Normal 2 2 2 3" xfId="29"/>
    <cellStyle name="Normal 2 2 2 3 2" xfId="61"/>
    <cellStyle name="Normal 2 2 2 3 2 2" xfId="169"/>
    <cellStyle name="Normal 2 2 2 3 2 3" xfId="277"/>
    <cellStyle name="Normal 2 2 2 3 3" xfId="92"/>
    <cellStyle name="Normal 2 2 2 3 3 2" xfId="199"/>
    <cellStyle name="Normal 2 2 2 3 3 3" xfId="307"/>
    <cellStyle name="Normal 2 2 2 3 4" xfId="137"/>
    <cellStyle name="Normal 2 2 2 3 5" xfId="245"/>
    <cellStyle name="Normal 2 2 2 4" xfId="42"/>
    <cellStyle name="Normal 2 2 2 4 2" xfId="150"/>
    <cellStyle name="Normal 2 2 2 4 3" xfId="258"/>
    <cellStyle name="Normal 2 2 2 5" xfId="73"/>
    <cellStyle name="Normal 2 2 2 5 2" xfId="180"/>
    <cellStyle name="Normal 2 2 2 5 3" xfId="288"/>
    <cellStyle name="Normal 2 2 2 6" xfId="118"/>
    <cellStyle name="Normal 2 2 2 7" xfId="226"/>
    <cellStyle name="Normal 2 3" xfId="220"/>
    <cellStyle name="Normal 20" xfId="103"/>
    <cellStyle name="Normal 20 2" xfId="210"/>
    <cellStyle name="Normal 20 3" xfId="318"/>
    <cellStyle name="Normal 21" xfId="104"/>
    <cellStyle name="Normal 21 2" xfId="211"/>
    <cellStyle name="Normal 21 3" xfId="319"/>
    <cellStyle name="Normal 22" xfId="105"/>
    <cellStyle name="Normal 22 2" xfId="212"/>
    <cellStyle name="Normal 22 3" xfId="320"/>
    <cellStyle name="Normal 23" xfId="106"/>
    <cellStyle name="Normal 23 2" xfId="213"/>
    <cellStyle name="Normal 23 3" xfId="321"/>
    <cellStyle name="Normal 24" xfId="107"/>
    <cellStyle name="Normal 24 2" xfId="214"/>
    <cellStyle name="Normal 24 3" xfId="322"/>
    <cellStyle name="Normal 25" xfId="108"/>
    <cellStyle name="Normal 25 2" xfId="215"/>
    <cellStyle name="Normal 25 3" xfId="323"/>
    <cellStyle name="Normal 26" xfId="109"/>
    <cellStyle name="Normal 26 2" xfId="216"/>
    <cellStyle name="Normal 26 3" xfId="324"/>
    <cellStyle name="Normal 27" xfId="110"/>
    <cellStyle name="Normal 27 2" xfId="217"/>
    <cellStyle name="Normal 27 3" xfId="325"/>
    <cellStyle name="Normal 28" xfId="111"/>
    <cellStyle name="Normal 28 2" xfId="218"/>
    <cellStyle name="Normal 28 3" xfId="326"/>
    <cellStyle name="Normal 29" xfId="112"/>
    <cellStyle name="Normal 29 2" xfId="327"/>
    <cellStyle name="Normal 3" xfId="10"/>
    <cellStyle name="Normal 3 2" xfId="22"/>
    <cellStyle name="Normal 3 2 2" xfId="54"/>
    <cellStyle name="Normal 3 2 2 2" xfId="162"/>
    <cellStyle name="Normal 3 2 2 3" xfId="270"/>
    <cellStyle name="Normal 3 2 3" xfId="85"/>
    <cellStyle name="Normal 3 2 3 2" xfId="192"/>
    <cellStyle name="Normal 3 2 3 3" xfId="300"/>
    <cellStyle name="Normal 3 2 4" xfId="130"/>
    <cellStyle name="Normal 3 2 5" xfId="238"/>
    <cellStyle name="Normal 3 3" xfId="30"/>
    <cellStyle name="Normal 3 3 2" xfId="62"/>
    <cellStyle name="Normal 3 3 2 2" xfId="170"/>
    <cellStyle name="Normal 3 3 2 3" xfId="278"/>
    <cellStyle name="Normal 3 3 3" xfId="93"/>
    <cellStyle name="Normal 3 3 3 2" xfId="200"/>
    <cellStyle name="Normal 3 3 3 3" xfId="308"/>
    <cellStyle name="Normal 3 3 4" xfId="138"/>
    <cellStyle name="Normal 3 3 5" xfId="246"/>
    <cellStyle name="Normal 3 4" xfId="43"/>
    <cellStyle name="Normal 3 4 2" xfId="151"/>
    <cellStyle name="Normal 3 4 3" xfId="259"/>
    <cellStyle name="Normal 3 5" xfId="74"/>
    <cellStyle name="Normal 3 5 2" xfId="181"/>
    <cellStyle name="Normal 3 5 3" xfId="289"/>
    <cellStyle name="Normal 3 6" xfId="219"/>
    <cellStyle name="Normal 3 7" xfId="119"/>
    <cellStyle name="Normal 3 8" xfId="227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36" xfId="328"/>
    <cellStyle name="Normal 37" xfId="329"/>
    <cellStyle name="Normal 4" xfId="11"/>
    <cellStyle name="Normal 4 2" xfId="23"/>
    <cellStyle name="Normal 4 2 2" xfId="55"/>
    <cellStyle name="Normal 4 2 2 2" xfId="163"/>
    <cellStyle name="Normal 4 2 2 3" xfId="271"/>
    <cellStyle name="Normal 4 2 3" xfId="86"/>
    <cellStyle name="Normal 4 2 3 2" xfId="193"/>
    <cellStyle name="Normal 4 2 3 3" xfId="301"/>
    <cellStyle name="Normal 4 2 4" xfId="131"/>
    <cellStyle name="Normal 4 2 5" xfId="239"/>
    <cellStyle name="Normal 4 3" xfId="31"/>
    <cellStyle name="Normal 4 3 2" xfId="63"/>
    <cellStyle name="Normal 4 3 2 2" xfId="171"/>
    <cellStyle name="Normal 4 3 2 3" xfId="279"/>
    <cellStyle name="Normal 4 3 3" xfId="94"/>
    <cellStyle name="Normal 4 3 3 2" xfId="201"/>
    <cellStyle name="Normal 4 3 3 3" xfId="309"/>
    <cellStyle name="Normal 4 3 4" xfId="139"/>
    <cellStyle name="Normal 4 3 5" xfId="247"/>
    <cellStyle name="Normal 4 4" xfId="44"/>
    <cellStyle name="Normal 4 4 2" xfId="152"/>
    <cellStyle name="Normal 4 4 3" xfId="260"/>
    <cellStyle name="Normal 4 5" xfId="75"/>
    <cellStyle name="Normal 4 5 2" xfId="182"/>
    <cellStyle name="Normal 4 5 3" xfId="290"/>
    <cellStyle name="Normal 4 6" xfId="120"/>
    <cellStyle name="Normal 4 7" xfId="228"/>
    <cellStyle name="Normal 5" xfId="6"/>
    <cellStyle name="Normal 5 2" xfId="19"/>
    <cellStyle name="Normal 5 2 2" xfId="51"/>
    <cellStyle name="Normal 5 2 2 2" xfId="159"/>
    <cellStyle name="Normal 5 2 2 3" xfId="267"/>
    <cellStyle name="Normal 5 2 3" xfId="82"/>
    <cellStyle name="Normal 5 2 3 2" xfId="189"/>
    <cellStyle name="Normal 5 2 3 3" xfId="297"/>
    <cellStyle name="Normal 5 2 4" xfId="127"/>
    <cellStyle name="Normal 5 2 5" xfId="235"/>
    <cellStyle name="Normal 5 3" xfId="27"/>
    <cellStyle name="Normal 5 3 2" xfId="59"/>
    <cellStyle name="Normal 5 3 2 2" xfId="167"/>
    <cellStyle name="Normal 5 3 2 3" xfId="275"/>
    <cellStyle name="Normal 5 3 3" xfId="90"/>
    <cellStyle name="Normal 5 3 3 2" xfId="197"/>
    <cellStyle name="Normal 5 3 3 3" xfId="305"/>
    <cellStyle name="Normal 5 3 4" xfId="135"/>
    <cellStyle name="Normal 5 3 5" xfId="243"/>
    <cellStyle name="Normal 5 4" xfId="40"/>
    <cellStyle name="Normal 5 4 2" xfId="148"/>
    <cellStyle name="Normal 5 4 3" xfId="256"/>
    <cellStyle name="Normal 5 5" xfId="71"/>
    <cellStyle name="Normal 5 5 2" xfId="178"/>
    <cellStyle name="Normal 5 5 3" xfId="286"/>
    <cellStyle name="Normal 5 6" xfId="116"/>
    <cellStyle name="Normal 5 7" xfId="224"/>
    <cellStyle name="Normal 6" xfId="12"/>
    <cellStyle name="Normal 6 2" xfId="24"/>
    <cellStyle name="Normal 6 2 2" xfId="56"/>
    <cellStyle name="Normal 6 2 2 2" xfId="164"/>
    <cellStyle name="Normal 6 2 2 3" xfId="272"/>
    <cellStyle name="Normal 6 2 3" xfId="87"/>
    <cellStyle name="Normal 6 2 3 2" xfId="194"/>
    <cellStyle name="Normal 6 2 3 3" xfId="302"/>
    <cellStyle name="Normal 6 2 4" xfId="132"/>
    <cellStyle name="Normal 6 2 5" xfId="240"/>
    <cellStyle name="Normal 6 3" xfId="32"/>
    <cellStyle name="Normal 6 3 2" xfId="64"/>
    <cellStyle name="Normal 6 3 2 2" xfId="172"/>
    <cellStyle name="Normal 6 3 2 3" xfId="280"/>
    <cellStyle name="Normal 6 3 3" xfId="95"/>
    <cellStyle name="Normal 6 3 3 2" xfId="202"/>
    <cellStyle name="Normal 6 3 3 3" xfId="310"/>
    <cellStyle name="Normal 6 3 4" xfId="140"/>
    <cellStyle name="Normal 6 3 5" xfId="248"/>
    <cellStyle name="Normal 6 4" xfId="45"/>
    <cellStyle name="Normal 6 4 2" xfId="153"/>
    <cellStyle name="Normal 6 4 3" xfId="261"/>
    <cellStyle name="Normal 6 5" xfId="76"/>
    <cellStyle name="Normal 6 5 2" xfId="183"/>
    <cellStyle name="Normal 6 5 3" xfId="291"/>
    <cellStyle name="Normal 6 6" xfId="121"/>
    <cellStyle name="Normal 6 7" xfId="229"/>
    <cellStyle name="Normal 7" xfId="14"/>
    <cellStyle name="Normal 7 2" xfId="26"/>
    <cellStyle name="Normal 7 2 2" xfId="58"/>
    <cellStyle name="Normal 7 2 2 2" xfId="166"/>
    <cellStyle name="Normal 7 2 2 3" xfId="274"/>
    <cellStyle name="Normal 7 2 3" xfId="89"/>
    <cellStyle name="Normal 7 2 3 2" xfId="196"/>
    <cellStyle name="Normal 7 2 3 3" xfId="304"/>
    <cellStyle name="Normal 7 2 4" xfId="134"/>
    <cellStyle name="Normal 7 2 5" xfId="242"/>
    <cellStyle name="Normal 7 3" xfId="34"/>
    <cellStyle name="Normal 7 3 2" xfId="66"/>
    <cellStyle name="Normal 7 3 2 2" xfId="174"/>
    <cellStyle name="Normal 7 3 2 3" xfId="282"/>
    <cellStyle name="Normal 7 3 3" xfId="97"/>
    <cellStyle name="Normal 7 3 3 2" xfId="204"/>
    <cellStyle name="Normal 7 3 3 3" xfId="312"/>
    <cellStyle name="Normal 7 3 4" xfId="142"/>
    <cellStyle name="Normal 7 3 5" xfId="250"/>
    <cellStyle name="Normal 7 4" xfId="47"/>
    <cellStyle name="Normal 7 4 2" xfId="155"/>
    <cellStyle name="Normal 7 4 3" xfId="263"/>
    <cellStyle name="Normal 7 5" xfId="78"/>
    <cellStyle name="Normal 7 5 2" xfId="185"/>
    <cellStyle name="Normal 7 5 3" xfId="293"/>
    <cellStyle name="Normal 7 6" xfId="123"/>
    <cellStyle name="Normal 7 7" xfId="231"/>
    <cellStyle name="Normal 79" xfId="7"/>
    <cellStyle name="Normal 79 2" xfId="20"/>
    <cellStyle name="Normal 79 2 2" xfId="52"/>
    <cellStyle name="Normal 79 2 2 2" xfId="160"/>
    <cellStyle name="Normal 79 2 2 3" xfId="268"/>
    <cellStyle name="Normal 79 2 3" xfId="83"/>
    <cellStyle name="Normal 79 2 3 2" xfId="190"/>
    <cellStyle name="Normal 79 2 3 3" xfId="298"/>
    <cellStyle name="Normal 79 2 4" xfId="128"/>
    <cellStyle name="Normal 79 2 5" xfId="236"/>
    <cellStyle name="Normal 79 3" xfId="28"/>
    <cellStyle name="Normal 79 3 2" xfId="60"/>
    <cellStyle name="Normal 79 3 2 2" xfId="168"/>
    <cellStyle name="Normal 79 3 2 3" xfId="276"/>
    <cellStyle name="Normal 79 3 3" xfId="91"/>
    <cellStyle name="Normal 79 3 3 2" xfId="198"/>
    <cellStyle name="Normal 79 3 3 3" xfId="306"/>
    <cellStyle name="Normal 79 3 4" xfId="136"/>
    <cellStyle name="Normal 79 3 5" xfId="244"/>
    <cellStyle name="Normal 79 4" xfId="41"/>
    <cellStyle name="Normal 79 4 2" xfId="149"/>
    <cellStyle name="Normal 79 4 3" xfId="257"/>
    <cellStyle name="Normal 79 5" xfId="72"/>
    <cellStyle name="Normal 79 5 2" xfId="179"/>
    <cellStyle name="Normal 79 5 3" xfId="287"/>
    <cellStyle name="Normal 79 6" xfId="117"/>
    <cellStyle name="Normal 79 7" xfId="225"/>
    <cellStyle name="Normal 8" xfId="13"/>
    <cellStyle name="Normal 8 2" xfId="25"/>
    <cellStyle name="Normal 8 2 2" xfId="57"/>
    <cellStyle name="Normal 8 2 2 2" xfId="165"/>
    <cellStyle name="Normal 8 2 2 3" xfId="273"/>
    <cellStyle name="Normal 8 2 3" xfId="88"/>
    <cellStyle name="Normal 8 2 3 2" xfId="195"/>
    <cellStyle name="Normal 8 2 3 3" xfId="303"/>
    <cellStyle name="Normal 8 2 4" xfId="133"/>
    <cellStyle name="Normal 8 2 5" xfId="241"/>
    <cellStyle name="Normal 8 3" xfId="33"/>
    <cellStyle name="Normal 8 3 2" xfId="65"/>
    <cellStyle name="Normal 8 3 2 2" xfId="173"/>
    <cellStyle name="Normal 8 3 2 3" xfId="281"/>
    <cellStyle name="Normal 8 3 3" xfId="96"/>
    <cellStyle name="Normal 8 3 3 2" xfId="203"/>
    <cellStyle name="Normal 8 3 3 3" xfId="311"/>
    <cellStyle name="Normal 8 3 4" xfId="141"/>
    <cellStyle name="Normal 8 3 5" xfId="249"/>
    <cellStyle name="Normal 8 4" xfId="46"/>
    <cellStyle name="Normal 8 4 2" xfId="154"/>
    <cellStyle name="Normal 8 4 3" xfId="262"/>
    <cellStyle name="Normal 8 5" xfId="77"/>
    <cellStyle name="Normal 8 5 2" xfId="184"/>
    <cellStyle name="Normal 8 5 3" xfId="292"/>
    <cellStyle name="Normal 8 6" xfId="122"/>
    <cellStyle name="Normal 8 7" xfId="230"/>
    <cellStyle name="Normal 9" xfId="15"/>
    <cellStyle name="Normal 9 2" xfId="48"/>
    <cellStyle name="Normal 9 2 2" xfId="156"/>
    <cellStyle name="Normal 9 2 3" xfId="264"/>
    <cellStyle name="Normal 9 3" xfId="79"/>
    <cellStyle name="Normal 9 3 2" xfId="186"/>
    <cellStyle name="Normal 9 3 3" xfId="294"/>
    <cellStyle name="Normal 9 4" xfId="124"/>
    <cellStyle name="Normal 9 5" xfId="232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9900"/>
      <color rgb="FFFF3399"/>
      <color rgb="FFFF9900"/>
      <color rgb="FFCC00FF"/>
      <color rgb="FF7BC060"/>
      <color rgb="FF990033"/>
      <color rgb="FF6600FF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броя на</a:t>
            </a:r>
            <a:r>
              <a:rPr lang="en-US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bg-BG" sz="1200" b="1" i="0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участниците в управляваните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от тях 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25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2342128121606946E-2"/>
                  <c:y val="4.17516512549536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6.8418241042345271E-2"/>
                  <c:y val="2.61426684280052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0.10372725298588491"/>
                  <c:y val="-1.554839277851166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7.402171552660157E-2"/>
                  <c:y val="-6.413262879788639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3123778501628669"/>
                  <c:y val="-0.1355045354469396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2.2596851248642781E-2"/>
                  <c:y val="-7.689528841919862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№1.1-Ф'!$H$4:$H$13</c:f>
              <c:numCache>
                <c:formatCode>0.00</c:formatCode>
                <c:ptCount val="10"/>
                <c:pt idx="0">
                  <c:v>24.141782740986969</c:v>
                </c:pt>
                <c:pt idx="1">
                  <c:v>8.4981641296540325</c:v>
                </c:pt>
                <c:pt idx="2">
                  <c:v>19.791777498983755</c:v>
                </c:pt>
                <c:pt idx="3">
                  <c:v>20.709829593972749</c:v>
                </c:pt>
                <c:pt idx="4">
                  <c:v>9.8524522246944723</c:v>
                </c:pt>
                <c:pt idx="5">
                  <c:v>7.9106310553419128</c:v>
                </c:pt>
                <c:pt idx="6">
                  <c:v>3.7510332982177577</c:v>
                </c:pt>
                <c:pt idx="7">
                  <c:v>2.7482712107234626</c:v>
                </c:pt>
                <c:pt idx="8">
                  <c:v>1.6539202194392186</c:v>
                </c:pt>
                <c:pt idx="9">
                  <c:v>0.94213802798567159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участниците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7-6478-4B36-9CBE-C4E69619E376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6478-4B36-9CBE-C4E69619E376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-7.3715522344733331E-2"/>
                  <c:y val="-5.772264381491649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dLbl>
              <c:idx val="4"/>
              <c:layout>
                <c:manualLayout>
                  <c:x val="5.7460285361561808E-2"/>
                  <c:y val="-5.64830830230311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478-4B36-9CBE-C4E69619E376}"/>
                </c:ext>
              </c:extLst>
            </c:dLbl>
            <c:dLbl>
              <c:idx val="5"/>
              <c:layout>
                <c:manualLayout>
                  <c:x val="6.0053404045856594E-2"/>
                  <c:y val="2.75990743812392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478-4B36-9CBE-C4E69619E3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№1.1-Ф'!$B$15:$G$15</c:f>
              <c:numCache>
                <c:formatCode>0.00</c:formatCode>
                <c:ptCount val="6"/>
                <c:pt idx="0">
                  <c:v>80.287281263287696</c:v>
                </c:pt>
                <c:pt idx="1">
                  <c:v>6.5098274893766614</c:v>
                </c:pt>
                <c:pt idx="2">
                  <c:v>12.334764848412568</c:v>
                </c:pt>
                <c:pt idx="3">
                  <c:v>0.19245361996373078</c:v>
                </c:pt>
                <c:pt idx="4">
                  <c:v>0.13181007345430085</c:v>
                </c:pt>
                <c:pt idx="5">
                  <c:v>0.54386270550503879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ПОД по размер на нетните активи на управляваните от тях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06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25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0.12576829533116168"/>
                  <c:y val="-3.15864376926464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АД</c:v>
                </c:pt>
                <c:pt idx="6">
                  <c:v>"ПОД-БЪДЕЩЕ"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№2.1-Ф '!$H$4:$H$13</c:f>
              <c:numCache>
                <c:formatCode>#,##0.00</c:formatCode>
                <c:ptCount val="10"/>
                <c:pt idx="0">
                  <c:v>24.244593450526295</c:v>
                </c:pt>
                <c:pt idx="1">
                  <c:v>8.1597996082753355</c:v>
                </c:pt>
                <c:pt idx="2">
                  <c:v>20.19525748622889</c:v>
                </c:pt>
                <c:pt idx="3">
                  <c:v>20.403442685891498</c:v>
                </c:pt>
                <c:pt idx="4">
                  <c:v>12.783829616977819</c:v>
                </c:pt>
                <c:pt idx="5">
                  <c:v>8.7274232119371558</c:v>
                </c:pt>
                <c:pt idx="6">
                  <c:v>2.2926199580744417</c:v>
                </c:pt>
                <c:pt idx="7">
                  <c:v>1.6241435042237542</c:v>
                </c:pt>
                <c:pt idx="8">
                  <c:v>0.98650028999583039</c:v>
                </c:pt>
                <c:pt idx="9">
                  <c:v>0.58239018786897989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r>
              <a:rPr lang="bg-BG"/>
              <a:t>Относително разпределение на нетните активи в управляваните от ПОД фондове към 3</a:t>
            </a:r>
            <a:r>
              <a:rPr lang="en-US"/>
              <a:t>0</a:t>
            </a:r>
            <a:r>
              <a:rPr lang="bg-BG"/>
              <a:t>.</a:t>
            </a:r>
            <a:r>
              <a:rPr lang="en-US"/>
              <a:t>06</a:t>
            </a:r>
            <a:r>
              <a:rPr lang="bg-BG"/>
              <a:t>.202</a:t>
            </a:r>
            <a:r>
              <a:rPr lang="en-US"/>
              <a:t>5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Pt>
            <c:idx val="4"/>
            <c:bubble3D val="0"/>
            <c:explosion val="21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6-6C28-4E30-8998-D134E398F7E8}"/>
              </c:ext>
            </c:extLst>
          </c:dPt>
          <c:dPt>
            <c:idx val="5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338B-4F38-9460-325A3E68E7B8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-4.5234705454181734E-2"/>
                  <c:y val="-5.6766093413202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dLbl>
              <c:idx val="4"/>
              <c:layout>
                <c:manualLayout>
                  <c:x val="4.7438759917161337E-2"/>
                  <c:y val="-6.155530558680168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C28-4E30-8998-D134E398F7E8}"/>
                </c:ext>
              </c:extLst>
            </c:dLbl>
            <c:dLbl>
              <c:idx val="5"/>
              <c:layout>
                <c:manualLayout>
                  <c:x val="7.5443493555032617E-2"/>
                  <c:y val="2.46727982531595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8B-4F38-9460-325A3E68E7B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№2.1-Ф '!$B$3:$G$3</c:f>
              <c:strCache>
                <c:ptCount val="6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  <c:pt idx="4">
                  <c:v>ФИПП</c:v>
                </c:pt>
                <c:pt idx="5">
                  <c:v>ФРП</c:v>
                </c:pt>
              </c:strCache>
            </c:strRef>
          </c:cat>
          <c:val>
            <c:numRef>
              <c:f>'Таблица №2.1-Ф '!$B$15:$G$15</c:f>
              <c:numCache>
                <c:formatCode>#,##0.00</c:formatCode>
                <c:ptCount val="6"/>
                <c:pt idx="0">
                  <c:v>86.78</c:v>
                </c:pt>
                <c:pt idx="1">
                  <c:v>6.58</c:v>
                </c:pt>
                <c:pt idx="2">
                  <c:v>5.72</c:v>
                </c:pt>
                <c:pt idx="3">
                  <c:v>7.0000000000000007E-2</c:v>
                </c:pt>
                <c:pt idx="4">
                  <c:v>0.36</c:v>
                </c:pt>
                <c:pt idx="5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0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9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A11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28" customWidth="1"/>
    <col min="2" max="2" width="9" style="37" customWidth="1"/>
    <col min="3" max="3" width="9.140625" style="28" customWidth="1"/>
    <col min="4" max="4" width="8.7109375" style="37" customWidth="1"/>
    <col min="5" max="5" width="8.7109375" style="28" customWidth="1"/>
    <col min="6" max="6" width="8.5703125" style="37" customWidth="1"/>
    <col min="7" max="7" width="8.7109375" style="28" customWidth="1"/>
    <col min="8" max="8" width="8.5703125" style="37" customWidth="1"/>
    <col min="9" max="9" width="8.7109375" style="28" customWidth="1"/>
    <col min="10" max="10" width="9" style="37" customWidth="1"/>
    <col min="11" max="11" width="9.140625" style="28" customWidth="1"/>
    <col min="12" max="12" width="9.5703125" style="37" customWidth="1"/>
    <col min="13" max="13" width="8.5703125" style="28" customWidth="1"/>
    <col min="14" max="14" width="9" style="37" customWidth="1"/>
    <col min="15" max="15" width="8.7109375" style="28" customWidth="1"/>
    <col min="16" max="16" width="9.140625" style="28" customWidth="1"/>
    <col min="17" max="17" width="8.7109375" style="28" customWidth="1"/>
    <col min="18" max="18" width="9.28515625" style="28" customWidth="1"/>
    <col min="19" max="19" width="8.7109375" style="28" customWidth="1"/>
    <col min="20" max="20" width="8.5703125" style="28" customWidth="1"/>
    <col min="21" max="21" width="8.7109375" style="28" customWidth="1"/>
    <col min="22" max="22" width="9.85546875" style="27" customWidth="1"/>
    <col min="23" max="23" width="9.28515625" style="28" customWidth="1"/>
    <col min="24" max="16384" width="10.28515625" style="28"/>
  </cols>
  <sheetData>
    <row r="1" spans="1:53" ht="23.25" customHeight="1" x14ac:dyDescent="0.3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</row>
    <row r="2" spans="1:53" ht="22.5" customHeight="1" x14ac:dyDescent="0.25">
      <c r="B2" s="8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147" t="s">
        <v>1</v>
      </c>
      <c r="W2" s="147"/>
    </row>
    <row r="3" spans="1:53" s="31" customFormat="1" ht="70.5" customHeight="1" x14ac:dyDescent="0.25">
      <c r="A3" s="29" t="s">
        <v>2</v>
      </c>
      <c r="B3" s="145" t="s">
        <v>47</v>
      </c>
      <c r="C3" s="146"/>
      <c r="D3" s="145" t="s">
        <v>4</v>
      </c>
      <c r="E3" s="145"/>
      <c r="F3" s="145" t="s">
        <v>62</v>
      </c>
      <c r="G3" s="145"/>
      <c r="H3" s="145" t="s">
        <v>5</v>
      </c>
      <c r="I3" s="145"/>
      <c r="J3" s="145" t="s">
        <v>60</v>
      </c>
      <c r="K3" s="145"/>
      <c r="L3" s="145" t="s">
        <v>89</v>
      </c>
      <c r="M3" s="145"/>
      <c r="N3" s="145" t="s">
        <v>85</v>
      </c>
      <c r="O3" s="145"/>
      <c r="P3" s="150" t="s">
        <v>48</v>
      </c>
      <c r="Q3" s="151"/>
      <c r="R3" s="148" t="s">
        <v>45</v>
      </c>
      <c r="S3" s="149"/>
      <c r="T3" s="145" t="s">
        <v>59</v>
      </c>
      <c r="U3" s="145"/>
      <c r="V3" s="145" t="s">
        <v>7</v>
      </c>
      <c r="W3" s="145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</row>
    <row r="4" spans="1:53" s="32" customFormat="1" ht="26.25" customHeight="1" x14ac:dyDescent="0.2">
      <c r="A4" s="143" t="s">
        <v>58</v>
      </c>
      <c r="B4" s="141" t="s">
        <v>102</v>
      </c>
      <c r="C4" s="141" t="s">
        <v>103</v>
      </c>
      <c r="D4" s="141" t="str">
        <f>B4</f>
        <v>I полу-годие 2024</v>
      </c>
      <c r="E4" s="141" t="str">
        <f>C4</f>
        <v>I полу-годие 2025</v>
      </c>
      <c r="F4" s="141" t="str">
        <f t="shared" ref="F4:U4" si="0">D4</f>
        <v>I полу-годие 2024</v>
      </c>
      <c r="G4" s="141" t="str">
        <f t="shared" si="0"/>
        <v>I полу-годие 2025</v>
      </c>
      <c r="H4" s="141" t="str">
        <f t="shared" si="0"/>
        <v>I полу-годие 2024</v>
      </c>
      <c r="I4" s="141" t="str">
        <f t="shared" si="0"/>
        <v>I полу-годие 2025</v>
      </c>
      <c r="J4" s="141" t="str">
        <f t="shared" si="0"/>
        <v>I полу-годие 2024</v>
      </c>
      <c r="K4" s="141" t="str">
        <f t="shared" si="0"/>
        <v>I полу-годие 2025</v>
      </c>
      <c r="L4" s="141" t="str">
        <f t="shared" si="0"/>
        <v>I полу-годие 2024</v>
      </c>
      <c r="M4" s="141" t="str">
        <f t="shared" si="0"/>
        <v>I полу-годие 2025</v>
      </c>
      <c r="N4" s="141" t="str">
        <f t="shared" si="0"/>
        <v>I полу-годие 2024</v>
      </c>
      <c r="O4" s="141" t="str">
        <f t="shared" si="0"/>
        <v>I полу-годие 2025</v>
      </c>
      <c r="P4" s="141" t="str">
        <f t="shared" si="0"/>
        <v>I полу-годие 2024</v>
      </c>
      <c r="Q4" s="141" t="str">
        <f t="shared" si="0"/>
        <v>I полу-годие 2025</v>
      </c>
      <c r="R4" s="141" t="str">
        <f t="shared" si="0"/>
        <v>I полу-годие 2024</v>
      </c>
      <c r="S4" s="141" t="str">
        <f t="shared" si="0"/>
        <v>I полу-годие 2025</v>
      </c>
      <c r="T4" s="141" t="str">
        <f t="shared" si="0"/>
        <v>I полу-годие 2024</v>
      </c>
      <c r="U4" s="141" t="str">
        <f t="shared" si="0"/>
        <v>I полу-годие 2025</v>
      </c>
      <c r="V4" s="141" t="str">
        <f t="shared" ref="V4" si="1">T4</f>
        <v>I полу-годие 2024</v>
      </c>
      <c r="W4" s="141" t="str">
        <f t="shared" ref="W4" si="2">U4</f>
        <v>I полу-годие 2025</v>
      </c>
    </row>
    <row r="5" spans="1:53" s="31" customFormat="1" ht="24.6" customHeight="1" x14ac:dyDescent="0.25">
      <c r="A5" s="144"/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33" customFormat="1" ht="32.25" customHeight="1" x14ac:dyDescent="0.3">
      <c r="A6" s="95" t="s">
        <v>8</v>
      </c>
      <c r="B6" s="126">
        <v>40321</v>
      </c>
      <c r="C6" s="126">
        <v>43820</v>
      </c>
      <c r="D6" s="126">
        <v>20034</v>
      </c>
      <c r="E6" s="126">
        <v>21593</v>
      </c>
      <c r="F6" s="126">
        <v>30576</v>
      </c>
      <c r="G6" s="126">
        <v>35210</v>
      </c>
      <c r="H6" s="126">
        <v>29334</v>
      </c>
      <c r="I6" s="126">
        <v>34490</v>
      </c>
      <c r="J6" s="126">
        <v>17415</v>
      </c>
      <c r="K6" s="126">
        <v>21813</v>
      </c>
      <c r="L6" s="126">
        <v>19699</v>
      </c>
      <c r="M6" s="126">
        <v>18512</v>
      </c>
      <c r="N6" s="126">
        <v>4146</v>
      </c>
      <c r="O6" s="126">
        <v>4430</v>
      </c>
      <c r="P6" s="126">
        <v>3141</v>
      </c>
      <c r="Q6" s="126">
        <v>3303</v>
      </c>
      <c r="R6" s="126">
        <v>1774</v>
      </c>
      <c r="S6" s="126">
        <v>2001</v>
      </c>
      <c r="T6" s="127">
        <v>968</v>
      </c>
      <c r="U6" s="127">
        <v>1565</v>
      </c>
      <c r="V6" s="106">
        <f>B6+D6+F6+H6+J6+L6+N6+P6+R6+T6</f>
        <v>167408</v>
      </c>
      <c r="W6" s="106">
        <f>C6+E6+G6+I6+K6+M6+O6+Q6+S6+U6</f>
        <v>186737</v>
      </c>
    </row>
    <row r="7" spans="1:53" s="33" customFormat="1" ht="32.25" customHeight="1" x14ac:dyDescent="0.3">
      <c r="A7" s="34" t="s">
        <v>9</v>
      </c>
      <c r="B7" s="126">
        <v>34263</v>
      </c>
      <c r="C7" s="126">
        <v>39002</v>
      </c>
      <c r="D7" s="126">
        <v>11912</v>
      </c>
      <c r="E7" s="126">
        <v>12809</v>
      </c>
      <c r="F7" s="126">
        <v>28471</v>
      </c>
      <c r="G7" s="126">
        <v>32683</v>
      </c>
      <c r="H7" s="126">
        <v>27652</v>
      </c>
      <c r="I7" s="126">
        <v>32148</v>
      </c>
      <c r="J7" s="126">
        <v>16269</v>
      </c>
      <c r="K7" s="126">
        <v>20151</v>
      </c>
      <c r="L7" s="126">
        <v>12103</v>
      </c>
      <c r="M7" s="126">
        <v>13770</v>
      </c>
      <c r="N7" s="126">
        <v>3810</v>
      </c>
      <c r="O7" s="126">
        <v>4090</v>
      </c>
      <c r="P7" s="126">
        <v>2556</v>
      </c>
      <c r="Q7" s="126">
        <v>2928</v>
      </c>
      <c r="R7" s="126">
        <v>1638</v>
      </c>
      <c r="S7" s="126">
        <v>1848</v>
      </c>
      <c r="T7" s="127">
        <v>611</v>
      </c>
      <c r="U7" s="127">
        <v>1181</v>
      </c>
      <c r="V7" s="106">
        <f>B7+D7+F7+H7+J7+L7+N7+P7+R7+T7</f>
        <v>139285</v>
      </c>
      <c r="W7" s="106">
        <f t="shared" ref="W7:W11" si="3">C7+E7+G7+I7+K7+M7+O7+Q7+S7+U7</f>
        <v>160610</v>
      </c>
    </row>
    <row r="8" spans="1:53" s="33" customFormat="1" ht="32.25" customHeight="1" x14ac:dyDescent="0.3">
      <c r="A8" s="34" t="s">
        <v>10</v>
      </c>
      <c r="B8" s="126">
        <v>2830</v>
      </c>
      <c r="C8" s="126">
        <v>1584</v>
      </c>
      <c r="D8" s="126">
        <v>4529</v>
      </c>
      <c r="E8" s="126">
        <v>5956</v>
      </c>
      <c r="F8" s="126">
        <v>792</v>
      </c>
      <c r="G8" s="126">
        <v>930</v>
      </c>
      <c r="H8" s="126">
        <v>568</v>
      </c>
      <c r="I8" s="126">
        <v>721</v>
      </c>
      <c r="J8" s="126">
        <v>377</v>
      </c>
      <c r="K8" s="126">
        <v>422</v>
      </c>
      <c r="L8" s="126">
        <v>3271</v>
      </c>
      <c r="M8" s="126">
        <v>2352</v>
      </c>
      <c r="N8" s="126">
        <v>293</v>
      </c>
      <c r="O8" s="126">
        <v>268</v>
      </c>
      <c r="P8" s="126">
        <v>383</v>
      </c>
      <c r="Q8" s="126">
        <v>259</v>
      </c>
      <c r="R8" s="126">
        <v>135</v>
      </c>
      <c r="S8" s="126">
        <v>144</v>
      </c>
      <c r="T8" s="127">
        <v>357</v>
      </c>
      <c r="U8" s="127">
        <v>361</v>
      </c>
      <c r="V8" s="106">
        <f>B8+D8+F8+H8+J8+L8+N8+P8+R8+T8</f>
        <v>13535</v>
      </c>
      <c r="W8" s="106">
        <f t="shared" si="3"/>
        <v>12997</v>
      </c>
    </row>
    <row r="9" spans="1:53" s="33" customFormat="1" ht="32.25" customHeight="1" x14ac:dyDescent="0.3">
      <c r="A9" s="95" t="s">
        <v>36</v>
      </c>
      <c r="B9" s="126">
        <v>23014</v>
      </c>
      <c r="C9" s="126">
        <v>23020</v>
      </c>
      <c r="D9" s="126">
        <v>15612</v>
      </c>
      <c r="E9" s="126">
        <v>16298</v>
      </c>
      <c r="F9" s="126">
        <v>14255</v>
      </c>
      <c r="G9" s="126">
        <v>16503</v>
      </c>
      <c r="H9" s="126">
        <v>14129</v>
      </c>
      <c r="I9" s="126">
        <v>15333</v>
      </c>
      <c r="J9" s="126">
        <v>10366</v>
      </c>
      <c r="K9" s="126">
        <v>12402</v>
      </c>
      <c r="L9" s="126">
        <v>11674</v>
      </c>
      <c r="M9" s="126">
        <v>10554</v>
      </c>
      <c r="N9" s="126">
        <v>3518</v>
      </c>
      <c r="O9" s="126">
        <v>3820</v>
      </c>
      <c r="P9" s="126">
        <v>3103</v>
      </c>
      <c r="Q9" s="126">
        <v>2692</v>
      </c>
      <c r="R9" s="126">
        <v>1472</v>
      </c>
      <c r="S9" s="126">
        <v>1623</v>
      </c>
      <c r="T9" s="127">
        <v>1757</v>
      </c>
      <c r="U9" s="127">
        <v>2143</v>
      </c>
      <c r="V9" s="106">
        <f>B9+D9+F9+H9+J9+L9+N9+P9+R9+T9</f>
        <v>98900</v>
      </c>
      <c r="W9" s="106">
        <f t="shared" si="3"/>
        <v>104388</v>
      </c>
    </row>
    <row r="10" spans="1:53" s="33" customFormat="1" ht="32.25" customHeight="1" x14ac:dyDescent="0.3">
      <c r="A10" s="35" t="s">
        <v>37</v>
      </c>
      <c r="B10" s="126">
        <v>875</v>
      </c>
      <c r="C10" s="126">
        <v>486</v>
      </c>
      <c r="D10" s="126">
        <v>3408</v>
      </c>
      <c r="E10" s="126">
        <v>4917</v>
      </c>
      <c r="F10" s="126">
        <v>120</v>
      </c>
      <c r="G10" s="126">
        <v>199</v>
      </c>
      <c r="H10" s="126">
        <v>25</v>
      </c>
      <c r="I10" s="126">
        <v>18</v>
      </c>
      <c r="J10" s="126">
        <v>56</v>
      </c>
      <c r="K10" s="126">
        <v>54</v>
      </c>
      <c r="L10" s="126">
        <v>3036</v>
      </c>
      <c r="M10" s="126">
        <v>2357</v>
      </c>
      <c r="N10" s="126">
        <v>121</v>
      </c>
      <c r="O10" s="126">
        <v>134</v>
      </c>
      <c r="P10" s="126">
        <v>161</v>
      </c>
      <c r="Q10" s="126">
        <v>37</v>
      </c>
      <c r="R10" s="126">
        <v>33</v>
      </c>
      <c r="S10" s="126">
        <v>14</v>
      </c>
      <c r="T10" s="127">
        <v>416</v>
      </c>
      <c r="U10" s="127">
        <v>448</v>
      </c>
      <c r="V10" s="106">
        <f>B10+D10+F10+H10+J10+L10+N10+P10+R10+T10</f>
        <v>8251</v>
      </c>
      <c r="W10" s="106">
        <f t="shared" si="3"/>
        <v>8664</v>
      </c>
    </row>
    <row r="11" spans="1:53" s="36" customFormat="1" ht="32.25" customHeight="1" x14ac:dyDescent="0.25">
      <c r="A11" s="34" t="s">
        <v>38</v>
      </c>
      <c r="B11" s="126">
        <v>17307</v>
      </c>
      <c r="C11" s="126">
        <v>20800</v>
      </c>
      <c r="D11" s="126">
        <v>4422</v>
      </c>
      <c r="E11" s="126">
        <v>5295</v>
      </c>
      <c r="F11" s="126">
        <v>16321</v>
      </c>
      <c r="G11" s="126">
        <v>18707</v>
      </c>
      <c r="H11" s="126">
        <v>15205</v>
      </c>
      <c r="I11" s="126">
        <v>19157</v>
      </c>
      <c r="J11" s="126">
        <v>7049</v>
      </c>
      <c r="K11" s="126">
        <v>9411</v>
      </c>
      <c r="L11" s="126">
        <v>8025</v>
      </c>
      <c r="M11" s="126">
        <v>7958</v>
      </c>
      <c r="N11" s="126">
        <v>628</v>
      </c>
      <c r="O11" s="126">
        <v>610</v>
      </c>
      <c r="P11" s="126">
        <v>38</v>
      </c>
      <c r="Q11" s="126">
        <v>611</v>
      </c>
      <c r="R11" s="126">
        <v>302</v>
      </c>
      <c r="S11" s="126">
        <v>378</v>
      </c>
      <c r="T11" s="127">
        <v>-789</v>
      </c>
      <c r="U11" s="127">
        <v>-578</v>
      </c>
      <c r="V11" s="106">
        <f>B11+D11+F11+H11+J11+L11+N11+P11+R11+T11</f>
        <v>68508</v>
      </c>
      <c r="W11" s="106">
        <f t="shared" si="3"/>
        <v>82349</v>
      </c>
    </row>
  </sheetData>
  <mergeCells count="36"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3:C3"/>
    <mergeCell ref="D3:E3"/>
    <mergeCell ref="F3:G3"/>
    <mergeCell ref="B4:B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R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18" ht="40.5" customHeight="1" x14ac:dyDescent="0.2">
      <c r="A1" s="194" t="s">
        <v>110</v>
      </c>
      <c r="B1" s="195"/>
      <c r="C1" s="195"/>
      <c r="D1" s="195"/>
      <c r="E1" s="195"/>
      <c r="F1" s="196"/>
    </row>
    <row r="2" spans="1:18" ht="12.75" customHeight="1" x14ac:dyDescent="0.2">
      <c r="A2" s="64"/>
      <c r="B2" s="65"/>
      <c r="C2" s="65"/>
      <c r="D2" s="65"/>
      <c r="E2" s="65"/>
      <c r="F2" s="66"/>
    </row>
    <row r="3" spans="1:18" ht="50.25" customHeight="1" x14ac:dyDescent="0.2">
      <c r="A3" s="77" t="s">
        <v>49</v>
      </c>
      <c r="B3" s="78" t="s">
        <v>21</v>
      </c>
      <c r="C3" s="78" t="s">
        <v>22</v>
      </c>
      <c r="D3" s="78" t="s">
        <v>15</v>
      </c>
      <c r="E3" s="78" t="s">
        <v>34</v>
      </c>
      <c r="F3" s="80" t="s">
        <v>19</v>
      </c>
      <c r="L3" s="125"/>
    </row>
    <row r="4" spans="1:18" ht="35.1" customHeight="1" x14ac:dyDescent="0.25">
      <c r="A4" s="24" t="s">
        <v>16</v>
      </c>
      <c r="B4" s="133">
        <v>6619</v>
      </c>
      <c r="C4" s="133">
        <v>699</v>
      </c>
      <c r="D4" s="133">
        <v>573</v>
      </c>
      <c r="E4" s="109">
        <v>0</v>
      </c>
      <c r="F4" s="113">
        <f>+SUM(B4:E4)</f>
        <v>7891</v>
      </c>
      <c r="H4" s="5"/>
      <c r="I4" s="134"/>
      <c r="J4" s="134"/>
      <c r="K4" s="134"/>
      <c r="L4" s="134"/>
      <c r="M4" s="134"/>
      <c r="N4" s="134"/>
      <c r="O4" s="134"/>
      <c r="P4" s="134"/>
      <c r="Q4" s="134"/>
      <c r="R4" s="134"/>
    </row>
    <row r="5" spans="1:18" ht="35.1" customHeight="1" x14ac:dyDescent="0.25">
      <c r="A5" s="24" t="s">
        <v>17</v>
      </c>
      <c r="B5" s="133">
        <v>4724</v>
      </c>
      <c r="C5" s="133">
        <v>758</v>
      </c>
      <c r="D5" s="133">
        <v>680</v>
      </c>
      <c r="E5" s="109">
        <v>0</v>
      </c>
      <c r="F5" s="113">
        <f t="shared" ref="F5:F14" si="0">+SUM(B5:E5)</f>
        <v>6162</v>
      </c>
      <c r="H5" s="5"/>
      <c r="L5" s="125"/>
    </row>
    <row r="6" spans="1:18" ht="35.1" customHeight="1" x14ac:dyDescent="0.25">
      <c r="A6" s="24" t="s">
        <v>62</v>
      </c>
      <c r="B6" s="133">
        <v>6981</v>
      </c>
      <c r="C6" s="133">
        <v>315</v>
      </c>
      <c r="D6" s="133">
        <v>120</v>
      </c>
      <c r="E6" s="135">
        <v>107</v>
      </c>
      <c r="F6" s="113">
        <f>+SUM(B6:E6)</f>
        <v>7523</v>
      </c>
      <c r="H6" s="5"/>
      <c r="L6" s="125"/>
    </row>
    <row r="7" spans="1:18" ht="35.1" customHeight="1" x14ac:dyDescent="0.25">
      <c r="A7" s="24" t="s">
        <v>5</v>
      </c>
      <c r="B7" s="133">
        <v>7735</v>
      </c>
      <c r="C7" s="133">
        <v>405</v>
      </c>
      <c r="D7" s="133">
        <v>1685</v>
      </c>
      <c r="E7" s="109">
        <v>0</v>
      </c>
      <c r="F7" s="113">
        <f t="shared" si="0"/>
        <v>9825</v>
      </c>
      <c r="H7" s="5"/>
      <c r="L7" s="125"/>
    </row>
    <row r="8" spans="1:18" ht="35.1" customHeight="1" x14ac:dyDescent="0.25">
      <c r="A8" s="24" t="s">
        <v>65</v>
      </c>
      <c r="B8" s="133">
        <v>6160</v>
      </c>
      <c r="C8" s="133">
        <v>397</v>
      </c>
      <c r="D8" s="133">
        <v>754</v>
      </c>
      <c r="E8" s="109">
        <v>0</v>
      </c>
      <c r="F8" s="113">
        <f t="shared" si="0"/>
        <v>7311</v>
      </c>
      <c r="H8" s="5"/>
      <c r="L8" s="125"/>
    </row>
    <row r="9" spans="1:18" ht="35.1" customHeight="1" x14ac:dyDescent="0.25">
      <c r="A9" s="24" t="s">
        <v>89</v>
      </c>
      <c r="B9" s="133">
        <v>4100</v>
      </c>
      <c r="C9" s="133">
        <v>725</v>
      </c>
      <c r="D9" s="133">
        <v>364</v>
      </c>
      <c r="E9" s="109">
        <v>0</v>
      </c>
      <c r="F9" s="113">
        <f t="shared" si="0"/>
        <v>5189</v>
      </c>
      <c r="H9" s="5"/>
      <c r="L9" s="125"/>
    </row>
    <row r="10" spans="1:18" ht="35.1" customHeight="1" x14ac:dyDescent="0.25">
      <c r="A10" s="79" t="s">
        <v>86</v>
      </c>
      <c r="B10" s="133">
        <v>3583</v>
      </c>
      <c r="C10" s="133">
        <v>463</v>
      </c>
      <c r="D10" s="133">
        <v>128</v>
      </c>
      <c r="E10" s="109">
        <v>0</v>
      </c>
      <c r="F10" s="113">
        <f t="shared" si="0"/>
        <v>4174</v>
      </c>
      <c r="H10" s="5"/>
      <c r="L10" s="125"/>
    </row>
    <row r="11" spans="1:18" ht="35.1" customHeight="1" x14ac:dyDescent="0.25">
      <c r="A11" s="24" t="s">
        <v>6</v>
      </c>
      <c r="B11" s="133">
        <v>5087</v>
      </c>
      <c r="C11" s="133">
        <v>981</v>
      </c>
      <c r="D11" s="133">
        <v>211</v>
      </c>
      <c r="E11" s="109">
        <v>0</v>
      </c>
      <c r="F11" s="113">
        <f t="shared" si="0"/>
        <v>6279</v>
      </c>
      <c r="H11" s="5"/>
      <c r="L11" s="125"/>
    </row>
    <row r="12" spans="1:18" ht="35.1" customHeight="1" x14ac:dyDescent="0.25">
      <c r="A12" s="24" t="s">
        <v>33</v>
      </c>
      <c r="B12" s="133">
        <v>3002</v>
      </c>
      <c r="C12" s="133">
        <v>304</v>
      </c>
      <c r="D12" s="133">
        <v>3</v>
      </c>
      <c r="E12" s="109">
        <v>0</v>
      </c>
      <c r="F12" s="113">
        <f t="shared" si="0"/>
        <v>3309</v>
      </c>
      <c r="H12" s="5"/>
      <c r="L12" s="125"/>
    </row>
    <row r="13" spans="1:18" ht="35.1" customHeight="1" x14ac:dyDescent="0.25">
      <c r="A13" s="24" t="s">
        <v>59</v>
      </c>
      <c r="B13" s="133">
        <v>4625</v>
      </c>
      <c r="C13" s="133">
        <v>518</v>
      </c>
      <c r="D13" s="133">
        <v>356</v>
      </c>
      <c r="E13" s="109">
        <v>0</v>
      </c>
      <c r="F13" s="113">
        <f t="shared" si="0"/>
        <v>5499</v>
      </c>
      <c r="H13" s="5"/>
    </row>
    <row r="14" spans="1:18" ht="35.1" customHeight="1" x14ac:dyDescent="0.25">
      <c r="A14" s="24" t="s">
        <v>19</v>
      </c>
      <c r="B14" s="113">
        <f>SUM(B4:B13)</f>
        <v>52616</v>
      </c>
      <c r="C14" s="113">
        <f t="shared" ref="C14:E14" si="1">SUM(C4:C13)</f>
        <v>5565</v>
      </c>
      <c r="D14" s="113">
        <f t="shared" si="1"/>
        <v>4874</v>
      </c>
      <c r="E14" s="113">
        <f t="shared" si="1"/>
        <v>107</v>
      </c>
      <c r="F14" s="113">
        <f t="shared" si="0"/>
        <v>63162</v>
      </c>
    </row>
  </sheetData>
  <mergeCells count="1">
    <mergeCell ref="A1:F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1.5703125" customWidth="1"/>
    <col min="2" max="4" width="11.42578125" customWidth="1"/>
    <col min="5" max="8" width="11.28515625" bestFit="1" customWidth="1"/>
  </cols>
  <sheetData>
    <row r="1" spans="1:8" ht="38.25" customHeight="1" x14ac:dyDescent="0.2">
      <c r="A1" s="202" t="s">
        <v>111</v>
      </c>
      <c r="B1" s="202"/>
      <c r="C1" s="202"/>
      <c r="D1" s="202"/>
      <c r="E1" s="202"/>
      <c r="F1" s="202"/>
      <c r="G1" s="202"/>
      <c r="H1" s="202"/>
    </row>
    <row r="2" spans="1:8" ht="16.5" customHeight="1" x14ac:dyDescent="0.25">
      <c r="B2" s="69"/>
      <c r="C2" s="70"/>
      <c r="D2" s="70"/>
      <c r="H2" s="119" t="s">
        <v>11</v>
      </c>
    </row>
    <row r="3" spans="1:8" ht="30" customHeight="1" x14ac:dyDescent="0.2">
      <c r="A3" s="197" t="s">
        <v>55</v>
      </c>
      <c r="B3" s="2">
        <v>2024</v>
      </c>
      <c r="C3" s="199">
        <v>2025</v>
      </c>
      <c r="D3" s="200"/>
      <c r="E3" s="200"/>
      <c r="F3" s="200"/>
      <c r="G3" s="200"/>
      <c r="H3" s="201"/>
    </row>
    <row r="4" spans="1:8" ht="30" customHeight="1" x14ac:dyDescent="0.2">
      <c r="A4" s="198"/>
      <c r="B4" s="74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0" customHeight="1" x14ac:dyDescent="0.25">
      <c r="A5" s="3" t="s">
        <v>16</v>
      </c>
      <c r="B5" s="136">
        <v>6386998</v>
      </c>
      <c r="C5" s="136">
        <v>6520667</v>
      </c>
      <c r="D5" s="136">
        <v>6604231</v>
      </c>
      <c r="E5" s="136">
        <v>6535093</v>
      </c>
      <c r="F5" s="136">
        <v>6626322</v>
      </c>
      <c r="G5" s="136">
        <v>6779631</v>
      </c>
      <c r="H5" s="136">
        <v>6886661</v>
      </c>
    </row>
    <row r="6" spans="1:8" ht="30" customHeight="1" x14ac:dyDescent="0.25">
      <c r="A6" s="3" t="s">
        <v>17</v>
      </c>
      <c r="B6" s="136">
        <v>2271499</v>
      </c>
      <c r="C6" s="136">
        <v>2283135</v>
      </c>
      <c r="D6" s="136">
        <v>2282065</v>
      </c>
      <c r="E6" s="136">
        <v>2268232</v>
      </c>
      <c r="F6" s="136">
        <v>2261127</v>
      </c>
      <c r="G6" s="136">
        <v>2297332</v>
      </c>
      <c r="H6" s="136">
        <v>2319729</v>
      </c>
    </row>
    <row r="7" spans="1:8" ht="30" customHeight="1" x14ac:dyDescent="0.25">
      <c r="A7" s="25" t="s">
        <v>62</v>
      </c>
      <c r="B7" s="136">
        <v>5338560</v>
      </c>
      <c r="C7" s="136">
        <v>5436209</v>
      </c>
      <c r="D7" s="136">
        <v>5518625</v>
      </c>
      <c r="E7" s="136">
        <v>5469247</v>
      </c>
      <c r="F7" s="136">
        <v>5538992</v>
      </c>
      <c r="G7" s="136">
        <v>5658096</v>
      </c>
      <c r="H7" s="136">
        <v>5753177</v>
      </c>
    </row>
    <row r="8" spans="1:8" ht="30" customHeight="1" x14ac:dyDescent="0.25">
      <c r="A8" s="3" t="s">
        <v>5</v>
      </c>
      <c r="B8" s="136">
        <v>5400512</v>
      </c>
      <c r="C8" s="136">
        <v>5498982</v>
      </c>
      <c r="D8" s="136">
        <v>5595389</v>
      </c>
      <c r="E8" s="136">
        <v>5502431</v>
      </c>
      <c r="F8" s="136">
        <v>5562203</v>
      </c>
      <c r="G8" s="136">
        <v>5718186</v>
      </c>
      <c r="H8" s="136">
        <v>5816173</v>
      </c>
    </row>
    <row r="9" spans="1:8" ht="30" customHeight="1" x14ac:dyDescent="0.25">
      <c r="A9" s="25" t="s">
        <v>65</v>
      </c>
      <c r="B9" s="136">
        <v>3256757</v>
      </c>
      <c r="C9" s="136">
        <v>3315481</v>
      </c>
      <c r="D9" s="136">
        <v>3427957</v>
      </c>
      <c r="E9" s="136">
        <v>3366707</v>
      </c>
      <c r="F9" s="136">
        <v>3415551</v>
      </c>
      <c r="G9" s="136">
        <v>3583507</v>
      </c>
      <c r="H9" s="136">
        <v>3651295</v>
      </c>
    </row>
    <row r="10" spans="1:8" ht="30" customHeight="1" x14ac:dyDescent="0.25">
      <c r="A10" s="25" t="s">
        <v>90</v>
      </c>
      <c r="B10" s="136">
        <v>2367273</v>
      </c>
      <c r="C10" s="136">
        <v>2399464</v>
      </c>
      <c r="D10" s="136">
        <v>2421803</v>
      </c>
      <c r="E10" s="136">
        <v>2392871</v>
      </c>
      <c r="F10" s="136">
        <v>2402069</v>
      </c>
      <c r="G10" s="136">
        <v>2448113</v>
      </c>
      <c r="H10" s="136">
        <v>2484907</v>
      </c>
    </row>
    <row r="11" spans="1:8" ht="30" customHeight="1" x14ac:dyDescent="0.25">
      <c r="A11" s="59" t="s">
        <v>85</v>
      </c>
      <c r="B11" s="136">
        <v>642191</v>
      </c>
      <c r="C11" s="136">
        <v>643834</v>
      </c>
      <c r="D11" s="136">
        <v>641785</v>
      </c>
      <c r="E11" s="136">
        <v>651035</v>
      </c>
      <c r="F11" s="136">
        <v>652985</v>
      </c>
      <c r="G11" s="136">
        <v>647224</v>
      </c>
      <c r="H11" s="136">
        <v>658127</v>
      </c>
    </row>
    <row r="12" spans="1:8" ht="30" customHeight="1" x14ac:dyDescent="0.25">
      <c r="A12" s="3" t="s">
        <v>6</v>
      </c>
      <c r="B12" s="136">
        <v>446358</v>
      </c>
      <c r="C12" s="136">
        <v>447907</v>
      </c>
      <c r="D12" s="136">
        <v>452868</v>
      </c>
      <c r="E12" s="136">
        <v>455048</v>
      </c>
      <c r="F12" s="136">
        <v>455227</v>
      </c>
      <c r="G12" s="136">
        <v>455569</v>
      </c>
      <c r="H12" s="136">
        <v>465396</v>
      </c>
    </row>
    <row r="13" spans="1:8" ht="30" customHeight="1" x14ac:dyDescent="0.25">
      <c r="A13" s="20" t="s">
        <v>33</v>
      </c>
      <c r="B13" s="136">
        <v>267153</v>
      </c>
      <c r="C13" s="136">
        <v>273274</v>
      </c>
      <c r="D13" s="136">
        <v>274253</v>
      </c>
      <c r="E13" s="136">
        <v>272228</v>
      </c>
      <c r="F13" s="136">
        <v>272878</v>
      </c>
      <c r="G13" s="136">
        <v>289477</v>
      </c>
      <c r="H13" s="136">
        <v>282638</v>
      </c>
    </row>
    <row r="14" spans="1:8" ht="30" customHeight="1" x14ac:dyDescent="0.25">
      <c r="A14" s="24" t="s">
        <v>59</v>
      </c>
      <c r="B14" s="136">
        <v>120443</v>
      </c>
      <c r="C14" s="136">
        <v>123853</v>
      </c>
      <c r="D14" s="136">
        <v>140158</v>
      </c>
      <c r="E14" s="136">
        <v>137875</v>
      </c>
      <c r="F14" s="136">
        <v>140367</v>
      </c>
      <c r="G14" s="136">
        <v>162342</v>
      </c>
      <c r="H14" s="136">
        <v>167147</v>
      </c>
    </row>
    <row r="15" spans="1:8" ht="30" customHeight="1" x14ac:dyDescent="0.25">
      <c r="A15" s="4" t="s">
        <v>19</v>
      </c>
      <c r="B15" s="114">
        <f t="shared" ref="B15" si="0">+SUM(B5:B14)</f>
        <v>26497744</v>
      </c>
      <c r="C15" s="114">
        <f t="shared" ref="C15" si="1">+SUM(C5:C14)</f>
        <v>26942806</v>
      </c>
      <c r="D15" s="114">
        <f t="shared" ref="D15" si="2">+SUM(D5:D14)</f>
        <v>27359134</v>
      </c>
      <c r="E15" s="114">
        <f t="shared" ref="E15" si="3">+SUM(E5:E14)</f>
        <v>27050767</v>
      </c>
      <c r="F15" s="114">
        <f t="shared" ref="F15" si="4">+SUM(F5:F14)</f>
        <v>27327721</v>
      </c>
      <c r="G15" s="114">
        <f t="shared" ref="G15" si="5">+SUM(G5:G14)</f>
        <v>28039477</v>
      </c>
      <c r="H15" s="114">
        <f>+SUM(H5:H14)</f>
        <v>28485250</v>
      </c>
    </row>
  </sheetData>
  <mergeCells count="3">
    <mergeCell ref="A3:A4"/>
    <mergeCell ref="C3:H3"/>
    <mergeCell ref="A1:H1"/>
  </mergeCells>
  <phoneticPr fontId="4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8" ht="44.25" customHeight="1" x14ac:dyDescent="0.2">
      <c r="A1" s="203" t="s">
        <v>78</v>
      </c>
      <c r="B1" s="203"/>
      <c r="C1" s="203"/>
      <c r="D1" s="203"/>
      <c r="E1" s="203"/>
      <c r="F1" s="203"/>
      <c r="G1" s="203"/>
      <c r="H1" s="203"/>
    </row>
    <row r="2" spans="1:8" ht="19.5" customHeight="1" x14ac:dyDescent="0.25">
      <c r="B2" s="71"/>
      <c r="C2" s="72"/>
      <c r="D2" s="72"/>
      <c r="H2" s="120" t="s">
        <v>20</v>
      </c>
    </row>
    <row r="3" spans="1:8" ht="30" customHeight="1" x14ac:dyDescent="0.2">
      <c r="A3" s="197" t="s">
        <v>56</v>
      </c>
      <c r="B3" s="2">
        <v>2024</v>
      </c>
      <c r="C3" s="199">
        <v>2025</v>
      </c>
      <c r="D3" s="200"/>
      <c r="E3" s="200"/>
      <c r="F3" s="200"/>
      <c r="G3" s="200"/>
      <c r="H3" s="201"/>
    </row>
    <row r="4" spans="1:8" ht="30" customHeight="1" x14ac:dyDescent="0.2">
      <c r="A4" s="198"/>
      <c r="B4" s="1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0" customHeight="1" x14ac:dyDescent="0.25">
      <c r="A5" s="3" t="s">
        <v>16</v>
      </c>
      <c r="B5" s="118">
        <f>+'Таблица№ 2-ПФ'!B5/'Таблица№ 2-ПФ'!B$15*100</f>
        <v>24.103931262978463</v>
      </c>
      <c r="C5" s="118">
        <f>+'Таблица№ 2-ПФ'!C5/'Таблица№ 2-ПФ'!C$15*100</f>
        <v>24.201885282475775</v>
      </c>
      <c r="D5" s="118">
        <f>+'Таблица№ 2-ПФ'!D5/'Таблица№ 2-ПФ'!D$15*100</f>
        <v>24.139035248703415</v>
      </c>
      <c r="E5" s="118">
        <f>+'Таблица№ 2-ПФ'!E5/'Таблица№ 2-ПФ'!E$15*100</f>
        <v>24.158623672297352</v>
      </c>
      <c r="F5" s="118">
        <f>+'Таблица№ 2-ПФ'!F5/'Таблица№ 2-ПФ'!F$15*100</f>
        <v>24.247620209530098</v>
      </c>
      <c r="G5" s="118">
        <f>+'Таблица№ 2-ПФ'!G5/'Таблица№ 2-ПФ'!G$15*100</f>
        <v>24.178878229433451</v>
      </c>
      <c r="H5" s="118">
        <f>+'Таблица№ 2-ПФ'!H5/'Таблица№ 2-ПФ'!H$15*100</f>
        <v>24.176235069026951</v>
      </c>
    </row>
    <row r="6" spans="1:8" ht="30" customHeight="1" x14ac:dyDescent="0.25">
      <c r="A6" s="3" t="s">
        <v>17</v>
      </c>
      <c r="B6" s="118">
        <f>+'Таблица№ 2-ПФ'!B6/'Таблица№ 2-ПФ'!B$15*100</f>
        <v>8.5724241278804723</v>
      </c>
      <c r="C6" s="118">
        <f>+'Таблица№ 2-ПФ'!C6/'Таблица№ 2-ПФ'!C$15*100</f>
        <v>8.4740060111036684</v>
      </c>
      <c r="D6" s="118">
        <f>+'Таблица№ 2-ПФ'!D6/'Таблица№ 2-ПФ'!D$15*100</f>
        <v>8.3411448622606255</v>
      </c>
      <c r="E6" s="118">
        <f>+'Таблица№ 2-ПФ'!E6/'Таблица№ 2-ПФ'!E$15*100</f>
        <v>8.3850931102988682</v>
      </c>
      <c r="F6" s="118">
        <f>+'Таблица№ 2-ПФ'!F6/'Таблица№ 2-ПФ'!F$15*100</f>
        <v>8.2741147715903569</v>
      </c>
      <c r="G6" s="118">
        <f>+'Таблица№ 2-ПФ'!G6/'Таблица№ 2-ПФ'!G$15*100</f>
        <v>8.1932056008034682</v>
      </c>
      <c r="H6" s="118">
        <f>+'Таблица№ 2-ПФ'!H6/'Таблица№ 2-ПФ'!H$15*100</f>
        <v>8.1436146777718292</v>
      </c>
    </row>
    <row r="7" spans="1:8" ht="30" customHeight="1" x14ac:dyDescent="0.25">
      <c r="A7" s="25" t="s">
        <v>62</v>
      </c>
      <c r="B7" s="118">
        <f>+'Таблица№ 2-ПФ'!B7/'Таблица№ 2-ПФ'!B$15*100</f>
        <v>20.147224609008223</v>
      </c>
      <c r="C7" s="118">
        <f>+'Таблица№ 2-ПФ'!C7/'Таблица№ 2-ПФ'!C$15*100</f>
        <v>20.17684794969017</v>
      </c>
      <c r="D7" s="118">
        <f>+'Таблица№ 2-ПФ'!D7/'Таблица№ 2-ПФ'!D$15*100</f>
        <v>20.171051466760606</v>
      </c>
      <c r="E7" s="118">
        <f>+'Таблица№ 2-ПФ'!E7/'Таблица№ 2-ПФ'!E$15*100</f>
        <v>20.218454434212532</v>
      </c>
      <c r="F7" s="118">
        <f>+'Таблица№ 2-ПФ'!F7/'Таблица№ 2-ПФ'!F$15*100</f>
        <v>20.268766649074031</v>
      </c>
      <c r="G7" s="118">
        <f>+'Таблица№ 2-ПФ'!G7/'Таблица№ 2-ПФ'!G$15*100</f>
        <v>20.179035436359957</v>
      </c>
      <c r="H7" s="118">
        <f>+'Таблица№ 2-ПФ'!H7/'Таблица№ 2-ПФ'!H$15*100</f>
        <v>20.197038818335805</v>
      </c>
    </row>
    <row r="8" spans="1:8" ht="30" customHeight="1" x14ac:dyDescent="0.25">
      <c r="A8" s="3" t="s">
        <v>5</v>
      </c>
      <c r="B8" s="118">
        <f>+'Таблица№ 2-ПФ'!B8/'Таблица№ 2-ПФ'!B$15*100</f>
        <v>20.381025645051139</v>
      </c>
      <c r="C8" s="118">
        <f>+'Таблица№ 2-ПФ'!C8/'Таблица№ 2-ПФ'!C$15*100</f>
        <v>20.409834075931066</v>
      </c>
      <c r="D8" s="118">
        <f>+'Таблица№ 2-ПФ'!D8/'Таблица№ 2-ПФ'!D$15*100</f>
        <v>20.451630523100622</v>
      </c>
      <c r="E8" s="118">
        <f>+'Таблица№ 2-ПФ'!E8/'Таблица№ 2-ПФ'!E$15*100</f>
        <v>20.341127480784557</v>
      </c>
      <c r="F8" s="118">
        <f>+'Таблица№ 2-ПФ'!F8/'Таблица№ 2-ПФ'!F$15*100</f>
        <v>20.353702381548757</v>
      </c>
      <c r="G8" s="118">
        <f>+'Таблица№ 2-ПФ'!G8/'Таблица№ 2-ПФ'!G$15*100</f>
        <v>20.393340432134309</v>
      </c>
      <c r="H8" s="118">
        <f>+'Таблица№ 2-ПФ'!H8/'Таблица№ 2-ПФ'!H$15*100</f>
        <v>20.418191871231603</v>
      </c>
    </row>
    <row r="9" spans="1:8" ht="30" customHeight="1" x14ac:dyDescent="0.25">
      <c r="A9" s="25" t="s">
        <v>65</v>
      </c>
      <c r="B9" s="118">
        <f>+'Таблица№ 2-ПФ'!B9/'Таблица№ 2-ПФ'!B$15*100</f>
        <v>12.29069538901123</v>
      </c>
      <c r="C9" s="118">
        <f>+'Таблица№ 2-ПФ'!C9/'Таблица№ 2-ПФ'!C$15*100</f>
        <v>12.305626221708311</v>
      </c>
      <c r="D9" s="118">
        <f>+'Таблица№ 2-ПФ'!D9/'Таблица№ 2-ПФ'!D$15*100</f>
        <v>12.52947918600055</v>
      </c>
      <c r="E9" s="118">
        <f>+'Таблица№ 2-ПФ'!E9/'Таблица№ 2-ПФ'!E$15*100</f>
        <v>12.445883697124003</v>
      </c>
      <c r="F9" s="118">
        <f>+'Таблица№ 2-ПФ'!F9/'Таблица№ 2-ПФ'!F$15*100</f>
        <v>12.498484597380074</v>
      </c>
      <c r="G9" s="118">
        <f>+'Таблица№ 2-ПФ'!G9/'Таблица№ 2-ПФ'!G$15*100</f>
        <v>12.780220544056512</v>
      </c>
      <c r="H9" s="118">
        <f>+'Таблица№ 2-ПФ'!H9/'Таблица№ 2-ПФ'!H$15*100</f>
        <v>12.818195381820416</v>
      </c>
    </row>
    <row r="10" spans="1:8" ht="30" customHeight="1" x14ac:dyDescent="0.25">
      <c r="A10" s="25" t="s">
        <v>90</v>
      </c>
      <c r="B10" s="118">
        <f>+'Таблица№ 2-ПФ'!B10/'Таблица№ 2-ПФ'!B$15*100</f>
        <v>8.9338662189505644</v>
      </c>
      <c r="C10" s="118">
        <f>+'Таблица№ 2-ПФ'!C10/'Таблица№ 2-ПФ'!C$15*100</f>
        <v>8.9057687606851346</v>
      </c>
      <c r="D10" s="118">
        <f>+'Таблица№ 2-ПФ'!D10/'Таблица№ 2-ПФ'!D$15*100</f>
        <v>8.8518993327785882</v>
      </c>
      <c r="E10" s="118">
        <f>+'Таблица№ 2-ПФ'!E10/'Таблица№ 2-ПФ'!E$15*100</f>
        <v>8.8458526887610986</v>
      </c>
      <c r="F10" s="118">
        <f>+'Таблица№ 2-ПФ'!F10/'Таблица№ 2-ПФ'!F$15*100</f>
        <v>8.7898621330333402</v>
      </c>
      <c r="G10" s="118">
        <f>+'Таблица№ 2-ПФ'!G10/'Таблица№ 2-ПФ'!G$15*100</f>
        <v>8.730951008822311</v>
      </c>
      <c r="H10" s="118">
        <f>+'Таблица№ 2-ПФ'!H10/'Таблица№ 2-ПФ'!H$15*100</f>
        <v>8.7234867168095764</v>
      </c>
    </row>
    <row r="11" spans="1:8" ht="30" customHeight="1" x14ac:dyDescent="0.25">
      <c r="A11" s="59" t="s">
        <v>85</v>
      </c>
      <c r="B11" s="118">
        <f>+'Таблица№ 2-ПФ'!B11/'Таблица№ 2-ПФ'!B$15*100</f>
        <v>2.4235685875748514</v>
      </c>
      <c r="C11" s="118">
        <f>+'Таблица№ 2-ПФ'!C11/'Таблица№ 2-ПФ'!C$15*100</f>
        <v>2.3896323196626215</v>
      </c>
      <c r="D11" s="118">
        <f>+'Таблица№ 2-ПФ'!D11/'Таблица№ 2-ПФ'!D$15*100</f>
        <v>2.345779658084207</v>
      </c>
      <c r="E11" s="118">
        <f>+'Таблица№ 2-ПФ'!E11/'Таблица№ 2-ПФ'!E$15*100</f>
        <v>2.4067154916531575</v>
      </c>
      <c r="F11" s="118">
        <f>+'Таблица№ 2-ПФ'!F11/'Таблица№ 2-ПФ'!F$15*100</f>
        <v>2.3894601382969332</v>
      </c>
      <c r="G11" s="118">
        <f>+'Таблица№ 2-ПФ'!G11/'Таблица№ 2-ПФ'!G$15*100</f>
        <v>2.3082598865877562</v>
      </c>
      <c r="H11" s="118">
        <f>+'Таблица№ 2-ПФ'!H11/'Таблица№ 2-ПФ'!H$15*100</f>
        <v>2.31041328406807</v>
      </c>
    </row>
    <row r="12" spans="1:8" ht="30" customHeight="1" x14ac:dyDescent="0.25">
      <c r="A12" s="3" t="s">
        <v>6</v>
      </c>
      <c r="B12" s="118">
        <f>+'Таблица№ 2-ПФ'!B12/'Таблица№ 2-ПФ'!B$15*100</f>
        <v>1.6845132174271138</v>
      </c>
      <c r="C12" s="118">
        <f>+'Таблица№ 2-ПФ'!C12/'Таблица№ 2-ПФ'!C$15*100</f>
        <v>1.6624363475727064</v>
      </c>
      <c r="D12" s="118">
        <f>+'Таблица№ 2-ПФ'!D12/'Таблица№ 2-ПФ'!D$15*100</f>
        <v>1.6552716909826168</v>
      </c>
      <c r="E12" s="118">
        <f>+'Таблица№ 2-ПФ'!E12/'Таблица№ 2-ПФ'!E$15*100</f>
        <v>1.6821999908542336</v>
      </c>
      <c r="F12" s="118">
        <f>+'Таблица№ 2-ПФ'!F12/'Таблица№ 2-ПФ'!F$15*100</f>
        <v>1.6658066730116279</v>
      </c>
      <c r="G12" s="118">
        <f>+'Таблица№ 2-ПФ'!G12/'Таблица№ 2-ПФ'!G$15*100</f>
        <v>1.6247414315181414</v>
      </c>
      <c r="H12" s="118">
        <f>+'Таблица№ 2-ПФ'!H12/'Таблица№ 2-ПФ'!H$15*100</f>
        <v>1.6338139914517162</v>
      </c>
    </row>
    <row r="13" spans="1:8" ht="30" customHeight="1" x14ac:dyDescent="0.25">
      <c r="A13" s="20" t="s">
        <v>33</v>
      </c>
      <c r="B13" s="118">
        <f>+'Таблица№ 2-ПФ'!B13/'Таблица№ 2-ПФ'!B$15*100</f>
        <v>1.0082103593422895</v>
      </c>
      <c r="C13" s="118">
        <f>+'Таблица№ 2-ПФ'!C13/'Таблица№ 2-ПФ'!C$15*100</f>
        <v>1.014274459757458</v>
      </c>
      <c r="D13" s="118">
        <f>+'Таблица№ 2-ПФ'!D13/'Таблица№ 2-ПФ'!D$15*100</f>
        <v>1.0024184245013019</v>
      </c>
      <c r="E13" s="118">
        <f>+'Таблица№ 2-ПФ'!E13/'Таблица№ 2-ПФ'!E$15*100</f>
        <v>1.0063596348303174</v>
      </c>
      <c r="F13" s="118">
        <f>+'Таблица№ 2-ПФ'!F13/'Таблица№ 2-ПФ'!F$15*100</f>
        <v>0.99853917565976313</v>
      </c>
      <c r="G13" s="118">
        <f>+'Таблица№ 2-ПФ'!G13/'Таблица№ 2-ПФ'!G$15*100</f>
        <v>1.0323908680607703</v>
      </c>
      <c r="H13" s="118">
        <f>+'Таблица№ 2-ПФ'!H13/'Таблица№ 2-ПФ'!H$15*100</f>
        <v>0.99222580107248493</v>
      </c>
    </row>
    <row r="14" spans="1:8" ht="30" customHeight="1" x14ac:dyDescent="0.25">
      <c r="A14" s="24" t="s">
        <v>59</v>
      </c>
      <c r="B14" s="118">
        <f>+'Таблица№ 2-ПФ'!B14/'Таблица№ 2-ПФ'!B$15*100</f>
        <v>0.45454058277565063</v>
      </c>
      <c r="C14" s="118">
        <f>+'Таблица№ 2-ПФ'!C14/'Таблица№ 2-ПФ'!C$15*100</f>
        <v>0.45968857141308894</v>
      </c>
      <c r="D14" s="118">
        <f>+'Таблица№ 2-ПФ'!D14/'Таблица№ 2-ПФ'!D$15*100</f>
        <v>0.5122896068274676</v>
      </c>
      <c r="E14" s="118">
        <f>+'Таблица№ 2-ПФ'!E14/'Таблица№ 2-ПФ'!E$15*100</f>
        <v>0.50968979918388269</v>
      </c>
      <c r="F14" s="118">
        <f>+'Таблица№ 2-ПФ'!F14/'Таблица№ 2-ПФ'!F$15*100</f>
        <v>0.51364327087502104</v>
      </c>
      <c r="G14" s="118">
        <f>+'Таблица№ 2-ПФ'!G14/'Таблица№ 2-ПФ'!G$15*100</f>
        <v>0.57897656222332539</v>
      </c>
      <c r="H14" s="118">
        <f>+'Таблица№ 2-ПФ'!H14/'Таблица№ 2-ПФ'!H$15*100</f>
        <v>0.58678438841154634</v>
      </c>
    </row>
    <row r="15" spans="1:8" ht="30" customHeight="1" x14ac:dyDescent="0.25">
      <c r="A15" s="104" t="s">
        <v>19</v>
      </c>
      <c r="B15" s="111">
        <f t="shared" ref="B15:G15" si="0">+SUM(B5:B14)</f>
        <v>100</v>
      </c>
      <c r="C15" s="111">
        <f t="shared" si="0"/>
        <v>99.999999999999986</v>
      </c>
      <c r="D15" s="111">
        <f t="shared" si="0"/>
        <v>99.999999999999986</v>
      </c>
      <c r="E15" s="111">
        <f t="shared" si="0"/>
        <v>100.00000000000001</v>
      </c>
      <c r="F15" s="111">
        <f t="shared" si="0"/>
        <v>100</v>
      </c>
      <c r="G15" s="111">
        <f t="shared" si="0"/>
        <v>100.00000000000001</v>
      </c>
      <c r="H15" s="111">
        <f>+SUM(H5:H14)</f>
        <v>100</v>
      </c>
    </row>
  </sheetData>
  <mergeCells count="3">
    <mergeCell ref="A3:A4"/>
    <mergeCell ref="C3:H3"/>
    <mergeCell ref="A1:H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H1"/>
    </sheetView>
  </sheetViews>
  <sheetFormatPr defaultRowHeight="12.75" x14ac:dyDescent="0.2"/>
  <cols>
    <col min="1" max="1" width="54.7109375" customWidth="1"/>
    <col min="2" max="2" width="10.7109375" customWidth="1"/>
    <col min="3" max="3" width="16.140625" customWidth="1"/>
    <col min="4" max="4" width="16" customWidth="1"/>
    <col min="5" max="5" width="16.7109375" customWidth="1"/>
    <col min="6" max="6" width="14" customWidth="1"/>
    <col min="7" max="7" width="18.28515625" customWidth="1"/>
    <col min="8" max="8" width="12.7109375" customWidth="1"/>
    <col min="9" max="9" width="12.28515625" customWidth="1"/>
  </cols>
  <sheetData>
    <row r="1" spans="1:11" ht="40.5" customHeight="1" x14ac:dyDescent="0.2">
      <c r="A1" s="204" t="s">
        <v>115</v>
      </c>
      <c r="B1" s="205"/>
      <c r="C1" s="205"/>
      <c r="D1" s="205"/>
      <c r="E1" s="205"/>
      <c r="F1" s="205"/>
      <c r="G1" s="205"/>
      <c r="H1" s="206"/>
    </row>
    <row r="2" spans="1:11" ht="16.5" customHeight="1" x14ac:dyDescent="0.2">
      <c r="A2" s="64"/>
      <c r="B2" s="65"/>
      <c r="C2" s="65"/>
      <c r="D2" s="65"/>
      <c r="E2" s="65"/>
      <c r="F2" s="65"/>
      <c r="G2" s="65"/>
      <c r="H2" s="66"/>
    </row>
    <row r="3" spans="1:11" ht="50.25" customHeight="1" x14ac:dyDescent="0.2">
      <c r="A3" s="57" t="s">
        <v>99</v>
      </c>
      <c r="B3" s="78" t="s">
        <v>93</v>
      </c>
      <c r="C3" s="78" t="s">
        <v>94</v>
      </c>
      <c r="D3" s="78" t="s">
        <v>95</v>
      </c>
      <c r="E3" s="78" t="s">
        <v>96</v>
      </c>
      <c r="F3" s="78" t="s">
        <v>97</v>
      </c>
      <c r="G3" s="78" t="s">
        <v>98</v>
      </c>
      <c r="H3" s="22" t="s">
        <v>19</v>
      </c>
    </row>
    <row r="4" spans="1:11" ht="35.1" customHeight="1" x14ac:dyDescent="0.25">
      <c r="A4" s="20" t="s">
        <v>16</v>
      </c>
      <c r="B4" s="137">
        <v>1008677</v>
      </c>
      <c r="C4" s="137">
        <v>80009</v>
      </c>
      <c r="D4" s="137">
        <v>138843</v>
      </c>
      <c r="E4" s="129">
        <v>0</v>
      </c>
      <c r="F4" s="137">
        <v>1685</v>
      </c>
      <c r="G4" s="137">
        <v>9652</v>
      </c>
      <c r="H4" s="112">
        <f>SUM(B4:G4)</f>
        <v>1238866</v>
      </c>
      <c r="I4" s="5"/>
      <c r="K4" s="5"/>
    </row>
    <row r="5" spans="1:11" ht="35.1" customHeight="1" x14ac:dyDescent="0.25">
      <c r="A5" s="20" t="s">
        <v>17</v>
      </c>
      <c r="B5" s="137">
        <v>341964</v>
      </c>
      <c r="C5" s="137">
        <v>41235</v>
      </c>
      <c r="D5" s="137">
        <v>49853</v>
      </c>
      <c r="E5" s="129">
        <v>0</v>
      </c>
      <c r="F5" s="137">
        <v>724</v>
      </c>
      <c r="G5" s="137">
        <v>2318</v>
      </c>
      <c r="H5" s="112">
        <f t="shared" ref="H5:H13" si="0">SUM(B5:G5)</f>
        <v>436094</v>
      </c>
      <c r="I5" s="5"/>
      <c r="K5" s="5"/>
    </row>
    <row r="6" spans="1:11" ht="35.1" customHeight="1" x14ac:dyDescent="0.25">
      <c r="A6" s="24" t="s">
        <v>62</v>
      </c>
      <c r="B6" s="137">
        <v>832576</v>
      </c>
      <c r="C6" s="137">
        <v>57759</v>
      </c>
      <c r="D6" s="137">
        <v>107901</v>
      </c>
      <c r="E6" s="137">
        <v>9876</v>
      </c>
      <c r="F6" s="137">
        <v>1273</v>
      </c>
      <c r="G6" s="137">
        <v>6255</v>
      </c>
      <c r="H6" s="112">
        <f t="shared" si="0"/>
        <v>1015640</v>
      </c>
      <c r="I6" s="5"/>
      <c r="K6" s="5"/>
    </row>
    <row r="7" spans="1:11" ht="35.1" customHeight="1" x14ac:dyDescent="0.25">
      <c r="A7" s="20" t="s">
        <v>5</v>
      </c>
      <c r="B7" s="137">
        <v>794076</v>
      </c>
      <c r="C7" s="137">
        <v>50449</v>
      </c>
      <c r="D7" s="137">
        <v>211753</v>
      </c>
      <c r="E7" s="129">
        <v>0</v>
      </c>
      <c r="F7" s="137">
        <v>1453</v>
      </c>
      <c r="G7" s="137">
        <v>5020</v>
      </c>
      <c r="H7" s="112">
        <f t="shared" si="0"/>
        <v>1062751</v>
      </c>
      <c r="I7" s="5"/>
      <c r="K7" s="5"/>
    </row>
    <row r="8" spans="1:11" ht="35.1" customHeight="1" x14ac:dyDescent="0.25">
      <c r="A8" s="24" t="s">
        <v>65</v>
      </c>
      <c r="B8" s="137">
        <v>433174</v>
      </c>
      <c r="C8" s="137">
        <v>23469</v>
      </c>
      <c r="D8" s="137">
        <v>46089</v>
      </c>
      <c r="E8" s="129">
        <v>0</v>
      </c>
      <c r="F8" s="137">
        <v>777</v>
      </c>
      <c r="G8" s="137">
        <v>2082</v>
      </c>
      <c r="H8" s="112">
        <f t="shared" si="0"/>
        <v>505591</v>
      </c>
      <c r="I8" s="5"/>
      <c r="K8" s="5"/>
    </row>
    <row r="9" spans="1:11" ht="35.1" customHeight="1" x14ac:dyDescent="0.25">
      <c r="A9" s="24" t="s">
        <v>89</v>
      </c>
      <c r="B9" s="137">
        <v>317196</v>
      </c>
      <c r="C9" s="137">
        <v>31111</v>
      </c>
      <c r="D9" s="137">
        <v>54874</v>
      </c>
      <c r="E9" s="129">
        <v>0</v>
      </c>
      <c r="F9" s="137">
        <v>747</v>
      </c>
      <c r="G9" s="137">
        <v>2016</v>
      </c>
      <c r="H9" s="112">
        <f t="shared" si="0"/>
        <v>405944</v>
      </c>
      <c r="I9" s="5"/>
      <c r="K9" s="5"/>
    </row>
    <row r="10" spans="1:11" ht="35.1" customHeight="1" x14ac:dyDescent="0.25">
      <c r="A10" s="79" t="s">
        <v>86</v>
      </c>
      <c r="B10" s="137">
        <v>169950</v>
      </c>
      <c r="C10" s="137">
        <v>14684</v>
      </c>
      <c r="D10" s="137">
        <v>7656</v>
      </c>
      <c r="E10" s="129">
        <v>0</v>
      </c>
      <c r="F10" s="137">
        <v>33</v>
      </c>
      <c r="G10" s="137">
        <v>166</v>
      </c>
      <c r="H10" s="112">
        <f t="shared" si="0"/>
        <v>192489</v>
      </c>
      <c r="I10" s="5"/>
      <c r="K10" s="5"/>
    </row>
    <row r="11" spans="1:11" ht="35.1" customHeight="1" x14ac:dyDescent="0.25">
      <c r="A11" s="20" t="s">
        <v>6</v>
      </c>
      <c r="B11" s="137">
        <v>108420</v>
      </c>
      <c r="C11" s="137">
        <v>20667</v>
      </c>
      <c r="D11" s="137">
        <v>11664</v>
      </c>
      <c r="E11" s="129">
        <v>0</v>
      </c>
      <c r="F11" s="137">
        <v>34</v>
      </c>
      <c r="G11" s="137">
        <v>246</v>
      </c>
      <c r="H11" s="112">
        <f t="shared" si="0"/>
        <v>141031</v>
      </c>
      <c r="I11" s="5"/>
      <c r="K11" s="5"/>
    </row>
    <row r="12" spans="1:11" ht="35.1" customHeight="1" x14ac:dyDescent="0.25">
      <c r="A12" s="20" t="s">
        <v>33</v>
      </c>
      <c r="B12" s="137">
        <v>74990</v>
      </c>
      <c r="C12" s="137">
        <v>9308</v>
      </c>
      <c r="D12" s="137">
        <v>428</v>
      </c>
      <c r="E12" s="129">
        <v>0</v>
      </c>
      <c r="F12" s="137">
        <v>28</v>
      </c>
      <c r="G12" s="137">
        <v>119</v>
      </c>
      <c r="H12" s="112">
        <f t="shared" si="0"/>
        <v>84873</v>
      </c>
      <c r="I12" s="5"/>
      <c r="K12" s="5"/>
    </row>
    <row r="13" spans="1:11" ht="35.1" customHeight="1" x14ac:dyDescent="0.25">
      <c r="A13" s="20" t="s">
        <v>81</v>
      </c>
      <c r="B13" s="137">
        <v>39020</v>
      </c>
      <c r="C13" s="137">
        <v>5369</v>
      </c>
      <c r="D13" s="137">
        <v>3913</v>
      </c>
      <c r="E13" s="129">
        <v>0</v>
      </c>
      <c r="F13" s="137">
        <v>10</v>
      </c>
      <c r="G13" s="137">
        <v>35</v>
      </c>
      <c r="H13" s="112">
        <f t="shared" si="0"/>
        <v>48347</v>
      </c>
      <c r="I13" s="5"/>
      <c r="K13" s="5"/>
    </row>
    <row r="14" spans="1:11" ht="35.1" customHeight="1" x14ac:dyDescent="0.25">
      <c r="A14" s="3" t="s">
        <v>19</v>
      </c>
      <c r="B14" s="112">
        <f>SUM(B4:B13)</f>
        <v>4120043</v>
      </c>
      <c r="C14" s="112">
        <f t="shared" ref="C14:H14" si="1">SUM(C4:C13)</f>
        <v>334060</v>
      </c>
      <c r="D14" s="112">
        <f t="shared" si="1"/>
        <v>632974</v>
      </c>
      <c r="E14" s="112">
        <f t="shared" si="1"/>
        <v>9876</v>
      </c>
      <c r="F14" s="112">
        <f t="shared" si="1"/>
        <v>6764</v>
      </c>
      <c r="G14" s="112">
        <f t="shared" si="1"/>
        <v>27909</v>
      </c>
      <c r="H14" s="112">
        <f t="shared" si="1"/>
        <v>5131626</v>
      </c>
      <c r="I14" s="5"/>
      <c r="K14" s="5"/>
    </row>
    <row r="15" spans="1:11" x14ac:dyDescent="0.2">
      <c r="B15" s="5"/>
      <c r="C15" s="5"/>
      <c r="D15" s="5"/>
      <c r="E15" s="5"/>
      <c r="F15" s="5"/>
      <c r="G15" s="5"/>
      <c r="H15" s="5"/>
    </row>
    <row r="16" spans="1:11" x14ac:dyDescent="0.2">
      <c r="B16" s="5"/>
      <c r="C16" s="5"/>
      <c r="D16" s="5"/>
      <c r="E16" s="5"/>
      <c r="F16" s="5"/>
      <c r="G16" s="5"/>
      <c r="H16" s="5"/>
    </row>
  </sheetData>
  <mergeCells count="1">
    <mergeCell ref="A1:H1"/>
  </mergeCells>
  <phoneticPr fontId="44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K16"/>
  <sheetViews>
    <sheetView showGridLines="0" zoomScale="90" zoomScaleNormal="90" workbookViewId="0">
      <selection sqref="A1:H1"/>
    </sheetView>
  </sheetViews>
  <sheetFormatPr defaultColWidth="9.140625" defaultRowHeight="15.75" x14ac:dyDescent="0.25"/>
  <cols>
    <col min="1" max="1" width="56.28515625" style="14" customWidth="1"/>
    <col min="2" max="2" width="12.7109375" style="14" customWidth="1"/>
    <col min="3" max="3" width="16.5703125" style="14" customWidth="1"/>
    <col min="4" max="4" width="16.42578125" style="14" customWidth="1"/>
    <col min="5" max="5" width="16" style="14" customWidth="1"/>
    <col min="6" max="6" width="12.7109375" style="14" customWidth="1"/>
    <col min="7" max="7" width="20.5703125" style="14" customWidth="1"/>
    <col min="8" max="8" width="12" style="14" bestFit="1" customWidth="1"/>
    <col min="9" max="9" width="9.42578125" style="14" bestFit="1" customWidth="1"/>
    <col min="10" max="16384" width="9.140625" style="14"/>
  </cols>
  <sheetData>
    <row r="1" spans="1:11" ht="40.5" customHeight="1" x14ac:dyDescent="0.25">
      <c r="A1" s="210" t="s">
        <v>107</v>
      </c>
      <c r="B1" s="211"/>
      <c r="C1" s="211"/>
      <c r="D1" s="211"/>
      <c r="E1" s="212"/>
      <c r="F1" s="212"/>
      <c r="G1" s="212"/>
      <c r="H1" s="213"/>
    </row>
    <row r="2" spans="1:11" x14ac:dyDescent="0.25">
      <c r="A2" s="207" t="s">
        <v>20</v>
      </c>
      <c r="B2" s="208"/>
      <c r="C2" s="208"/>
      <c r="D2" s="208"/>
      <c r="E2" s="208"/>
      <c r="F2" s="208"/>
      <c r="G2" s="208"/>
      <c r="H2" s="209"/>
    </row>
    <row r="3" spans="1:11" ht="51" customHeight="1" x14ac:dyDescent="0.25">
      <c r="A3" s="57" t="s">
        <v>99</v>
      </c>
      <c r="B3" s="78" t="s">
        <v>93</v>
      </c>
      <c r="C3" s="78" t="s">
        <v>94</v>
      </c>
      <c r="D3" s="78" t="s">
        <v>95</v>
      </c>
      <c r="E3" s="78" t="s">
        <v>96</v>
      </c>
      <c r="F3" s="78" t="s">
        <v>97</v>
      </c>
      <c r="G3" s="78" t="s">
        <v>98</v>
      </c>
      <c r="H3" s="15" t="s">
        <v>19</v>
      </c>
    </row>
    <row r="4" spans="1:11" ht="30" customHeight="1" x14ac:dyDescent="0.25">
      <c r="A4" s="16" t="s">
        <v>16</v>
      </c>
      <c r="B4" s="138">
        <f>+'Таблица№1-Ф'!B4/'Таблица№1-Ф'!B$14*100</f>
        <v>24.482195938246278</v>
      </c>
      <c r="C4" s="138">
        <f>+'Таблица№1-Ф'!C4/'Таблица№1-Ф'!C$14*100</f>
        <v>23.95048793629887</v>
      </c>
      <c r="D4" s="138">
        <f>+'Таблица№1-Ф'!D4/'Таблица№1-Ф'!D$14*100</f>
        <v>21.935024187407382</v>
      </c>
      <c r="E4" s="129">
        <v>0</v>
      </c>
      <c r="F4" s="138">
        <f>+'Таблица№1-Ф'!F4/'Таблица№1-Ф'!F$14*100</f>
        <v>24.911295091661739</v>
      </c>
      <c r="G4" s="138">
        <f>+'Таблица№1-Ф'!G4/'Таблица№1-Ф'!G$14*100</f>
        <v>34.583826005947905</v>
      </c>
      <c r="H4" s="138">
        <f>+'Таблица№1-Ф'!H4/'Таблица№1-Ф'!H$14*100</f>
        <v>24.141782740986969</v>
      </c>
      <c r="I4" s="17"/>
      <c r="K4" s="17"/>
    </row>
    <row r="5" spans="1:11" ht="30" customHeight="1" x14ac:dyDescent="0.25">
      <c r="A5" s="16" t="s">
        <v>17</v>
      </c>
      <c r="B5" s="138">
        <f>+'Таблица№1-Ф'!B5/'Таблица№1-Ф'!B$14*100</f>
        <v>8.3000104610558676</v>
      </c>
      <c r="C5" s="138">
        <f>+'Таблица№1-Ф'!C5/'Таблица№1-Ф'!C$14*100</f>
        <v>12.343590971681733</v>
      </c>
      <c r="D5" s="138">
        <f>+'Таблица№1-Ф'!D5/'Таблица№1-Ф'!D$14*100</f>
        <v>7.8759949065838413</v>
      </c>
      <c r="E5" s="129">
        <v>0</v>
      </c>
      <c r="F5" s="138">
        <f>+'Таблица№1-Ф'!F5/'Таблица№1-Ф'!F$14*100</f>
        <v>10.703725606150206</v>
      </c>
      <c r="G5" s="138">
        <f>+'Таблица№1-Ф'!G5/'Таблица№1-Ф'!G$14*100</f>
        <v>8.3055645132394567</v>
      </c>
      <c r="H5" s="138">
        <f>+'Таблица№1-Ф'!H5/'Таблица№1-Ф'!H$14*100</f>
        <v>8.4981641296540325</v>
      </c>
      <c r="I5" s="17"/>
      <c r="K5" s="17"/>
    </row>
    <row r="6" spans="1:11" ht="30" customHeight="1" x14ac:dyDescent="0.25">
      <c r="A6" s="86" t="s">
        <v>62</v>
      </c>
      <c r="B6" s="138">
        <f>+'Таблица№1-Ф'!B6/'Таблица№1-Ф'!B$14*100</f>
        <v>20.207944431647924</v>
      </c>
      <c r="C6" s="138">
        <f>+'Таблица№1-Ф'!C6/'Таблица№1-Ф'!C$14*100</f>
        <v>17.290007783032987</v>
      </c>
      <c r="D6" s="138">
        <f>+'Таблица№1-Ф'!D6/'Таблица№1-Ф'!D$14*100</f>
        <v>17.046671743231158</v>
      </c>
      <c r="E6" s="138">
        <f>+'Таблица№1-Ф'!E6/'Таблица№1-Ф'!E$14*100</f>
        <v>100</v>
      </c>
      <c r="F6" s="138">
        <f>+'Таблица№1-Ф'!F6/'Таблица№1-Ф'!F$14*100</f>
        <v>18.820224719101123</v>
      </c>
      <c r="G6" s="138">
        <f>+'Таблица№1-Ф'!G6/'Таблица№1-Ф'!G$14*100</f>
        <v>22.412125120928732</v>
      </c>
      <c r="H6" s="138">
        <f>+'Таблица№1-Ф'!H6/'Таблица№1-Ф'!H$14*100</f>
        <v>19.791777498983755</v>
      </c>
      <c r="I6" s="17"/>
      <c r="K6" s="17"/>
    </row>
    <row r="7" spans="1:11" ht="30" customHeight="1" x14ac:dyDescent="0.25">
      <c r="A7" s="16" t="s">
        <v>5</v>
      </c>
      <c r="B7" s="138">
        <f>+'Таблица№1-Ф'!B7/'Таблица№1-Ф'!B$14*100</f>
        <v>19.273488165050704</v>
      </c>
      <c r="C7" s="138">
        <f>+'Таблица№1-Ф'!C7/'Таблица№1-Ф'!C$14*100</f>
        <v>15.101778123690353</v>
      </c>
      <c r="D7" s="138">
        <f>+'Таблица№1-Ф'!D7/'Таблица№1-Ф'!D$14*100</f>
        <v>33.453664763481598</v>
      </c>
      <c r="E7" s="129">
        <v>0</v>
      </c>
      <c r="F7" s="138">
        <f>+'Таблица№1-Ф'!F7/'Таблица№1-Ф'!F$14*100</f>
        <v>21.481371969248965</v>
      </c>
      <c r="G7" s="138">
        <f>+'Таблица№1-Ф'!G7/'Таблица№1-Ф'!G$14*100</f>
        <v>17.987029273710988</v>
      </c>
      <c r="H7" s="138">
        <f>+'Таблица№1-Ф'!H7/'Таблица№1-Ф'!H$14*100</f>
        <v>20.709829593972749</v>
      </c>
      <c r="I7" s="17"/>
      <c r="K7" s="17"/>
    </row>
    <row r="8" spans="1:11" ht="30" customHeight="1" x14ac:dyDescent="0.25">
      <c r="A8" s="86" t="s">
        <v>65</v>
      </c>
      <c r="B8" s="138">
        <f>+'Таблица№1-Ф'!B8/'Таблица№1-Ф'!B$14*100</f>
        <v>10.513822307194367</v>
      </c>
      <c r="C8" s="138">
        <f>+'Таблица№1-Ф'!C8/'Таблица№1-Ф'!C$14*100</f>
        <v>7.0253846614380651</v>
      </c>
      <c r="D8" s="138">
        <f>+'Таблица№1-Ф'!D8/'Таблица№1-Ф'!D$14*100</f>
        <v>7.2813417296761012</v>
      </c>
      <c r="E8" s="129">
        <v>0</v>
      </c>
      <c r="F8" s="138">
        <f>+'Таблица№1-Ф'!F8/'Таблица№1-Ф'!F$14*100</f>
        <v>11.48728562980485</v>
      </c>
      <c r="G8" s="138">
        <f>+'Таблица№1-Ф'!G8/'Таблица№1-Ф'!G$14*100</f>
        <v>7.4599591529614111</v>
      </c>
      <c r="H8" s="138">
        <f>+'Таблица№1-Ф'!H8/'Таблица№1-Ф'!H$14*100</f>
        <v>9.8524522246944723</v>
      </c>
      <c r="I8" s="17"/>
      <c r="K8" s="17"/>
    </row>
    <row r="9" spans="1:11" ht="30" customHeight="1" x14ac:dyDescent="0.25">
      <c r="A9" s="86" t="s">
        <v>89</v>
      </c>
      <c r="B9" s="138">
        <f>+'Таблица№1-Ф'!B9/'Таблица№1-Ф'!B$14*100</f>
        <v>7.6988516867421044</v>
      </c>
      <c r="C9" s="138">
        <f>+'Таблица№1-Ф'!C9/'Таблица№1-Ф'!C$14*100</f>
        <v>9.3129976650901032</v>
      </c>
      <c r="D9" s="138">
        <f>+'Таблица№1-Ф'!D9/'Таблица№1-Ф'!D$14*100</f>
        <v>8.6692344393292604</v>
      </c>
      <c r="E9" s="129">
        <v>0</v>
      </c>
      <c r="F9" s="138">
        <f>+'Таблица№1-Ф'!F9/'Таблица№1-Ф'!F$14*100</f>
        <v>11.043761088113541</v>
      </c>
      <c r="G9" s="138">
        <f>+'Таблица№1-Ф'!G9/'Таблица№1-Ф'!G$14*100</f>
        <v>7.2234762979683964</v>
      </c>
      <c r="H9" s="138">
        <f>+'Таблица№1-Ф'!H9/'Таблица№1-Ф'!H$14*100</f>
        <v>7.9106310553419128</v>
      </c>
      <c r="I9" s="17"/>
      <c r="K9" s="17"/>
    </row>
    <row r="10" spans="1:11" ht="30" customHeight="1" x14ac:dyDescent="0.25">
      <c r="A10" s="59" t="s">
        <v>85</v>
      </c>
      <c r="B10" s="138">
        <f>+'Таблица№1-Ф'!B10/'Таблица№1-Ф'!B$14*100</f>
        <v>4.1249569482648605</v>
      </c>
      <c r="C10" s="138">
        <f>+'Таблица№1-Ф'!C10/'Таблица№1-Ф'!C$14*100</f>
        <v>4.3956175537328628</v>
      </c>
      <c r="D10" s="138">
        <f>+'Таблица№1-Ф'!D10/'Таблица№1-Ф'!D$14*100</f>
        <v>1.2095283534552761</v>
      </c>
      <c r="E10" s="129">
        <v>0</v>
      </c>
      <c r="F10" s="138">
        <f>+'Таблица№1-Ф'!F10/'Таблица№1-Ф'!F$14*100</f>
        <v>0.48787699586043765</v>
      </c>
      <c r="G10" s="138">
        <f>+'Таблица№1-Ф'!G10/'Таблица№1-Ф'!G$14*100</f>
        <v>0.59479021104303265</v>
      </c>
      <c r="H10" s="138">
        <f>+'Таблица№1-Ф'!H10/'Таблица№1-Ф'!H$14*100</f>
        <v>3.7510332982177577</v>
      </c>
      <c r="I10" s="17"/>
      <c r="K10" s="17"/>
    </row>
    <row r="11" spans="1:11" ht="30" customHeight="1" x14ac:dyDescent="0.25">
      <c r="A11" s="3" t="s">
        <v>6</v>
      </c>
      <c r="B11" s="138">
        <f>+'Таблица№1-Ф'!B11/'Таблица№1-Ф'!B$14*100</f>
        <v>2.6315259331031253</v>
      </c>
      <c r="C11" s="138">
        <f>+'Таблица№1-Ф'!C11/'Таблица№1-Ф'!C$14*100</f>
        <v>6.1866131832604925</v>
      </c>
      <c r="D11" s="138">
        <f>+'Таблица№1-Ф'!D11/'Таблица№1-Ф'!D$14*100</f>
        <v>1.8427297171763768</v>
      </c>
      <c r="E11" s="129">
        <v>0</v>
      </c>
      <c r="F11" s="138">
        <f>+'Таблица№1-Ф'!F11/'Таблица№1-Ф'!F$14*100</f>
        <v>0.50266114725014788</v>
      </c>
      <c r="G11" s="138">
        <f>+'Таблица№1-Ф'!G11/'Таблица№1-Ф'!G$14*100</f>
        <v>0.88143609588304839</v>
      </c>
      <c r="H11" s="138">
        <f>+'Таблица№1-Ф'!H11/'Таблица№1-Ф'!H$14*100</f>
        <v>2.7482712107234626</v>
      </c>
      <c r="I11" s="17"/>
      <c r="K11" s="17"/>
    </row>
    <row r="12" spans="1:11" ht="30" customHeight="1" x14ac:dyDescent="0.25">
      <c r="A12" s="20" t="s">
        <v>33</v>
      </c>
      <c r="B12" s="138">
        <f>+'Таблица№1-Ф'!B12/'Таблица№1-Ф'!B$14*100</f>
        <v>1.8201266346006582</v>
      </c>
      <c r="C12" s="138">
        <f>+'Таблица№1-Ф'!C12/'Таблица№1-Ф'!C$14*100</f>
        <v>2.7863258097347781</v>
      </c>
      <c r="D12" s="138">
        <f>+'Таблица№1-Ф'!D12/'Таблица№1-Ф'!D$14*100</f>
        <v>6.761731129556664E-2</v>
      </c>
      <c r="E12" s="129">
        <v>0</v>
      </c>
      <c r="F12" s="138">
        <f>+'Таблица№1-Ф'!F12/'Таблица№1-Ф'!F$14*100</f>
        <v>0.41395623891188649</v>
      </c>
      <c r="G12" s="138">
        <f>+'Таблица№1-Ф'!G12/'Таблица№1-Ф'!G$14*100</f>
        <v>0.42638575369952342</v>
      </c>
      <c r="H12" s="138">
        <f>+'Таблица№1-Ф'!H12/'Таблица№1-Ф'!H$14*100</f>
        <v>1.6539202194392186</v>
      </c>
      <c r="I12" s="17"/>
      <c r="K12" s="17"/>
    </row>
    <row r="13" spans="1:11" ht="30" customHeight="1" x14ac:dyDescent="0.25">
      <c r="A13" s="96" t="s">
        <v>59</v>
      </c>
      <c r="B13" s="138">
        <f>+'Таблица№1-Ф'!B13/'Таблица№1-Ф'!B$14*100</f>
        <v>0.94707749409411512</v>
      </c>
      <c r="C13" s="138">
        <f>+'Таблица№1-Ф'!C13/'Таблица№1-Ф'!C$14*100</f>
        <v>1.6071963120397534</v>
      </c>
      <c r="D13" s="138">
        <f>+'Таблица№1-Ф'!D13/'Таблица№1-Ф'!D$14*100</f>
        <v>0.61819284836343991</v>
      </c>
      <c r="E13" s="129">
        <v>0</v>
      </c>
      <c r="F13" s="138">
        <f>+'Таблица№1-Ф'!F13/'Таблица№1-Ф'!F$14*100</f>
        <v>0.14784151389710232</v>
      </c>
      <c r="G13" s="138">
        <f>+'Таблица№1-Ф'!G13/'Таблица№1-Ф'!G$14*100</f>
        <v>0.1254075746175069</v>
      </c>
      <c r="H13" s="138">
        <f>+'Таблица№1-Ф'!H13/'Таблица№1-Ф'!H$14*100</f>
        <v>0.94213802798567159</v>
      </c>
      <c r="I13" s="17"/>
      <c r="K13" s="17"/>
    </row>
    <row r="14" spans="1:11" ht="30" customHeight="1" x14ac:dyDescent="0.25">
      <c r="A14" s="23" t="s">
        <v>23</v>
      </c>
      <c r="B14" s="138">
        <f>+SUM(B4:B13)</f>
        <v>100</v>
      </c>
      <c r="C14" s="138">
        <f t="shared" ref="C14:H14" si="0">+SUM(C4:C13)</f>
        <v>100</v>
      </c>
      <c r="D14" s="138">
        <f t="shared" si="0"/>
        <v>99.999999999999986</v>
      </c>
      <c r="E14" s="138">
        <f t="shared" si="0"/>
        <v>100</v>
      </c>
      <c r="F14" s="138">
        <f>+SUM(F4:F13)</f>
        <v>100</v>
      </c>
      <c r="G14" s="138">
        <f>+SUM(G4:G13)</f>
        <v>100</v>
      </c>
      <c r="H14" s="138">
        <f t="shared" si="0"/>
        <v>100</v>
      </c>
      <c r="I14" s="17"/>
    </row>
    <row r="15" spans="1:11" ht="39" customHeight="1" x14ac:dyDescent="0.25">
      <c r="A15" s="121" t="s">
        <v>75</v>
      </c>
      <c r="B15" s="138">
        <f>+'Таблица№1-Ф'!B14/'Таблица№1-Ф'!$H14*100</f>
        <v>80.287281263287696</v>
      </c>
      <c r="C15" s="138">
        <f>+'Таблица№1-Ф'!C14/'Таблица№1-Ф'!$H14*100</f>
        <v>6.5098274893766614</v>
      </c>
      <c r="D15" s="138">
        <f>+'Таблица№1-Ф'!D14/'Таблица№1-Ф'!$H14*100</f>
        <v>12.334764848412568</v>
      </c>
      <c r="E15" s="138">
        <f>+'Таблица№1-Ф'!E14/'Таблица№1-Ф'!$H14*100</f>
        <v>0.19245361996373078</v>
      </c>
      <c r="F15" s="138">
        <f>+'Таблица№1-Ф'!F14/'Таблица№1-Ф'!$H14*100</f>
        <v>0.13181007345430085</v>
      </c>
      <c r="G15" s="138">
        <f>+'Таблица№1-Ф'!G14/'Таблица№1-Ф'!$H14*100</f>
        <v>0.54386270550503879</v>
      </c>
      <c r="H15" s="138">
        <f>+SUM(B15:G15)</f>
        <v>100</v>
      </c>
      <c r="I15" s="17"/>
    </row>
    <row r="16" spans="1:11" x14ac:dyDescent="0.25">
      <c r="A16" s="18"/>
      <c r="B16" s="19"/>
      <c r="C16" s="19"/>
      <c r="D16" s="19"/>
      <c r="E16" s="19"/>
      <c r="F16" s="19"/>
      <c r="G16" s="19"/>
      <c r="H16" s="7"/>
      <c r="I16" s="17"/>
    </row>
  </sheetData>
  <mergeCells count="2">
    <mergeCell ref="A2:H2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I15"/>
  <sheetViews>
    <sheetView showGridLines="0" zoomScale="90" zoomScaleNormal="90" workbookViewId="0">
      <selection sqref="A1:H1"/>
    </sheetView>
  </sheetViews>
  <sheetFormatPr defaultRowHeight="12.75" x14ac:dyDescent="0.2"/>
  <cols>
    <col min="1" max="1" width="55.28515625" customWidth="1"/>
    <col min="2" max="2" width="11.85546875" bestFit="1" customWidth="1"/>
    <col min="3" max="7" width="10.7109375" customWidth="1"/>
    <col min="8" max="8" width="12.7109375" customWidth="1"/>
    <col min="9" max="9" width="13" customWidth="1"/>
  </cols>
  <sheetData>
    <row r="1" spans="1:9" ht="40.5" customHeight="1" x14ac:dyDescent="0.2">
      <c r="A1" s="203" t="s">
        <v>108</v>
      </c>
      <c r="B1" s="214"/>
      <c r="C1" s="214"/>
      <c r="D1" s="214"/>
      <c r="E1" s="214"/>
      <c r="F1" s="214"/>
      <c r="G1" s="214"/>
      <c r="H1" s="215"/>
    </row>
    <row r="2" spans="1:9" ht="13.5" x14ac:dyDescent="0.25">
      <c r="A2" s="216" t="s">
        <v>11</v>
      </c>
      <c r="B2" s="217"/>
      <c r="C2" s="217"/>
      <c r="D2" s="217"/>
      <c r="E2" s="217"/>
      <c r="F2" s="217"/>
      <c r="G2" s="217"/>
      <c r="H2" s="218"/>
    </row>
    <row r="3" spans="1:9" ht="51" customHeight="1" x14ac:dyDescent="0.2">
      <c r="A3" s="58" t="s">
        <v>100</v>
      </c>
      <c r="B3" s="2" t="s">
        <v>21</v>
      </c>
      <c r="C3" s="2" t="s">
        <v>22</v>
      </c>
      <c r="D3" s="2" t="s">
        <v>15</v>
      </c>
      <c r="E3" s="2" t="s">
        <v>34</v>
      </c>
      <c r="F3" s="122" t="s">
        <v>68</v>
      </c>
      <c r="G3" s="122" t="s">
        <v>69</v>
      </c>
      <c r="H3" s="6" t="s">
        <v>19</v>
      </c>
    </row>
    <row r="4" spans="1:9" ht="30" customHeight="1" x14ac:dyDescent="0.25">
      <c r="A4" s="3" t="s">
        <v>16</v>
      </c>
      <c r="B4" s="127">
        <v>6231343</v>
      </c>
      <c r="C4" s="127">
        <v>459328</v>
      </c>
      <c r="D4" s="127">
        <v>195990</v>
      </c>
      <c r="E4" s="127">
        <v>0</v>
      </c>
      <c r="F4" s="127">
        <v>34279</v>
      </c>
      <c r="G4" s="127">
        <v>53661</v>
      </c>
      <c r="H4" s="107">
        <f>SUM(B4:G4)</f>
        <v>6974601</v>
      </c>
      <c r="I4" s="139"/>
    </row>
    <row r="5" spans="1:9" ht="30" customHeight="1" x14ac:dyDescent="0.25">
      <c r="A5" s="3" t="s">
        <v>17</v>
      </c>
      <c r="B5" s="127">
        <v>1970822</v>
      </c>
      <c r="C5" s="127">
        <v>238124</v>
      </c>
      <c r="D5" s="127">
        <v>110783</v>
      </c>
      <c r="E5" s="127">
        <v>0</v>
      </c>
      <c r="F5" s="127">
        <v>14548</v>
      </c>
      <c r="G5" s="127">
        <v>13106</v>
      </c>
      <c r="H5" s="107">
        <f t="shared" ref="H5:H13" si="0">SUM(B5:G5)</f>
        <v>2347383</v>
      </c>
      <c r="I5" s="139"/>
    </row>
    <row r="6" spans="1:9" ht="30" customHeight="1" x14ac:dyDescent="0.25">
      <c r="A6" s="25" t="s">
        <v>62</v>
      </c>
      <c r="B6" s="127">
        <v>5215130</v>
      </c>
      <c r="C6" s="127">
        <v>353035</v>
      </c>
      <c r="D6" s="127">
        <v>165653</v>
      </c>
      <c r="E6" s="127">
        <v>19359</v>
      </c>
      <c r="F6" s="127">
        <v>23977</v>
      </c>
      <c r="G6" s="127">
        <v>32548</v>
      </c>
      <c r="H6" s="107">
        <f t="shared" si="0"/>
        <v>5809702</v>
      </c>
      <c r="I6" s="139"/>
    </row>
    <row r="7" spans="1:9" ht="30" customHeight="1" x14ac:dyDescent="0.25">
      <c r="A7" s="3" t="s">
        <v>5</v>
      </c>
      <c r="B7" s="127">
        <v>4809493</v>
      </c>
      <c r="C7" s="127">
        <v>319250</v>
      </c>
      <c r="D7" s="127">
        <v>687430</v>
      </c>
      <c r="E7" s="127">
        <v>0</v>
      </c>
      <c r="F7" s="127">
        <v>27667</v>
      </c>
      <c r="G7" s="127">
        <v>25752</v>
      </c>
      <c r="H7" s="107">
        <f t="shared" si="0"/>
        <v>5869592</v>
      </c>
      <c r="I7" s="139"/>
    </row>
    <row r="8" spans="1:9" ht="30" customHeight="1" x14ac:dyDescent="0.25">
      <c r="A8" s="25" t="s">
        <v>65</v>
      </c>
      <c r="B8" s="127">
        <v>3271777</v>
      </c>
      <c r="C8" s="127">
        <v>131222</v>
      </c>
      <c r="D8" s="127">
        <v>248296</v>
      </c>
      <c r="E8" s="127">
        <v>0</v>
      </c>
      <c r="F8" s="127">
        <v>15408</v>
      </c>
      <c r="G8" s="127">
        <v>10905</v>
      </c>
      <c r="H8" s="107">
        <f t="shared" si="0"/>
        <v>3677608</v>
      </c>
      <c r="I8" s="139"/>
    </row>
    <row r="9" spans="1:9" ht="30" customHeight="1" x14ac:dyDescent="0.25">
      <c r="A9" s="25" t="s">
        <v>90</v>
      </c>
      <c r="B9" s="127">
        <v>2181856</v>
      </c>
      <c r="C9" s="127">
        <v>171292</v>
      </c>
      <c r="D9" s="127">
        <v>131759</v>
      </c>
      <c r="E9" s="127">
        <v>0</v>
      </c>
      <c r="F9" s="127">
        <v>14551</v>
      </c>
      <c r="G9" s="127">
        <v>11217</v>
      </c>
      <c r="H9" s="107">
        <f t="shared" si="0"/>
        <v>2510675</v>
      </c>
      <c r="I9" s="139"/>
    </row>
    <row r="10" spans="1:9" ht="30" customHeight="1" x14ac:dyDescent="0.25">
      <c r="A10" s="59" t="s">
        <v>85</v>
      </c>
      <c r="B10" s="127">
        <v>586863</v>
      </c>
      <c r="C10" s="127">
        <v>49620</v>
      </c>
      <c r="D10" s="127">
        <v>21644</v>
      </c>
      <c r="E10" s="127">
        <v>0</v>
      </c>
      <c r="F10" s="127">
        <v>639</v>
      </c>
      <c r="G10" s="127">
        <v>767</v>
      </c>
      <c r="H10" s="107">
        <f t="shared" si="0"/>
        <v>659533</v>
      </c>
      <c r="I10" s="139"/>
    </row>
    <row r="11" spans="1:9" ht="30" customHeight="1" x14ac:dyDescent="0.25">
      <c r="A11" s="3" t="s">
        <v>6</v>
      </c>
      <c r="B11" s="127">
        <v>359710</v>
      </c>
      <c r="C11" s="127">
        <v>88937</v>
      </c>
      <c r="D11" s="127">
        <v>16749</v>
      </c>
      <c r="E11" s="127">
        <v>0</v>
      </c>
      <c r="F11" s="127">
        <v>627</v>
      </c>
      <c r="G11" s="127">
        <v>1205</v>
      </c>
      <c r="H11" s="107">
        <f t="shared" si="0"/>
        <v>467228</v>
      </c>
      <c r="I11" s="139"/>
    </row>
    <row r="12" spans="1:9" ht="30" customHeight="1" x14ac:dyDescent="0.25">
      <c r="A12" s="20" t="s">
        <v>33</v>
      </c>
      <c r="B12" s="127">
        <v>248939</v>
      </c>
      <c r="C12" s="127">
        <v>32633</v>
      </c>
      <c r="D12" s="127">
        <v>1066</v>
      </c>
      <c r="E12" s="127">
        <v>0</v>
      </c>
      <c r="F12" s="127">
        <v>546</v>
      </c>
      <c r="G12" s="127">
        <v>609</v>
      </c>
      <c r="H12" s="107">
        <f t="shared" si="0"/>
        <v>283793</v>
      </c>
      <c r="I12" s="139"/>
    </row>
    <row r="13" spans="1:9" ht="30" customHeight="1" x14ac:dyDescent="0.25">
      <c r="A13" s="20" t="s">
        <v>81</v>
      </c>
      <c r="B13" s="127">
        <v>138463</v>
      </c>
      <c r="C13" s="127">
        <v>18758</v>
      </c>
      <c r="D13" s="127">
        <v>9926</v>
      </c>
      <c r="E13" s="127">
        <v>0</v>
      </c>
      <c r="F13" s="127">
        <v>230</v>
      </c>
      <c r="G13" s="127">
        <v>163</v>
      </c>
      <c r="H13" s="107">
        <f t="shared" si="0"/>
        <v>167540</v>
      </c>
      <c r="I13" s="139"/>
    </row>
    <row r="14" spans="1:9" ht="30" customHeight="1" x14ac:dyDescent="0.25">
      <c r="A14" s="104" t="s">
        <v>19</v>
      </c>
      <c r="B14" s="110">
        <f>+SUM(B4:B13)</f>
        <v>25014396</v>
      </c>
      <c r="C14" s="110">
        <f t="shared" ref="C14:G14" si="1">+SUM(C4:C13)</f>
        <v>1862199</v>
      </c>
      <c r="D14" s="110">
        <f t="shared" si="1"/>
        <v>1589296</v>
      </c>
      <c r="E14" s="110">
        <f t="shared" si="1"/>
        <v>19359</v>
      </c>
      <c r="F14" s="110">
        <f t="shared" si="1"/>
        <v>132472</v>
      </c>
      <c r="G14" s="110">
        <f t="shared" si="1"/>
        <v>149933</v>
      </c>
      <c r="H14" s="110">
        <f>+SUM(H4:H13)</f>
        <v>28767655</v>
      </c>
    </row>
    <row r="15" spans="1:9" x14ac:dyDescent="0.2">
      <c r="B15" s="115"/>
      <c r="C15" s="115"/>
      <c r="D15" s="115"/>
      <c r="E15" s="115"/>
      <c r="F15" s="115"/>
      <c r="G15" s="115"/>
      <c r="H15" s="115"/>
    </row>
  </sheetData>
  <mergeCells count="2">
    <mergeCell ref="A1:H1"/>
    <mergeCell ref="A2:H2"/>
  </mergeCells>
  <phoneticPr fontId="44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6.85546875" style="9" bestFit="1" customWidth="1"/>
    <col min="2" max="2" width="10.42578125" style="7" customWidth="1"/>
    <col min="3" max="8" width="10.7109375" style="7" customWidth="1"/>
    <col min="9" max="16384" width="9.140625" style="7"/>
  </cols>
  <sheetData>
    <row r="1" spans="1:8" ht="40.5" customHeight="1" x14ac:dyDescent="0.25">
      <c r="A1" s="203" t="s">
        <v>109</v>
      </c>
      <c r="B1" s="214"/>
      <c r="C1" s="214"/>
      <c r="D1" s="214"/>
      <c r="E1" s="214"/>
      <c r="F1" s="214"/>
      <c r="G1" s="214"/>
      <c r="H1" s="215"/>
    </row>
    <row r="2" spans="1:8" ht="14.25" customHeight="1" x14ac:dyDescent="0.25">
      <c r="A2" s="219" t="s">
        <v>20</v>
      </c>
      <c r="B2" s="217"/>
      <c r="C2" s="217"/>
      <c r="D2" s="217"/>
      <c r="E2" s="217"/>
      <c r="F2" s="217"/>
      <c r="G2" s="217"/>
      <c r="H2" s="218"/>
    </row>
    <row r="3" spans="1:8" ht="57" customHeight="1" x14ac:dyDescent="0.25">
      <c r="A3" s="62" t="s">
        <v>101</v>
      </c>
      <c r="B3" s="2" t="s">
        <v>21</v>
      </c>
      <c r="C3" s="2" t="s">
        <v>22</v>
      </c>
      <c r="D3" s="2" t="s">
        <v>15</v>
      </c>
      <c r="E3" s="2" t="s">
        <v>34</v>
      </c>
      <c r="F3" s="122" t="s">
        <v>68</v>
      </c>
      <c r="G3" s="122" t="s">
        <v>69</v>
      </c>
      <c r="H3" s="15" t="s">
        <v>19</v>
      </c>
    </row>
    <row r="4" spans="1:8" ht="30" customHeight="1" x14ac:dyDescent="0.25">
      <c r="A4" s="3" t="s">
        <v>16</v>
      </c>
      <c r="B4" s="116">
        <f>+'Таблица №2-Ф'!B4/'Таблица №2-Ф'!B$14*100</f>
        <v>24.91102723407753</v>
      </c>
      <c r="C4" s="116">
        <f>+'Таблица №2-Ф'!C4/'Таблица №2-Ф'!C$14*100</f>
        <v>24.665892313334933</v>
      </c>
      <c r="D4" s="116">
        <f>+'Таблица №2-Ф'!D4/'Таблица №2-Ф'!D$14*100</f>
        <v>12.33187524539167</v>
      </c>
      <c r="E4" s="109">
        <v>0</v>
      </c>
      <c r="F4" s="116">
        <f>+'Таблица №2-Ф'!F4/'Таблица №2-Ф'!F$14*100</f>
        <v>25.87641161905912</v>
      </c>
      <c r="G4" s="116">
        <f>+'Таблица №2-Ф'!G4/'Таблица №2-Ф'!G$14*100</f>
        <v>35.789986193833244</v>
      </c>
      <c r="H4" s="116">
        <f>+'Таблица №2-Ф'!H4/'Таблица №2-Ф'!H$14*100</f>
        <v>24.244593450526295</v>
      </c>
    </row>
    <row r="5" spans="1:8" ht="30" customHeight="1" x14ac:dyDescent="0.25">
      <c r="A5" s="3" t="s">
        <v>17</v>
      </c>
      <c r="B5" s="116">
        <f>+'Таблица №2-Ф'!B5/'Таблица №2-Ф'!B$14*100</f>
        <v>7.8787510999665953</v>
      </c>
      <c r="C5" s="116">
        <f>+'Таблица №2-Ф'!C5/'Таблица №2-Ф'!C$14*100</f>
        <v>12.787247764605178</v>
      </c>
      <c r="D5" s="116">
        <f>+'Таблица №2-Ф'!D5/'Таблица №2-Ф'!D$14*100</f>
        <v>6.9705706174306101</v>
      </c>
      <c r="E5" s="109">
        <v>0</v>
      </c>
      <c r="F5" s="116">
        <f>+'Таблица №2-Ф'!F5/'Таблица №2-Ф'!F$14*100</f>
        <v>10.981943354067274</v>
      </c>
      <c r="G5" s="116">
        <f>+'Таблица №2-Ф'!G5/'Таблица №2-Ф'!G$14*100</f>
        <v>8.7412377528629452</v>
      </c>
      <c r="H5" s="116">
        <f>+'Таблица №2-Ф'!H5/'Таблица №2-Ф'!H$14*100</f>
        <v>8.1597996082753355</v>
      </c>
    </row>
    <row r="6" spans="1:8" ht="30" customHeight="1" x14ac:dyDescent="0.25">
      <c r="A6" s="25" t="s">
        <v>62</v>
      </c>
      <c r="B6" s="116">
        <f>+'Таблица №2-Ф'!B6/'Таблица №2-Ф'!B$14*100</f>
        <v>20.848514591357713</v>
      </c>
      <c r="C6" s="116">
        <f>+'Таблица №2-Ф'!C6/'Таблица №2-Ф'!C$14*100</f>
        <v>18.957963139277812</v>
      </c>
      <c r="D6" s="116">
        <f>+'Таблица №2-Ф'!D6/'Таблица №2-Ф'!D$14*100</f>
        <v>10.423042655364387</v>
      </c>
      <c r="E6" s="116">
        <f>+'Таблица №2-Ф'!E6/'Таблица №2-Ф'!E$14*100</f>
        <v>100</v>
      </c>
      <c r="F6" s="116">
        <f>+'Таблица №2-Ф'!F6/'Таблица №2-Ф'!F$14*100</f>
        <v>18.099673893351049</v>
      </c>
      <c r="G6" s="116">
        <f>+'Таблица №2-Ф'!G6/'Таблица №2-Ф'!G$14*100</f>
        <v>21.708363068837414</v>
      </c>
      <c r="H6" s="116">
        <f>+'Таблица №2-Ф'!H6/'Таблица №2-Ф'!H$14*100</f>
        <v>20.19525748622889</v>
      </c>
    </row>
    <row r="7" spans="1:8" ht="30" customHeight="1" x14ac:dyDescent="0.25">
      <c r="A7" s="3" t="s">
        <v>5</v>
      </c>
      <c r="B7" s="116">
        <f>+'Таблица №2-Ф'!B7/'Таблица №2-Ф'!B$14*100</f>
        <v>19.22690038168421</v>
      </c>
      <c r="C7" s="116">
        <f>+'Таблица №2-Ф'!C7/'Таблица №2-Ф'!C$14*100</f>
        <v>17.143710204978095</v>
      </c>
      <c r="D7" s="116">
        <f>+'Таблица №2-Ф'!D7/'Таблица №2-Ф'!D$14*100</f>
        <v>43.253742537576386</v>
      </c>
      <c r="E7" s="109">
        <v>0</v>
      </c>
      <c r="F7" s="116">
        <f>+'Таблица №2-Ф'!F7/'Таблица №2-Ф'!F$14*100</f>
        <v>20.885168186484691</v>
      </c>
      <c r="G7" s="116">
        <f>+'Таблица №2-Ф'!G7/'Таблица №2-Ф'!G$14*100</f>
        <v>17.175671800070699</v>
      </c>
      <c r="H7" s="116">
        <f>+'Таблица №2-Ф'!H7/'Таблица №2-Ф'!H$14*100</f>
        <v>20.403442685891498</v>
      </c>
    </row>
    <row r="8" spans="1:8" ht="30" customHeight="1" x14ac:dyDescent="0.25">
      <c r="A8" s="25" t="s">
        <v>65</v>
      </c>
      <c r="B8" s="116">
        <f>+'Таблица №2-Ф'!B8/'Таблица №2-Ф'!B$14*100</f>
        <v>13.079576256808279</v>
      </c>
      <c r="C8" s="116">
        <f>+'Таблица №2-Ф'!C8/'Таблица №2-Ф'!C$14*100</f>
        <v>7.0466153187709795</v>
      </c>
      <c r="D8" s="116">
        <f>+'Таблица №2-Ф'!D8/'Таблица №2-Ф'!D$14*100</f>
        <v>15.623017990355478</v>
      </c>
      <c r="E8" s="109">
        <v>0</v>
      </c>
      <c r="F8" s="116">
        <f>+'Таблица №2-Ф'!F8/'Таблица №2-Ф'!F$14*100</f>
        <v>11.631137145962921</v>
      </c>
      <c r="G8" s="116">
        <f>+'Таблица №2-Ф'!G8/'Таблица №2-Ф'!G$14*100</f>
        <v>7.2732487177606</v>
      </c>
      <c r="H8" s="116">
        <f>+'Таблица №2-Ф'!H8/'Таблица №2-Ф'!H$14*100</f>
        <v>12.783829616977819</v>
      </c>
    </row>
    <row r="9" spans="1:8" ht="30" customHeight="1" x14ac:dyDescent="0.25">
      <c r="A9" s="25" t="s">
        <v>90</v>
      </c>
      <c r="B9" s="116">
        <f>+'Таблица №2-Ф'!B9/'Таблица №2-Ф'!B$14*100</f>
        <v>8.7224012924397609</v>
      </c>
      <c r="C9" s="116">
        <f>+'Таблица №2-Ф'!C9/'Таблица №2-Ф'!C$14*100</f>
        <v>9.1983724618045652</v>
      </c>
      <c r="D9" s="116">
        <f>+'Таблица №2-Ф'!D9/'Таблица №2-Ф'!D$14*100</f>
        <v>8.2904002778588755</v>
      </c>
      <c r="E9" s="109">
        <v>0</v>
      </c>
      <c r="F9" s="116">
        <f>+'Таблица №2-Ф'!F9/'Таблица №2-Ф'!F$14*100</f>
        <v>10.984207983573887</v>
      </c>
      <c r="G9" s="116">
        <f>+'Таблица №2-Ф'!G9/'Таблица №2-Ф'!G$14*100</f>
        <v>7.4813416659441216</v>
      </c>
      <c r="H9" s="116">
        <f>+'Таблица №2-Ф'!H9/'Таблица №2-Ф'!H$14*100</f>
        <v>8.7274232119371558</v>
      </c>
    </row>
    <row r="10" spans="1:8" ht="30" customHeight="1" x14ac:dyDescent="0.25">
      <c r="A10" s="59" t="s">
        <v>85</v>
      </c>
      <c r="B10" s="116">
        <f>+'Таблица №2-Ф'!B10/'Таблица №2-Ф'!B$14*100</f>
        <v>2.3461010211879589</v>
      </c>
      <c r="C10" s="116">
        <f>+'Таблица №2-Ф'!C10/'Таблица №2-Ф'!C$14*100</f>
        <v>2.6645917004573625</v>
      </c>
      <c r="D10" s="116">
        <f>+'Таблица №2-Ф'!D10/'Таблица №2-Ф'!D$14*100</f>
        <v>1.3618608490803474</v>
      </c>
      <c r="E10" s="109">
        <v>0</v>
      </c>
      <c r="F10" s="116">
        <f>+'Таблица №2-Ф'!F10/'Таблица №2-Ф'!F$14*100</f>
        <v>0.48236608490850902</v>
      </c>
      <c r="G10" s="116">
        <f>+'Таблица №2-Ф'!G10/'Таблица №2-Ф'!G$14*100</f>
        <v>0.51156183095115815</v>
      </c>
      <c r="H10" s="116">
        <f>+'Таблица №2-Ф'!H10/'Таблица №2-Ф'!H$14*100</f>
        <v>2.2926199580744417</v>
      </c>
    </row>
    <row r="11" spans="1:8" ht="30" customHeight="1" x14ac:dyDescent="0.25">
      <c r="A11" s="3" t="s">
        <v>6</v>
      </c>
      <c r="B11" s="116">
        <f>+'Таблица №2-Ф'!B11/'Таблица №2-Ф'!B$14*100</f>
        <v>1.4380119352072303</v>
      </c>
      <c r="C11" s="116">
        <f>+'Таблица №2-Ф'!C11/'Таблица №2-Ф'!C$14*100</f>
        <v>4.7759127783872719</v>
      </c>
      <c r="D11" s="116">
        <f>+'Таблица №2-Ф'!D11/'Таблица №2-Ф'!D$14*100</f>
        <v>1.0538628424157614</v>
      </c>
      <c r="E11" s="109">
        <v>0</v>
      </c>
      <c r="F11" s="116">
        <f>+'Таблица №2-Ф'!F11/'Таблица №2-Ф'!F$14*100</f>
        <v>0.47330756688205811</v>
      </c>
      <c r="G11" s="116">
        <f>+'Таблица №2-Ф'!G11/'Таблица №2-Ф'!G$14*100</f>
        <v>0.80369231590110246</v>
      </c>
      <c r="H11" s="116">
        <f>+'Таблица №2-Ф'!H11/'Таблица №2-Ф'!H$14*100</f>
        <v>1.6241435042237542</v>
      </c>
    </row>
    <row r="12" spans="1:8" ht="30" customHeight="1" x14ac:dyDescent="0.25">
      <c r="A12" s="20" t="s">
        <v>33</v>
      </c>
      <c r="B12" s="116">
        <f>+'Таблица №2-Ф'!B12/'Таблица №2-Ф'!B$14*100</f>
        <v>0.9951829338593664</v>
      </c>
      <c r="C12" s="116">
        <f>+'Таблица №2-Ф'!C12/'Таблица №2-Ф'!C$14*100</f>
        <v>1.752390587686923</v>
      </c>
      <c r="D12" s="116">
        <f>+'Таблица №2-Ф'!D12/'Таблица №2-Ф'!D$14*100</f>
        <v>6.707372320826327E-2</v>
      </c>
      <c r="E12" s="109">
        <v>0</v>
      </c>
      <c r="F12" s="116">
        <f>+'Таблица №2-Ф'!F12/'Таблица №2-Ф'!F$14*100</f>
        <v>0.41216257020351471</v>
      </c>
      <c r="G12" s="116">
        <f>+'Таблица №2-Ф'!G12/'Таблица №2-Ф'!G$14*100</f>
        <v>0.4061814277043746</v>
      </c>
      <c r="H12" s="116">
        <f>+'Таблица №2-Ф'!H12/'Таблица №2-Ф'!H$14*100</f>
        <v>0.98650028999583039</v>
      </c>
    </row>
    <row r="13" spans="1:8" ht="30" customHeight="1" x14ac:dyDescent="0.25">
      <c r="A13" s="24" t="s">
        <v>59</v>
      </c>
      <c r="B13" s="116">
        <f>+'Таблица №2-Ф'!B13/'Таблица №2-Ф'!B$14*100</f>
        <v>0.55353325341135562</v>
      </c>
      <c r="C13" s="116">
        <f>+'Таблица №2-Ф'!C13/'Таблица №2-Ф'!C$14*100</f>
        <v>1.0073037306968804</v>
      </c>
      <c r="D13" s="116">
        <f>+'Таблица №2-Ф'!D13/'Таблица №2-Ф'!D$14*100</f>
        <v>0.62455326131821887</v>
      </c>
      <c r="E13" s="109">
        <v>0</v>
      </c>
      <c r="F13" s="116">
        <f>+'Таблица №2-Ф'!F13/'Таблица №2-Ф'!F$14*100</f>
        <v>0.17362159550697506</v>
      </c>
      <c r="G13" s="116">
        <f>+'Таблица №2-Ф'!G13/'Таблица №2-Ф'!G$14*100</f>
        <v>0.10871522613434001</v>
      </c>
      <c r="H13" s="116">
        <f>+'Таблица №2-Ф'!H13/'Таблица №2-Ф'!H$14*100</f>
        <v>0.58239018786897989</v>
      </c>
    </row>
    <row r="14" spans="1:8" ht="30" customHeight="1" x14ac:dyDescent="0.25">
      <c r="A14" s="4" t="s">
        <v>19</v>
      </c>
      <c r="B14" s="116">
        <f t="shared" ref="B14:E14" si="0">+SUM(B4:B13)</f>
        <v>100</v>
      </c>
      <c r="C14" s="116">
        <f t="shared" si="0"/>
        <v>99.999999999999986</v>
      </c>
      <c r="D14" s="116">
        <f t="shared" si="0"/>
        <v>100</v>
      </c>
      <c r="E14" s="116">
        <f t="shared" si="0"/>
        <v>100</v>
      </c>
      <c r="F14" s="116">
        <f t="shared" ref="F14:G14" si="1">+SUM(F4:F13)</f>
        <v>100</v>
      </c>
      <c r="G14" s="116">
        <f t="shared" si="1"/>
        <v>99.999999999999986</v>
      </c>
      <c r="H14" s="116">
        <f>+SUM(H4:H13)</f>
        <v>99.999999999999986</v>
      </c>
    </row>
    <row r="15" spans="1:8" ht="36.75" customHeight="1" x14ac:dyDescent="0.25">
      <c r="A15" s="121" t="s">
        <v>75</v>
      </c>
      <c r="B15" s="116">
        <v>86.78</v>
      </c>
      <c r="C15" s="116">
        <v>6.58</v>
      </c>
      <c r="D15" s="116">
        <v>5.72</v>
      </c>
      <c r="E15" s="116">
        <v>7.0000000000000007E-2</v>
      </c>
      <c r="F15" s="116">
        <v>0.36</v>
      </c>
      <c r="G15" s="116">
        <v>0.49</v>
      </c>
      <c r="H15" s="116">
        <v>100</v>
      </c>
    </row>
  </sheetData>
  <mergeCells count="2">
    <mergeCell ref="A1:H1"/>
    <mergeCell ref="A2:H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7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38" customWidth="1"/>
    <col min="2" max="3" width="12.85546875" style="38" customWidth="1"/>
    <col min="4" max="4" width="17.140625" style="38" customWidth="1"/>
    <col min="5" max="17" width="12.85546875" style="38" customWidth="1"/>
    <col min="18" max="18" width="10.28515625" style="38" customWidth="1"/>
    <col min="19" max="16384" width="9.140625" style="38"/>
  </cols>
  <sheetData>
    <row r="1" spans="1:20" ht="40.5" customHeight="1" x14ac:dyDescent="0.2">
      <c r="A1" s="152" t="s">
        <v>73</v>
      </c>
      <c r="B1" s="152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/>
    </row>
    <row r="2" spans="1:20" ht="22.5" customHeight="1" x14ac:dyDescent="0.25">
      <c r="A2" s="155" t="s">
        <v>11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</row>
    <row r="3" spans="1:20" ht="33" customHeight="1" x14ac:dyDescent="0.2">
      <c r="A3" s="143" t="s">
        <v>70</v>
      </c>
      <c r="B3" s="145" t="s">
        <v>12</v>
      </c>
      <c r="C3" s="145"/>
      <c r="D3" s="145" t="s">
        <v>13</v>
      </c>
      <c r="E3" s="145"/>
      <c r="F3" s="145" t="s">
        <v>14</v>
      </c>
      <c r="G3" s="145"/>
      <c r="H3" s="145" t="s">
        <v>15</v>
      </c>
      <c r="I3" s="145"/>
      <c r="J3" s="150" t="s">
        <v>34</v>
      </c>
      <c r="K3" s="151"/>
      <c r="L3" s="150" t="s">
        <v>68</v>
      </c>
      <c r="M3" s="151"/>
      <c r="N3" s="150" t="s">
        <v>69</v>
      </c>
      <c r="O3" s="151"/>
      <c r="P3" s="145" t="s">
        <v>74</v>
      </c>
      <c r="Q3" s="145"/>
    </row>
    <row r="4" spans="1:20" ht="29.25" customHeight="1" x14ac:dyDescent="0.2">
      <c r="A4" s="157"/>
      <c r="B4" s="105">
        <v>45657</v>
      </c>
      <c r="C4" s="105" t="s">
        <v>114</v>
      </c>
      <c r="D4" s="105">
        <f>+B4</f>
        <v>45657</v>
      </c>
      <c r="E4" s="105" t="str">
        <f>C4</f>
        <v>30.06.2025</v>
      </c>
      <c r="F4" s="105">
        <f t="shared" ref="F4:J4" si="0">D4</f>
        <v>45657</v>
      </c>
      <c r="G4" s="105" t="str">
        <f>C4</f>
        <v>30.06.2025</v>
      </c>
      <c r="H4" s="105">
        <f t="shared" si="0"/>
        <v>45657</v>
      </c>
      <c r="I4" s="105" t="str">
        <f>C4</f>
        <v>30.06.2025</v>
      </c>
      <c r="J4" s="105">
        <f t="shared" si="0"/>
        <v>45657</v>
      </c>
      <c r="K4" s="105" t="str">
        <f>C4</f>
        <v>30.06.2025</v>
      </c>
      <c r="L4" s="105">
        <f t="shared" ref="L4" si="1">J4</f>
        <v>45657</v>
      </c>
      <c r="M4" s="105" t="str">
        <f>C4</f>
        <v>30.06.2025</v>
      </c>
      <c r="N4" s="105">
        <f t="shared" ref="N4" si="2">L4</f>
        <v>45657</v>
      </c>
      <c r="O4" s="105" t="str">
        <f>C4</f>
        <v>30.06.2025</v>
      </c>
      <c r="P4" s="105">
        <f>J4</f>
        <v>45657</v>
      </c>
      <c r="Q4" s="105" t="str">
        <f>C4</f>
        <v>30.06.2025</v>
      </c>
    </row>
    <row r="5" spans="1:20" ht="35.1" customHeight="1" x14ac:dyDescent="0.25">
      <c r="A5" s="39" t="s">
        <v>16</v>
      </c>
      <c r="B5" s="127">
        <v>157161</v>
      </c>
      <c r="C5" s="127">
        <v>157400</v>
      </c>
      <c r="D5" s="128">
        <v>5804772</v>
      </c>
      <c r="E5" s="127">
        <v>6256395</v>
      </c>
      <c r="F5" s="127">
        <v>426421</v>
      </c>
      <c r="G5" s="127">
        <v>461849</v>
      </c>
      <c r="H5" s="127">
        <v>187155</v>
      </c>
      <c r="I5" s="127">
        <v>196404</v>
      </c>
      <c r="J5" s="127"/>
      <c r="K5" s="127"/>
      <c r="L5" s="127">
        <v>25221</v>
      </c>
      <c r="M5" s="127">
        <v>34293</v>
      </c>
      <c r="N5" s="127">
        <v>46908</v>
      </c>
      <c r="O5" s="127">
        <v>53683</v>
      </c>
      <c r="P5" s="107">
        <f>+D5+F5+H5+J5+L5+N5</f>
        <v>6490477</v>
      </c>
      <c r="Q5" s="107">
        <f>+E5+G5+I5+M5+K5+O5</f>
        <v>7002624</v>
      </c>
      <c r="R5" s="40"/>
      <c r="S5" s="84"/>
      <c r="T5" s="84"/>
    </row>
    <row r="6" spans="1:20" ht="35.1" customHeight="1" x14ac:dyDescent="0.25">
      <c r="A6" s="39" t="s">
        <v>17</v>
      </c>
      <c r="B6" s="127">
        <v>120737</v>
      </c>
      <c r="C6" s="127">
        <v>126499</v>
      </c>
      <c r="D6" s="127">
        <v>1952410</v>
      </c>
      <c r="E6" s="127">
        <v>2001018</v>
      </c>
      <c r="F6" s="127">
        <v>242096</v>
      </c>
      <c r="G6" s="127">
        <v>242579</v>
      </c>
      <c r="H6" s="127">
        <v>113271</v>
      </c>
      <c r="I6" s="127">
        <v>112269</v>
      </c>
      <c r="J6" s="127"/>
      <c r="K6" s="127"/>
      <c r="L6" s="127">
        <v>10374</v>
      </c>
      <c r="M6" s="127">
        <v>14554</v>
      </c>
      <c r="N6" s="127">
        <v>10975</v>
      </c>
      <c r="O6" s="127">
        <v>13111</v>
      </c>
      <c r="P6" s="107">
        <f t="shared" ref="P6:P14" si="3">+D6+F6+H6+J6+L6+N6</f>
        <v>2329126</v>
      </c>
      <c r="Q6" s="107">
        <f t="shared" ref="Q6:Q13" si="4">+E6+G6+I6+M6+K6+O6</f>
        <v>2383531</v>
      </c>
      <c r="R6" s="40"/>
      <c r="S6" s="84"/>
      <c r="T6" s="84"/>
    </row>
    <row r="7" spans="1:20" ht="35.1" customHeight="1" x14ac:dyDescent="0.25">
      <c r="A7" s="39" t="s">
        <v>61</v>
      </c>
      <c r="B7" s="127">
        <v>116198</v>
      </c>
      <c r="C7" s="127">
        <v>106106</v>
      </c>
      <c r="D7" s="127">
        <v>4848592</v>
      </c>
      <c r="E7" s="127">
        <v>5232994</v>
      </c>
      <c r="F7" s="127">
        <v>338918</v>
      </c>
      <c r="G7" s="127">
        <v>355196</v>
      </c>
      <c r="H7" s="127">
        <v>165743</v>
      </c>
      <c r="I7" s="127">
        <v>165785</v>
      </c>
      <c r="J7" s="127">
        <v>18738</v>
      </c>
      <c r="K7" s="127">
        <v>19384</v>
      </c>
      <c r="L7" s="127">
        <v>18702</v>
      </c>
      <c r="M7" s="127">
        <v>23980</v>
      </c>
      <c r="N7" s="127">
        <v>28747</v>
      </c>
      <c r="O7" s="127">
        <v>32554</v>
      </c>
      <c r="P7" s="107">
        <f t="shared" si="3"/>
        <v>5419440</v>
      </c>
      <c r="Q7" s="107">
        <f t="shared" si="4"/>
        <v>5829893</v>
      </c>
      <c r="R7" s="40"/>
      <c r="S7" s="84"/>
      <c r="T7" s="84"/>
    </row>
    <row r="8" spans="1:20" ht="35.1" customHeight="1" x14ac:dyDescent="0.25">
      <c r="A8" s="39" t="s">
        <v>5</v>
      </c>
      <c r="B8" s="127">
        <v>108889</v>
      </c>
      <c r="C8" s="127">
        <v>105541</v>
      </c>
      <c r="D8" s="127">
        <v>4472945</v>
      </c>
      <c r="E8" s="127">
        <v>4829344</v>
      </c>
      <c r="F8" s="127">
        <v>298441</v>
      </c>
      <c r="G8" s="127">
        <v>320770</v>
      </c>
      <c r="H8" s="127">
        <v>660151</v>
      </c>
      <c r="I8" s="127">
        <v>688522</v>
      </c>
      <c r="J8" s="127"/>
      <c r="K8" s="127"/>
      <c r="L8" s="127">
        <v>19701</v>
      </c>
      <c r="M8" s="127">
        <v>27678</v>
      </c>
      <c r="N8" s="127">
        <v>22083</v>
      </c>
      <c r="O8" s="127">
        <v>25763</v>
      </c>
      <c r="P8" s="107">
        <f t="shared" si="3"/>
        <v>5473321</v>
      </c>
      <c r="Q8" s="107">
        <f t="shared" si="4"/>
        <v>5892077</v>
      </c>
      <c r="R8" s="40"/>
      <c r="S8" s="84"/>
      <c r="T8" s="84"/>
    </row>
    <row r="9" spans="1:20" ht="35.1" customHeight="1" x14ac:dyDescent="0.25">
      <c r="A9" s="39" t="s">
        <v>60</v>
      </c>
      <c r="B9" s="127">
        <v>65550</v>
      </c>
      <c r="C9" s="127">
        <v>71850</v>
      </c>
      <c r="D9" s="127">
        <v>2914085</v>
      </c>
      <c r="E9" s="127">
        <v>3275052</v>
      </c>
      <c r="F9" s="127">
        <v>119216</v>
      </c>
      <c r="G9" s="127">
        <v>131351</v>
      </c>
      <c r="H9" s="127">
        <v>235579</v>
      </c>
      <c r="I9" s="127">
        <v>248763</v>
      </c>
      <c r="J9" s="127"/>
      <c r="K9" s="127"/>
      <c r="L9" s="127">
        <v>11183</v>
      </c>
      <c r="M9" s="127">
        <v>15414</v>
      </c>
      <c r="N9" s="127">
        <v>9003</v>
      </c>
      <c r="O9" s="127">
        <v>10910</v>
      </c>
      <c r="P9" s="107">
        <f t="shared" si="3"/>
        <v>3289066</v>
      </c>
      <c r="Q9" s="107">
        <f t="shared" si="4"/>
        <v>3681490</v>
      </c>
      <c r="R9" s="40"/>
      <c r="S9" s="84"/>
      <c r="T9" s="84"/>
    </row>
    <row r="10" spans="1:20" ht="35.1" customHeight="1" x14ac:dyDescent="0.25">
      <c r="A10" s="39" t="s">
        <v>84</v>
      </c>
      <c r="B10" s="127">
        <v>86420</v>
      </c>
      <c r="C10" s="127">
        <v>91830</v>
      </c>
      <c r="D10" s="127">
        <v>2080187</v>
      </c>
      <c r="E10" s="127">
        <v>2192362</v>
      </c>
      <c r="F10" s="127">
        <v>169828</v>
      </c>
      <c r="G10" s="127">
        <v>172313</v>
      </c>
      <c r="H10" s="127">
        <v>127638</v>
      </c>
      <c r="I10" s="127">
        <v>131977</v>
      </c>
      <c r="J10" s="127"/>
      <c r="K10" s="127"/>
      <c r="L10" s="127">
        <v>10700</v>
      </c>
      <c r="M10" s="127">
        <v>14557</v>
      </c>
      <c r="N10" s="127">
        <v>9653</v>
      </c>
      <c r="O10" s="127">
        <v>11221</v>
      </c>
      <c r="P10" s="107">
        <f t="shared" si="3"/>
        <v>2398006</v>
      </c>
      <c r="Q10" s="107">
        <f t="shared" si="4"/>
        <v>2522430</v>
      </c>
      <c r="R10" s="40"/>
      <c r="S10" s="84"/>
      <c r="T10" s="84"/>
    </row>
    <row r="11" spans="1:20" ht="35.1" customHeight="1" x14ac:dyDescent="0.25">
      <c r="A11" s="41" t="s">
        <v>85</v>
      </c>
      <c r="B11" s="127">
        <v>20115</v>
      </c>
      <c r="C11" s="127">
        <v>21435</v>
      </c>
      <c r="D11" s="127">
        <v>575263</v>
      </c>
      <c r="E11" s="127">
        <v>588517</v>
      </c>
      <c r="F11" s="127">
        <v>47807</v>
      </c>
      <c r="G11" s="127">
        <v>49976</v>
      </c>
      <c r="H11" s="127">
        <v>20911</v>
      </c>
      <c r="I11" s="127">
        <v>21649</v>
      </c>
      <c r="J11" s="127"/>
      <c r="K11" s="127"/>
      <c r="L11" s="127">
        <v>415</v>
      </c>
      <c r="M11" s="127">
        <v>639</v>
      </c>
      <c r="N11" s="127">
        <v>660</v>
      </c>
      <c r="O11" s="127">
        <v>767</v>
      </c>
      <c r="P11" s="107">
        <f t="shared" si="3"/>
        <v>645056</v>
      </c>
      <c r="Q11" s="107">
        <f t="shared" si="4"/>
        <v>661548</v>
      </c>
      <c r="R11" s="40"/>
      <c r="S11" s="84"/>
      <c r="T11" s="84"/>
    </row>
    <row r="12" spans="1:20" ht="35.1" customHeight="1" x14ac:dyDescent="0.25">
      <c r="A12" s="39" t="s">
        <v>6</v>
      </c>
      <c r="B12" s="127">
        <v>12899</v>
      </c>
      <c r="C12" s="127">
        <v>13600</v>
      </c>
      <c r="D12" s="127">
        <v>345347</v>
      </c>
      <c r="E12" s="127">
        <v>360608</v>
      </c>
      <c r="F12" s="127">
        <v>86164</v>
      </c>
      <c r="G12" s="127">
        <v>89540</v>
      </c>
      <c r="H12" s="127">
        <v>16319</v>
      </c>
      <c r="I12" s="127">
        <v>16775</v>
      </c>
      <c r="J12" s="127"/>
      <c r="K12" s="127"/>
      <c r="L12" s="127">
        <v>437</v>
      </c>
      <c r="M12" s="127">
        <v>627</v>
      </c>
      <c r="N12" s="127">
        <v>906</v>
      </c>
      <c r="O12" s="127">
        <v>1205</v>
      </c>
      <c r="P12" s="107">
        <f t="shared" si="3"/>
        <v>449173</v>
      </c>
      <c r="Q12" s="107">
        <f t="shared" si="4"/>
        <v>468755</v>
      </c>
      <c r="R12" s="40"/>
      <c r="S12" s="84"/>
      <c r="T12" s="84"/>
    </row>
    <row r="13" spans="1:20" ht="35.1" customHeight="1" x14ac:dyDescent="0.25">
      <c r="A13" s="39" t="s">
        <v>33</v>
      </c>
      <c r="B13" s="127">
        <v>12114</v>
      </c>
      <c r="C13" s="127">
        <v>12546</v>
      </c>
      <c r="D13" s="127">
        <v>236100</v>
      </c>
      <c r="E13" s="127">
        <v>249411</v>
      </c>
      <c r="F13" s="127">
        <v>30305</v>
      </c>
      <c r="G13" s="127">
        <v>32736</v>
      </c>
      <c r="H13" s="127">
        <v>1072</v>
      </c>
      <c r="I13" s="127">
        <v>1067</v>
      </c>
      <c r="J13" s="127"/>
      <c r="K13" s="127"/>
      <c r="L13" s="127">
        <v>284</v>
      </c>
      <c r="M13" s="127">
        <v>546</v>
      </c>
      <c r="N13" s="127">
        <v>429</v>
      </c>
      <c r="O13" s="127">
        <v>609</v>
      </c>
      <c r="P13" s="107">
        <f t="shared" si="3"/>
        <v>268190</v>
      </c>
      <c r="Q13" s="107">
        <f t="shared" si="4"/>
        <v>284369</v>
      </c>
      <c r="R13" s="40"/>
      <c r="S13" s="84"/>
      <c r="T13" s="84"/>
    </row>
    <row r="14" spans="1:20" ht="35.1" customHeight="1" x14ac:dyDescent="0.25">
      <c r="A14" s="39" t="s">
        <v>59</v>
      </c>
      <c r="B14" s="127">
        <v>9839</v>
      </c>
      <c r="C14" s="127">
        <v>10311</v>
      </c>
      <c r="D14" s="127">
        <v>98367</v>
      </c>
      <c r="E14" s="127">
        <v>138758</v>
      </c>
      <c r="F14" s="127">
        <v>15695</v>
      </c>
      <c r="G14" s="127">
        <v>18824</v>
      </c>
      <c r="H14" s="127">
        <v>6699</v>
      </c>
      <c r="I14" s="127">
        <v>9992</v>
      </c>
      <c r="J14" s="127"/>
      <c r="K14" s="127"/>
      <c r="L14" s="127">
        <v>69</v>
      </c>
      <c r="M14" s="127">
        <v>230</v>
      </c>
      <c r="N14" s="127">
        <v>86</v>
      </c>
      <c r="O14" s="127">
        <v>163</v>
      </c>
      <c r="P14" s="107">
        <f t="shared" si="3"/>
        <v>120916</v>
      </c>
      <c r="Q14" s="107">
        <f>+E14+G14+I14+M14+K14+O14</f>
        <v>167967</v>
      </c>
      <c r="R14" s="40"/>
      <c r="S14" s="84"/>
      <c r="T14" s="84"/>
    </row>
    <row r="15" spans="1:20" ht="35.1" customHeight="1" x14ac:dyDescent="0.25">
      <c r="A15" s="39" t="s">
        <v>19</v>
      </c>
      <c r="B15" s="107">
        <f t="shared" ref="B15:Q15" si="5">SUM(B5:B14)</f>
        <v>709922</v>
      </c>
      <c r="C15" s="107">
        <f t="shared" si="5"/>
        <v>717118</v>
      </c>
      <c r="D15" s="107">
        <f t="shared" si="5"/>
        <v>23328068</v>
      </c>
      <c r="E15" s="107">
        <f t="shared" si="5"/>
        <v>25124459</v>
      </c>
      <c r="F15" s="107">
        <f t="shared" si="5"/>
        <v>1774891</v>
      </c>
      <c r="G15" s="107">
        <f t="shared" si="5"/>
        <v>1875134</v>
      </c>
      <c r="H15" s="107">
        <f t="shared" si="5"/>
        <v>1534538</v>
      </c>
      <c r="I15" s="107">
        <f t="shared" si="5"/>
        <v>1593203</v>
      </c>
      <c r="J15" s="107">
        <f t="shared" si="5"/>
        <v>18738</v>
      </c>
      <c r="K15" s="107">
        <f t="shared" si="5"/>
        <v>19384</v>
      </c>
      <c r="L15" s="107">
        <f t="shared" si="5"/>
        <v>97086</v>
      </c>
      <c r="M15" s="107">
        <f t="shared" si="5"/>
        <v>132518</v>
      </c>
      <c r="N15" s="107">
        <f t="shared" si="5"/>
        <v>129450</v>
      </c>
      <c r="O15" s="107">
        <f t="shared" si="5"/>
        <v>149986</v>
      </c>
      <c r="P15" s="107">
        <f t="shared" si="5"/>
        <v>26882771</v>
      </c>
      <c r="Q15" s="107">
        <f t="shared" si="5"/>
        <v>28894684</v>
      </c>
      <c r="S15" s="84"/>
      <c r="T15" s="84"/>
    </row>
    <row r="16" spans="1:20" x14ac:dyDescent="0.2">
      <c r="Q16" s="84"/>
    </row>
    <row r="17" spans="3:17" x14ac:dyDescent="0.2">
      <c r="C17" s="84"/>
      <c r="Q17" s="12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2" customWidth="1"/>
    <col min="2" max="8" width="12.85546875" style="38" customWidth="1"/>
    <col min="9" max="16384" width="9.140625" style="42"/>
  </cols>
  <sheetData>
    <row r="1" spans="1:16" x14ac:dyDescent="0.2">
      <c r="A1" s="158" t="s">
        <v>104</v>
      </c>
      <c r="B1" s="159"/>
      <c r="C1" s="159"/>
      <c r="D1" s="159"/>
      <c r="E1" s="159"/>
      <c r="F1" s="159"/>
      <c r="G1" s="159"/>
      <c r="H1" s="160"/>
    </row>
    <row r="2" spans="1:16" ht="30.75" customHeight="1" x14ac:dyDescent="0.2">
      <c r="A2" s="161"/>
      <c r="B2" s="161"/>
      <c r="C2" s="161"/>
      <c r="D2" s="161"/>
      <c r="E2" s="161"/>
      <c r="F2" s="161"/>
      <c r="G2" s="161"/>
      <c r="H2" s="160"/>
    </row>
    <row r="3" spans="1:16" x14ac:dyDescent="0.2">
      <c r="A3" s="162" t="s">
        <v>20</v>
      </c>
      <c r="B3" s="163"/>
      <c r="C3" s="163"/>
      <c r="D3" s="163"/>
      <c r="E3" s="163"/>
      <c r="F3" s="163"/>
      <c r="G3" s="163"/>
      <c r="H3" s="163"/>
    </row>
    <row r="4" spans="1:16" ht="49.5" customHeight="1" x14ac:dyDescent="0.2">
      <c r="A4" s="63" t="s">
        <v>72</v>
      </c>
      <c r="B4" s="43" t="s">
        <v>21</v>
      </c>
      <c r="C4" s="43" t="s">
        <v>22</v>
      </c>
      <c r="D4" s="43" t="s">
        <v>15</v>
      </c>
      <c r="E4" s="43" t="s">
        <v>34</v>
      </c>
      <c r="F4" s="43" t="s">
        <v>68</v>
      </c>
      <c r="G4" s="43" t="s">
        <v>69</v>
      </c>
      <c r="H4" s="43" t="s">
        <v>19</v>
      </c>
    </row>
    <row r="5" spans="1:16" ht="35.1" customHeight="1" x14ac:dyDescent="0.25">
      <c r="A5" s="44" t="s">
        <v>16</v>
      </c>
      <c r="B5" s="129">
        <f>+'Таблица №2-ПОД'!E5/'Таблица №2-ПОД'!E$15*100</f>
        <v>24.901610816774202</v>
      </c>
      <c r="C5" s="129">
        <f>+'Таблица №2-ПОД'!G5/'Таблица №2-ПОД'!G$15*100</f>
        <v>24.630186429343183</v>
      </c>
      <c r="D5" s="129">
        <f>+'Таблица №2-ПОД'!I5/'Таблица №2-ПОД'!I$15*100</f>
        <v>12.327619267601179</v>
      </c>
      <c r="E5" s="129">
        <v>0</v>
      </c>
      <c r="F5" s="129">
        <f>+'Таблица №2-ПОД'!M5/'Таблица №2-ПОД'!M$15*100</f>
        <v>25.877993932899678</v>
      </c>
      <c r="G5" s="129">
        <f>+'Таблица №2-ПОД'!O5/'Таблица №2-ПОД'!O$15*100</f>
        <v>35.792007254010372</v>
      </c>
      <c r="H5" s="129">
        <f>+'Таблица №2-ПОД'!Q5/'Таблица №2-ПОД'!Q$15*100</f>
        <v>24.234990768544137</v>
      </c>
      <c r="J5" s="101"/>
      <c r="K5" s="101"/>
      <c r="L5" s="101"/>
      <c r="M5" s="101"/>
      <c r="N5" s="101"/>
      <c r="O5" s="101"/>
      <c r="P5" s="101"/>
    </row>
    <row r="6" spans="1:16" ht="35.1" customHeight="1" x14ac:dyDescent="0.25">
      <c r="A6" s="44" t="s">
        <v>17</v>
      </c>
      <c r="B6" s="129">
        <f>+'Таблица №2-ПОД'!E6/'Таблица №2-ПОД'!E$15*100</f>
        <v>7.9644222389027366</v>
      </c>
      <c r="C6" s="129">
        <f>+'Таблица №2-ПОД'!G6/'Таблица №2-ПОД'!G$15*100</f>
        <v>12.936622129405151</v>
      </c>
      <c r="D6" s="129">
        <f>+'Таблица №2-ПОД'!I6/'Таблица №2-ПОД'!I$15*100</f>
        <v>7.0467479662039301</v>
      </c>
      <c r="E6" s="129">
        <v>0</v>
      </c>
      <c r="F6" s="129">
        <f>+'Таблица №2-ПОД'!M6/'Таблица №2-ПОД'!M$15*100</f>
        <v>10.982658959537572</v>
      </c>
      <c r="G6" s="129">
        <f>+'Таблица №2-ПОД'!O6/'Таблица №2-ПОД'!O$15*100</f>
        <v>8.7414825383702475</v>
      </c>
      <c r="H6" s="129">
        <f>+'Таблица №2-ПОД'!Q6/'Таблица №2-ПОД'!Q$15*100</f>
        <v>8.2490294754564548</v>
      </c>
      <c r="J6" s="101"/>
      <c r="K6" s="101"/>
      <c r="L6" s="101"/>
      <c r="M6" s="101"/>
      <c r="N6" s="101"/>
      <c r="O6" s="101"/>
      <c r="P6" s="101"/>
    </row>
    <row r="7" spans="1:16" ht="35.1" customHeight="1" x14ac:dyDescent="0.25">
      <c r="A7" s="44" t="s">
        <v>61</v>
      </c>
      <c r="B7" s="129">
        <f>+'Таблица №2-ПОД'!E7/'Таблица №2-ПОД'!E$15*100</f>
        <v>20.828285297605813</v>
      </c>
      <c r="C7" s="129">
        <f>+'Таблица №2-ПОД'!G7/'Таблица №2-ПОД'!G$15*100</f>
        <v>18.942432914127739</v>
      </c>
      <c r="D7" s="129">
        <f>+'Таблица №2-ПОД'!I7/'Таблица №2-ПОД'!I$15*100</f>
        <v>10.405767501065464</v>
      </c>
      <c r="E7" s="129">
        <v>100</v>
      </c>
      <c r="F7" s="129">
        <f>+'Таблица №2-ПОД'!M7/'Таблица №2-ПОД'!M$15*100</f>
        <v>18.095654929896316</v>
      </c>
      <c r="G7" s="129">
        <f>+'Таблица №2-ПОД'!O7/'Таблица №2-ПОД'!O$15*100</f>
        <v>21.704692437960876</v>
      </c>
      <c r="H7" s="129">
        <f>+'Таблица №2-ПОД'!Q7/'Таблица №2-ПОД'!Q$15*100</f>
        <v>20.176351470048953</v>
      </c>
      <c r="J7" s="101"/>
      <c r="K7" s="101"/>
      <c r="L7" s="101"/>
      <c r="M7" s="101"/>
      <c r="N7" s="101"/>
      <c r="O7" s="101"/>
      <c r="P7" s="101"/>
    </row>
    <row r="8" spans="1:16" ht="35.1" customHeight="1" x14ac:dyDescent="0.25">
      <c r="A8" s="44" t="s">
        <v>5</v>
      </c>
      <c r="B8" s="129">
        <f>+'Таблица №2-ПОД'!E8/'Таблица №2-ПОД'!E$15*100</f>
        <v>19.221683539534126</v>
      </c>
      <c r="C8" s="129">
        <f>+'Таблица №2-ПОД'!G8/'Таблица №2-ПОД'!G$15*100</f>
        <v>17.106510788029016</v>
      </c>
      <c r="D8" s="129">
        <f>+'Таблица №2-ПОД'!I8/'Таблица №2-ПОД'!I$15*100</f>
        <v>43.216212874316703</v>
      </c>
      <c r="E8" s="129">
        <v>0</v>
      </c>
      <c r="F8" s="129">
        <f>+'Таблица №2-ПОД'!M8/'Таблица №2-ПОД'!M$15*100</f>
        <v>20.886219230595088</v>
      </c>
      <c r="G8" s="129">
        <f>+'Таблица №2-ПОД'!O8/'Таблица №2-ПОД'!O$15*100</f>
        <v>17.176936514074647</v>
      </c>
      <c r="H8" s="129">
        <f>+'Таблица №2-ПОД'!Q8/'Таблица №2-ПОД'!Q$15*100</f>
        <v>20.391560606788431</v>
      </c>
      <c r="J8" s="101"/>
      <c r="K8" s="101"/>
      <c r="L8" s="101"/>
      <c r="M8" s="101"/>
      <c r="N8" s="101"/>
      <c r="O8" s="101"/>
      <c r="P8" s="101"/>
    </row>
    <row r="9" spans="1:16" ht="35.1" customHeight="1" x14ac:dyDescent="0.25">
      <c r="A9" s="44" t="s">
        <v>60</v>
      </c>
      <c r="B9" s="129">
        <f>+'Таблица №2-ПОД'!E9/'Таблица №2-ПОД'!E$15*100</f>
        <v>13.035313516601491</v>
      </c>
      <c r="C9" s="129">
        <f>+'Таблица №2-ПОД'!G9/'Таблица №2-ПОД'!G$15*100</f>
        <v>7.004886050810236</v>
      </c>
      <c r="D9" s="129">
        <f>+'Таблица №2-ПОД'!I9/'Таблица №2-ПОД'!I$15*100</f>
        <v>15.614017799363921</v>
      </c>
      <c r="E9" s="129">
        <v>0</v>
      </c>
      <c r="F9" s="129">
        <f>+'Таблица №2-ПОД'!M9/'Таблица №2-ПОД'!M$15*100</f>
        <v>11.631627401560543</v>
      </c>
      <c r="G9" s="129">
        <f>+'Таблица №2-ПОД'!O9/'Таблица №2-ПОД'!O$15*100</f>
        <v>7.2740122411425068</v>
      </c>
      <c r="H9" s="129">
        <f>+'Таблица №2-ПОД'!Q9/'Таблица №2-ПОД'!Q$15*100</f>
        <v>12.741063373456516</v>
      </c>
      <c r="J9" s="101"/>
      <c r="K9" s="101"/>
      <c r="L9" s="101"/>
      <c r="M9" s="101"/>
      <c r="N9" s="101"/>
      <c r="O9" s="101"/>
      <c r="P9" s="101"/>
    </row>
    <row r="10" spans="1:16" ht="35.1" customHeight="1" x14ac:dyDescent="0.25">
      <c r="A10" s="44" t="s">
        <v>84</v>
      </c>
      <c r="B10" s="129">
        <f>+'Таблица №2-ПОД'!E10/'Таблица №2-ПОД'!E$15*100</f>
        <v>8.7260067968030679</v>
      </c>
      <c r="C10" s="129">
        <f>+'Таблица №2-ПОД'!G10/'Таблица №2-ПОД'!G$15*100</f>
        <v>9.1893699330287859</v>
      </c>
      <c r="D10" s="129">
        <f>+'Таблица №2-ПОД'!I10/'Таблица №2-ПОД'!I$15*100</f>
        <v>8.2837529178642022</v>
      </c>
      <c r="E10" s="129">
        <v>0</v>
      </c>
      <c r="F10" s="129">
        <f>+'Таблица №2-ПОД'!M10/'Таблица №2-ПОД'!M$15*100</f>
        <v>10.984922802939979</v>
      </c>
      <c r="G10" s="129">
        <f>+'Таблица №2-ПОД'!O10/'Таблица №2-ПОД'!O$15*100</f>
        <v>7.4813649273932237</v>
      </c>
      <c r="H10" s="129">
        <f>+'Таблица №2-ПОД'!Q10/'Таблица №2-ПОД'!Q$15*100</f>
        <v>8.7297372762408489</v>
      </c>
      <c r="J10" s="101"/>
      <c r="K10" s="101"/>
      <c r="L10" s="101"/>
      <c r="M10" s="101"/>
      <c r="N10" s="101"/>
      <c r="O10" s="101"/>
      <c r="P10" s="101"/>
    </row>
    <row r="11" spans="1:16" ht="35.1" customHeight="1" x14ac:dyDescent="0.25">
      <c r="A11" s="45" t="s">
        <v>86</v>
      </c>
      <c r="B11" s="129">
        <f>+'Таблица №2-ПОД'!E11/'Таблица №2-ПОД'!E$15*100</f>
        <v>2.3424066563980541</v>
      </c>
      <c r="C11" s="129">
        <f>+'Таблица №2-ПОД'!G11/'Таблица №2-ПОД'!G$15*100</f>
        <v>2.6651961939786704</v>
      </c>
      <c r="D11" s="129">
        <f>+'Таблица №2-ПОД'!I11/'Таблица №2-ПОД'!I$15*100</f>
        <v>1.3588350009383612</v>
      </c>
      <c r="E11" s="129">
        <v>0</v>
      </c>
      <c r="F11" s="129">
        <f>+'Таблица №2-ПОД'!M11/'Таблица №2-ПОД'!M$15*100</f>
        <v>0.48219864471241647</v>
      </c>
      <c r="G11" s="129">
        <f>+'Таблица №2-ПОД'!O11/'Таблица №2-ПОД'!O$15*100</f>
        <v>0.51138106223247504</v>
      </c>
      <c r="H11" s="129">
        <f>+'Таблица №2-ПОД'!Q11/'Таблица №2-ПОД'!Q$15*100</f>
        <v>2.2895145695311978</v>
      </c>
      <c r="J11" s="101"/>
      <c r="K11" s="101"/>
      <c r="L11" s="101"/>
      <c r="M11" s="101"/>
      <c r="N11" s="101"/>
      <c r="O11" s="101"/>
      <c r="P11" s="101"/>
    </row>
    <row r="12" spans="1:16" ht="35.1" customHeight="1" x14ac:dyDescent="0.25">
      <c r="A12" s="44" t="s">
        <v>6</v>
      </c>
      <c r="B12" s="129">
        <f>+'Таблица №2-ПОД'!E12/'Таблица №2-ПОД'!E$15*100</f>
        <v>1.4352866264702457</v>
      </c>
      <c r="C12" s="129">
        <f>+'Таблица №2-ПОД'!G12/'Таблица №2-ПОД'!G$15*100</f>
        <v>4.7751254043711011</v>
      </c>
      <c r="D12" s="129">
        <f>+'Таблица №2-ПОД'!I12/'Таблица №2-ПОД'!I$15*100</f>
        <v>1.052910394971639</v>
      </c>
      <c r="E12" s="129">
        <v>0</v>
      </c>
      <c r="F12" s="129">
        <f>+'Таблица №2-ПОД'!M12/'Таблица №2-ПОД'!M$15*100</f>
        <v>0.47314327110279358</v>
      </c>
      <c r="G12" s="129">
        <f>+'Таблица №2-ПОД'!O12/'Таблица №2-ПОД'!O$15*100</f>
        <v>0.80340831810969027</v>
      </c>
      <c r="H12" s="129">
        <f>+'Таблица №2-ПОД'!Q12/'Таблица №2-ПОД'!Q$15*100</f>
        <v>1.6222880305595311</v>
      </c>
      <c r="J12" s="101"/>
      <c r="K12" s="101"/>
      <c r="L12" s="101"/>
      <c r="M12" s="101"/>
      <c r="N12" s="101"/>
      <c r="O12" s="101"/>
      <c r="P12" s="101"/>
    </row>
    <row r="13" spans="1:16" ht="35.1" customHeight="1" x14ac:dyDescent="0.25">
      <c r="A13" s="39" t="s">
        <v>33</v>
      </c>
      <c r="B13" s="129">
        <f>+'Таблица №2-ПОД'!E13/'Таблица №2-ПОД'!E$15*100</f>
        <v>0.99270197220963052</v>
      </c>
      <c r="C13" s="129">
        <f>+'Таблица №2-ПОД'!G13/'Таблица №2-ПОД'!G$15*100</f>
        <v>1.7457952338339553</v>
      </c>
      <c r="D13" s="129">
        <f>+'Таблица №2-ПОД'!I13/'Таблица №2-ПОД'!I$15*100</f>
        <v>6.6972005450655056E-2</v>
      </c>
      <c r="E13" s="129">
        <v>0</v>
      </c>
      <c r="F13" s="129">
        <f>+'Таблица №2-ПОД'!M13/'Таблица №2-ПОД'!M$15*100</f>
        <v>0.41201949923783937</v>
      </c>
      <c r="G13" s="129">
        <f>+'Таблица №2-ПОД'!O13/'Таблица №2-ПОД'!O$15*100</f>
        <v>0.40603789687037456</v>
      </c>
      <c r="H13" s="129">
        <f>+'Таблица №2-ПОД'!Q13/'Таблица №2-ПОД'!Q$15*100</f>
        <v>0.98415680891336277</v>
      </c>
      <c r="J13" s="101"/>
      <c r="K13" s="101"/>
      <c r="L13" s="101"/>
      <c r="M13" s="101"/>
      <c r="N13" s="101"/>
      <c r="O13" s="101"/>
      <c r="P13" s="101"/>
    </row>
    <row r="14" spans="1:16" ht="35.1" customHeight="1" x14ac:dyDescent="0.25">
      <c r="A14" s="39" t="s">
        <v>59</v>
      </c>
      <c r="B14" s="129">
        <f>+'Таблица №2-ПОД'!E14/'Таблица №2-ПОД'!E$15*100</f>
        <v>0.55228253870063426</v>
      </c>
      <c r="C14" s="129">
        <f>+'Таблица №2-ПОД'!G14/'Таблица №2-ПОД'!G$15*100</f>
        <v>1.0038749230721644</v>
      </c>
      <c r="D14" s="129">
        <f>+'Таблица №2-ПОД'!I14/'Таблица №2-ПОД'!I$15*100</f>
        <v>0.62716427222394133</v>
      </c>
      <c r="E14" s="129">
        <v>0</v>
      </c>
      <c r="F14" s="129">
        <f>+'Таблица №2-ПОД'!M14/'Таблица №2-ПОД'!M$15*100</f>
        <v>0.17356132751777117</v>
      </c>
      <c r="G14" s="129">
        <f>+'Таблица №2-ПОД'!O14/'Таблица №2-ПОД'!O$15*100</f>
        <v>0.10867680983558466</v>
      </c>
      <c r="H14" s="129">
        <f>+'Таблица №2-ПОД'!Q14/'Таблица №2-ПОД'!Q$15*100</f>
        <v>0.58130762046056639</v>
      </c>
      <c r="J14" s="101"/>
      <c r="K14" s="101"/>
      <c r="L14" s="101"/>
      <c r="M14" s="101"/>
      <c r="N14" s="101"/>
      <c r="O14" s="101"/>
      <c r="P14" s="101"/>
    </row>
    <row r="15" spans="1:16" ht="35.1" customHeight="1" x14ac:dyDescent="0.25">
      <c r="A15" s="46" t="s">
        <v>23</v>
      </c>
      <c r="B15" s="129">
        <f>SUM(B5:B14)</f>
        <v>100</v>
      </c>
      <c r="C15" s="129">
        <f t="shared" ref="C15:H15" si="0">SUM(C5:C14)</f>
        <v>100</v>
      </c>
      <c r="D15" s="129">
        <f t="shared" si="0"/>
        <v>99.999999999999972</v>
      </c>
      <c r="E15" s="129">
        <f t="shared" si="0"/>
        <v>100</v>
      </c>
      <c r="F15" s="129">
        <f t="shared" si="0"/>
        <v>100</v>
      </c>
      <c r="G15" s="129">
        <f t="shared" si="0"/>
        <v>99.999999999999986</v>
      </c>
      <c r="H15" s="129">
        <f t="shared" si="0"/>
        <v>100</v>
      </c>
      <c r="I15" s="48"/>
    </row>
    <row r="16" spans="1:16" ht="36" customHeight="1" x14ac:dyDescent="0.25">
      <c r="A16" s="47" t="s">
        <v>75</v>
      </c>
      <c r="B16" s="129">
        <f>+'Таблица №2-ПОД'!E15/'Таблица №2-ПОД'!Q15*100</f>
        <v>86.95183861501998</v>
      </c>
      <c r="C16" s="129">
        <f>+'Таблица №2-ПОД'!G15/'Таблица №2-ПОД'!Q15*100</f>
        <v>6.48954665847877</v>
      </c>
      <c r="D16" s="129">
        <f>+'Таблица №2-ПОД'!I15/'Таблица №2-ПОД'!Q15*100</f>
        <v>5.5138273877644757</v>
      </c>
      <c r="E16" s="129">
        <f>+'Таблица №2-ПОД'!K15/'Таблица №2-ПОД'!Q15*100</f>
        <v>6.7085004286601649E-2</v>
      </c>
      <c r="F16" s="129">
        <f>+'Таблица №2-ПОД'!M15/'Таблица №2-ПОД'!Q15*100</f>
        <v>0.45862415384089333</v>
      </c>
      <c r="G16" s="129">
        <f>+'Таблица №2-ПОД'!O15/'Таблица №2-ПОД'!Q15*100</f>
        <v>0.51907818060927746</v>
      </c>
      <c r="H16" s="129">
        <f>SUM(B16:G16)</f>
        <v>100</v>
      </c>
      <c r="J16" s="101"/>
      <c r="K16" s="101"/>
      <c r="L16" s="101"/>
      <c r="M16" s="101"/>
      <c r="N16" s="101"/>
      <c r="O16" s="101"/>
      <c r="P16" s="101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8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38" bestFit="1" customWidth="1"/>
    <col min="2" max="9" width="14.28515625" style="38" customWidth="1"/>
    <col min="10" max="13" width="13.85546875" style="38" customWidth="1"/>
    <col min="14" max="16384" width="9.140625" style="38"/>
  </cols>
  <sheetData>
    <row r="1" spans="1:13" ht="35.25" customHeight="1" x14ac:dyDescent="0.2">
      <c r="A1" s="152" t="s">
        <v>71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11</v>
      </c>
    </row>
    <row r="3" spans="1:13" ht="30" customHeight="1" x14ac:dyDescent="0.2">
      <c r="A3" s="143" t="s">
        <v>51</v>
      </c>
      <c r="B3" s="145" t="s">
        <v>13</v>
      </c>
      <c r="C3" s="145"/>
      <c r="D3" s="145" t="s">
        <v>14</v>
      </c>
      <c r="E3" s="145"/>
      <c r="F3" s="145" t="s">
        <v>24</v>
      </c>
      <c r="G3" s="145"/>
      <c r="H3" s="145" t="s">
        <v>34</v>
      </c>
      <c r="I3" s="145"/>
      <c r="J3" s="145" t="s">
        <v>68</v>
      </c>
      <c r="K3" s="145"/>
      <c r="L3" s="145" t="s">
        <v>69</v>
      </c>
      <c r="M3" s="145"/>
    </row>
    <row r="4" spans="1:13" ht="36.75" customHeight="1" x14ac:dyDescent="0.2">
      <c r="A4" s="157"/>
      <c r="B4" s="100" t="s">
        <v>105</v>
      </c>
      <c r="C4" s="124" t="s">
        <v>106</v>
      </c>
      <c r="D4" s="73" t="str">
        <f>B4</f>
        <v>I полугодие 2024</v>
      </c>
      <c r="E4" s="75" t="str">
        <f t="shared" ref="E4:I4" si="0">C4</f>
        <v>I полугодие 2025</v>
      </c>
      <c r="F4" s="75" t="str">
        <f t="shared" si="0"/>
        <v>I полугодие 2024</v>
      </c>
      <c r="G4" s="75" t="str">
        <f t="shared" si="0"/>
        <v>I полугодие 2025</v>
      </c>
      <c r="H4" s="75" t="str">
        <f t="shared" si="0"/>
        <v>I полугодие 2024</v>
      </c>
      <c r="I4" s="75" t="str">
        <f t="shared" si="0"/>
        <v>I полугодие 2025</v>
      </c>
      <c r="J4" s="87" t="str">
        <f t="shared" ref="J4" si="1">H4</f>
        <v>I полугодие 2024</v>
      </c>
      <c r="K4" s="87" t="str">
        <f t="shared" ref="K4" si="2">I4</f>
        <v>I полугодие 2025</v>
      </c>
      <c r="L4" s="87" t="str">
        <f t="shared" ref="L4" si="3">J4</f>
        <v>I полугодие 2024</v>
      </c>
      <c r="M4" s="87" t="str">
        <f t="shared" ref="M4" si="4">K4</f>
        <v>I полугодие 2025</v>
      </c>
    </row>
    <row r="5" spans="1:13" ht="24.95" customHeight="1" x14ac:dyDescent="0.25">
      <c r="A5" s="39" t="s">
        <v>16</v>
      </c>
      <c r="B5" s="128">
        <v>31346</v>
      </c>
      <c r="C5" s="128">
        <v>35338</v>
      </c>
      <c r="D5" s="128">
        <v>2177</v>
      </c>
      <c r="E5" s="128">
        <v>2502</v>
      </c>
      <c r="F5" s="128">
        <v>632</v>
      </c>
      <c r="G5" s="128">
        <v>969</v>
      </c>
      <c r="H5" s="128">
        <v>0</v>
      </c>
      <c r="I5" s="128">
        <v>0</v>
      </c>
      <c r="J5" s="128">
        <v>36</v>
      </c>
      <c r="K5" s="128">
        <v>72</v>
      </c>
      <c r="L5" s="128">
        <v>72</v>
      </c>
      <c r="M5" s="128">
        <v>121</v>
      </c>
    </row>
    <row r="6" spans="1:13" ht="24.95" customHeight="1" x14ac:dyDescent="0.25">
      <c r="A6" s="39" t="s">
        <v>17</v>
      </c>
      <c r="B6" s="128">
        <v>10454</v>
      </c>
      <c r="C6" s="128">
        <v>11368</v>
      </c>
      <c r="D6" s="128">
        <v>1247</v>
      </c>
      <c r="E6" s="128">
        <v>1319</v>
      </c>
      <c r="F6" s="128">
        <v>179</v>
      </c>
      <c r="G6" s="128">
        <v>63</v>
      </c>
      <c r="H6" s="128">
        <v>0</v>
      </c>
      <c r="I6" s="128">
        <v>0</v>
      </c>
      <c r="J6" s="128">
        <v>15</v>
      </c>
      <c r="K6" s="128">
        <v>30</v>
      </c>
      <c r="L6" s="128">
        <v>17</v>
      </c>
      <c r="M6" s="128">
        <v>29</v>
      </c>
    </row>
    <row r="7" spans="1:13" ht="24.95" customHeight="1" x14ac:dyDescent="0.25">
      <c r="A7" s="39" t="s">
        <v>62</v>
      </c>
      <c r="B7" s="128">
        <v>26173</v>
      </c>
      <c r="C7" s="128">
        <v>30102</v>
      </c>
      <c r="D7" s="128">
        <v>1759</v>
      </c>
      <c r="E7" s="128">
        <v>1903</v>
      </c>
      <c r="F7" s="128">
        <v>464</v>
      </c>
      <c r="G7" s="128">
        <v>556</v>
      </c>
      <c r="H7" s="128">
        <v>52</v>
      </c>
      <c r="I7" s="128">
        <v>84</v>
      </c>
      <c r="J7" s="128">
        <v>8</v>
      </c>
      <c r="K7" s="128">
        <v>16</v>
      </c>
      <c r="L7" s="128">
        <v>15</v>
      </c>
      <c r="M7" s="128">
        <v>22</v>
      </c>
    </row>
    <row r="8" spans="1:13" ht="24.95" customHeight="1" x14ac:dyDescent="0.25">
      <c r="A8" s="39" t="s">
        <v>5</v>
      </c>
      <c r="B8" s="128">
        <v>23417</v>
      </c>
      <c r="C8" s="128">
        <v>26978</v>
      </c>
      <c r="D8" s="128">
        <v>1491</v>
      </c>
      <c r="E8" s="128">
        <v>1703</v>
      </c>
      <c r="F8" s="128">
        <v>2683</v>
      </c>
      <c r="G8" s="128">
        <v>3351</v>
      </c>
      <c r="H8" s="128">
        <v>0</v>
      </c>
      <c r="I8" s="128">
        <v>0</v>
      </c>
      <c r="J8" s="128">
        <v>28</v>
      </c>
      <c r="K8" s="128">
        <v>58</v>
      </c>
      <c r="L8" s="128">
        <v>33</v>
      </c>
      <c r="M8" s="128">
        <v>58</v>
      </c>
    </row>
    <row r="9" spans="1:13" ht="24.95" customHeight="1" x14ac:dyDescent="0.25">
      <c r="A9" s="39" t="s">
        <v>60</v>
      </c>
      <c r="B9" s="128">
        <v>14493</v>
      </c>
      <c r="C9" s="128">
        <v>18028</v>
      </c>
      <c r="D9" s="128">
        <v>615</v>
      </c>
      <c r="E9" s="128">
        <v>711</v>
      </c>
      <c r="F9" s="128">
        <v>1132</v>
      </c>
      <c r="G9" s="128">
        <v>1356</v>
      </c>
      <c r="H9" s="128">
        <v>0</v>
      </c>
      <c r="I9" s="128">
        <v>0</v>
      </c>
      <c r="J9" s="128">
        <v>16</v>
      </c>
      <c r="K9" s="128">
        <v>32</v>
      </c>
      <c r="L9" s="128">
        <v>13</v>
      </c>
      <c r="M9" s="128">
        <v>24</v>
      </c>
    </row>
    <row r="10" spans="1:13" ht="24.95" customHeight="1" x14ac:dyDescent="0.25">
      <c r="A10" s="39" t="s">
        <v>84</v>
      </c>
      <c r="B10" s="128">
        <v>10739</v>
      </c>
      <c r="C10" s="128">
        <v>12304</v>
      </c>
      <c r="D10" s="128">
        <v>897</v>
      </c>
      <c r="E10" s="128">
        <v>974</v>
      </c>
      <c r="F10" s="128">
        <v>436</v>
      </c>
      <c r="G10" s="128">
        <v>436</v>
      </c>
      <c r="H10" s="128">
        <v>0</v>
      </c>
      <c r="I10" s="128">
        <v>0</v>
      </c>
      <c r="J10" s="128">
        <v>16</v>
      </c>
      <c r="K10" s="128">
        <v>31</v>
      </c>
      <c r="L10" s="128">
        <v>15</v>
      </c>
      <c r="M10" s="128">
        <v>25</v>
      </c>
    </row>
    <row r="11" spans="1:13" ht="24.95" customHeight="1" x14ac:dyDescent="0.25">
      <c r="A11" s="41" t="s">
        <v>85</v>
      </c>
      <c r="B11" s="128">
        <v>3424</v>
      </c>
      <c r="C11" s="128">
        <v>3758</v>
      </c>
      <c r="D11" s="128">
        <v>277</v>
      </c>
      <c r="E11" s="128">
        <v>314</v>
      </c>
      <c r="F11" s="128">
        <v>108</v>
      </c>
      <c r="G11" s="128">
        <v>18</v>
      </c>
      <c r="H11" s="128">
        <v>0</v>
      </c>
      <c r="I11" s="128">
        <v>0</v>
      </c>
      <c r="J11" s="128">
        <v>0</v>
      </c>
      <c r="K11" s="128">
        <v>0</v>
      </c>
      <c r="L11" s="128">
        <v>1</v>
      </c>
      <c r="M11" s="128">
        <v>0</v>
      </c>
    </row>
    <row r="12" spans="1:13" ht="24.75" customHeight="1" x14ac:dyDescent="0.25">
      <c r="A12" s="39" t="s">
        <v>6</v>
      </c>
      <c r="B12" s="128">
        <v>1955</v>
      </c>
      <c r="C12" s="128">
        <v>2315</v>
      </c>
      <c r="D12" s="128">
        <v>476</v>
      </c>
      <c r="E12" s="128">
        <v>563</v>
      </c>
      <c r="F12" s="128">
        <v>125</v>
      </c>
      <c r="G12" s="128">
        <v>50</v>
      </c>
      <c r="H12" s="128">
        <v>0</v>
      </c>
      <c r="I12" s="128">
        <v>0</v>
      </c>
      <c r="J12" s="128">
        <v>0</v>
      </c>
      <c r="K12" s="128">
        <v>0</v>
      </c>
      <c r="L12" s="128">
        <v>0</v>
      </c>
      <c r="M12" s="128">
        <v>0</v>
      </c>
    </row>
    <row r="13" spans="1:13" ht="24.95" customHeight="1" x14ac:dyDescent="0.25">
      <c r="A13" s="39" t="s">
        <v>33</v>
      </c>
      <c r="B13" s="128">
        <v>1451</v>
      </c>
      <c r="C13" s="128">
        <v>1633</v>
      </c>
      <c r="D13" s="128">
        <v>181</v>
      </c>
      <c r="E13" s="128">
        <v>210</v>
      </c>
      <c r="F13" s="128">
        <v>5</v>
      </c>
      <c r="G13" s="128">
        <v>2</v>
      </c>
      <c r="H13" s="128">
        <v>0</v>
      </c>
      <c r="I13" s="128">
        <v>0</v>
      </c>
      <c r="J13" s="128">
        <v>0</v>
      </c>
      <c r="K13" s="128">
        <v>2</v>
      </c>
      <c r="L13" s="128">
        <v>1</v>
      </c>
      <c r="M13" s="128">
        <v>1</v>
      </c>
    </row>
    <row r="14" spans="1:13" ht="24.95" customHeight="1" x14ac:dyDescent="0.25">
      <c r="A14" s="39" t="s">
        <v>59</v>
      </c>
      <c r="B14" s="128">
        <v>417</v>
      </c>
      <c r="C14" s="128">
        <v>876</v>
      </c>
      <c r="D14" s="128">
        <v>128</v>
      </c>
      <c r="E14" s="128">
        <v>166</v>
      </c>
      <c r="F14" s="128">
        <v>66</v>
      </c>
      <c r="G14" s="128">
        <v>139</v>
      </c>
      <c r="H14" s="128">
        <v>0</v>
      </c>
      <c r="I14" s="128">
        <v>0</v>
      </c>
      <c r="J14" s="128">
        <v>0</v>
      </c>
      <c r="K14" s="128">
        <v>0</v>
      </c>
      <c r="L14" s="128">
        <v>0</v>
      </c>
      <c r="M14" s="128">
        <v>0</v>
      </c>
    </row>
    <row r="15" spans="1:13" ht="24.95" customHeight="1" x14ac:dyDescent="0.25">
      <c r="A15" s="39" t="s">
        <v>19</v>
      </c>
      <c r="B15" s="107">
        <f>SUM(B5:B14)</f>
        <v>123869</v>
      </c>
      <c r="C15" s="107">
        <f t="shared" ref="C15:G15" si="5">SUM(C5:C14)</f>
        <v>142700</v>
      </c>
      <c r="D15" s="107">
        <f t="shared" si="5"/>
        <v>9248</v>
      </c>
      <c r="E15" s="107">
        <f t="shared" si="5"/>
        <v>10365</v>
      </c>
      <c r="F15" s="107">
        <f t="shared" si="5"/>
        <v>5830</v>
      </c>
      <c r="G15" s="107">
        <f t="shared" si="5"/>
        <v>6940</v>
      </c>
      <c r="H15" s="107">
        <f t="shared" ref="H15:L15" si="6">SUM(H5:H14)</f>
        <v>52</v>
      </c>
      <c r="I15" s="107">
        <f t="shared" si="6"/>
        <v>84</v>
      </c>
      <c r="J15" s="107">
        <f t="shared" si="6"/>
        <v>119</v>
      </c>
      <c r="K15" s="107">
        <f t="shared" si="6"/>
        <v>241</v>
      </c>
      <c r="L15" s="107">
        <f t="shared" si="6"/>
        <v>167</v>
      </c>
      <c r="M15" s="107">
        <f>SUM(M5:M14)</f>
        <v>280</v>
      </c>
    </row>
    <row r="18" spans="2:2" x14ac:dyDescent="0.2">
      <c r="B18" s="84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38" customWidth="1"/>
    <col min="2" max="13" width="14.28515625" style="38" customWidth="1"/>
    <col min="14" max="16384" width="9.140625" style="38"/>
  </cols>
  <sheetData>
    <row r="1" spans="1:13" ht="31.5" customHeight="1" x14ac:dyDescent="0.2">
      <c r="A1" s="152" t="s">
        <v>25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3.5" customHeight="1" x14ac:dyDescent="0.25">
      <c r="B2" s="88"/>
      <c r="C2" s="88"/>
      <c r="D2" s="88"/>
      <c r="E2" s="88"/>
      <c r="F2" s="88"/>
      <c r="G2" s="88"/>
      <c r="H2" s="88"/>
      <c r="I2" s="88"/>
      <c r="M2" s="92" t="s">
        <v>20</v>
      </c>
    </row>
    <row r="3" spans="1:13" ht="30" customHeight="1" x14ac:dyDescent="0.2">
      <c r="A3" s="143" t="s">
        <v>52</v>
      </c>
      <c r="B3" s="150" t="s">
        <v>13</v>
      </c>
      <c r="C3" s="164"/>
      <c r="D3" s="150" t="s">
        <v>14</v>
      </c>
      <c r="E3" s="164"/>
      <c r="F3" s="150" t="s">
        <v>24</v>
      </c>
      <c r="G3" s="151"/>
      <c r="H3" s="150" t="s">
        <v>35</v>
      </c>
      <c r="I3" s="151"/>
      <c r="J3" s="150" t="s">
        <v>68</v>
      </c>
      <c r="K3" s="151"/>
      <c r="L3" s="150" t="s">
        <v>69</v>
      </c>
      <c r="M3" s="151"/>
    </row>
    <row r="4" spans="1:13" ht="41.25" customHeight="1" x14ac:dyDescent="0.2">
      <c r="A4" s="144"/>
      <c r="B4" s="49" t="str">
        <f>'Таблица №3-ПОД'!B4:B4</f>
        <v>I полугодие 2024</v>
      </c>
      <c r="C4" s="49" t="str">
        <f>'Таблица №3-ПОД'!C4:C4</f>
        <v>I полугодие 2025</v>
      </c>
      <c r="D4" s="49" t="str">
        <f>'Таблица №3-ПОД'!D4:D4</f>
        <v>I полугодие 2024</v>
      </c>
      <c r="E4" s="49" t="str">
        <f>'Таблица №3-ПОД'!E4:E4</f>
        <v>I полугодие 2025</v>
      </c>
      <c r="F4" s="49" t="str">
        <f>'Таблица №3-ПОД'!F4:F4</f>
        <v>I полугодие 2024</v>
      </c>
      <c r="G4" s="49" t="str">
        <f>'Таблица №3-ПОД'!G4:G4</f>
        <v>I полугодие 2025</v>
      </c>
      <c r="H4" s="49" t="str">
        <f>'Таблица №3-ПОД'!H4:H4</f>
        <v>I полугодие 2024</v>
      </c>
      <c r="I4" s="49" t="str">
        <f>'Таблица №3-ПОД'!I4:I4</f>
        <v>I полугодие 2025</v>
      </c>
      <c r="J4" s="49" t="str">
        <f>'Таблица №3-ПОД'!J4:J4</f>
        <v>I полугодие 2024</v>
      </c>
      <c r="K4" s="49" t="str">
        <f>'Таблица №3-ПОД'!K4:K4</f>
        <v>I полугодие 2025</v>
      </c>
      <c r="L4" s="49" t="str">
        <f>'Таблица №3-ПОД'!L4:L4</f>
        <v>I полугодие 2024</v>
      </c>
      <c r="M4" s="49" t="str">
        <f>'Таблица №3-ПОД'!M4:M4</f>
        <v>I полугодие 2025</v>
      </c>
    </row>
    <row r="5" spans="1:13" ht="24.95" customHeight="1" x14ac:dyDescent="0.25">
      <c r="A5" s="39" t="s">
        <v>16</v>
      </c>
      <c r="B5" s="130">
        <f>+'Таблица №3-ПОД'!B5/'Таблица №3-ПОД'!B$15*100</f>
        <v>25.305766575979462</v>
      </c>
      <c r="C5" s="130">
        <f>+'Таблица №3-ПОД'!C5/'Таблица №3-ПОД'!C$15*100</f>
        <v>24.763840224246671</v>
      </c>
      <c r="D5" s="130">
        <f>+'Таблица №3-ПОД'!D5/'Таблица №3-ПОД'!D$15*100</f>
        <v>23.540224913494807</v>
      </c>
      <c r="E5" s="130">
        <f>+'Таблица №3-ПОД'!E5/'Таблица №3-ПОД'!E$15*100</f>
        <v>24.138929088277859</v>
      </c>
      <c r="F5" s="130">
        <f>+'Таблица №3-ПОД'!F5/'Таблица №3-ПОД'!F$15*100</f>
        <v>10.840480274442539</v>
      </c>
      <c r="G5" s="130">
        <f>+'Таблица №3-ПОД'!G5/'Таблица №3-ПОД'!G$15*100</f>
        <v>13.962536023054756</v>
      </c>
      <c r="H5" s="131" t="s">
        <v>83</v>
      </c>
      <c r="I5" s="131" t="s">
        <v>83</v>
      </c>
      <c r="J5" s="130">
        <f>+'Таблица №3-ПОД'!J5/'Таблица №3-ПОД'!J$15*100</f>
        <v>30.252100840336134</v>
      </c>
      <c r="K5" s="130">
        <f>+'Таблица №3-ПОД'!K5/'Таблица №3-ПОД'!K$15*100</f>
        <v>29.875518672199171</v>
      </c>
      <c r="L5" s="130">
        <f>+'Таблица №3-ПОД'!L5/'Таблица №3-ПОД'!L$15*100</f>
        <v>43.113772455089823</v>
      </c>
      <c r="M5" s="130">
        <f>+'Таблица №3-ПОД'!M5/'Таблица №3-ПОД'!M$15*100</f>
        <v>43.214285714285715</v>
      </c>
    </row>
    <row r="6" spans="1:13" ht="24.95" customHeight="1" x14ac:dyDescent="0.25">
      <c r="A6" s="39" t="s">
        <v>17</v>
      </c>
      <c r="B6" s="130">
        <f>+'Таблица №3-ПОД'!B6/'Таблица №3-ПОД'!B$15*100</f>
        <v>8.4395611492786742</v>
      </c>
      <c r="C6" s="130">
        <f>+'Таблица №3-ПОД'!C6/'Таблица №3-ПОД'!C$15*100</f>
        <v>7.9663629992992284</v>
      </c>
      <c r="D6" s="130">
        <f>+'Таблица №3-ПОД'!D6/'Таблица №3-ПОД'!D$15*100</f>
        <v>13.483996539792386</v>
      </c>
      <c r="E6" s="130">
        <f>+'Таблица №3-ПОД'!E6/'Таблица №3-ПОД'!E$15*100</f>
        <v>12.725518572117704</v>
      </c>
      <c r="F6" s="130">
        <f>+'Таблица №3-ПОД'!F6/'Таблица №3-ПОД'!F$15*100</f>
        <v>3.0703259005145798</v>
      </c>
      <c r="G6" s="130">
        <f>+'Таблица №3-ПОД'!G6/'Таблица №3-ПОД'!G$15*100</f>
        <v>0.90778097982708927</v>
      </c>
      <c r="H6" s="131" t="s">
        <v>83</v>
      </c>
      <c r="I6" s="131" t="s">
        <v>83</v>
      </c>
      <c r="J6" s="130">
        <f>+'Таблица №3-ПОД'!J6/'Таблица №3-ПОД'!J$15*100</f>
        <v>12.605042016806722</v>
      </c>
      <c r="K6" s="130">
        <f>+'Таблица №3-ПОД'!K6/'Таблица №3-ПОД'!K$15*100</f>
        <v>12.448132780082988</v>
      </c>
      <c r="L6" s="130">
        <f>+'Таблица №3-ПОД'!L6/'Таблица №3-ПОД'!L$15*100</f>
        <v>10.179640718562874</v>
      </c>
      <c r="M6" s="130">
        <f>+'Таблица №3-ПОД'!M6/'Таблица №3-ПОД'!M$15*100</f>
        <v>10.357142857142858</v>
      </c>
    </row>
    <row r="7" spans="1:13" ht="24.95" customHeight="1" x14ac:dyDescent="0.25">
      <c r="A7" s="39" t="s">
        <v>62</v>
      </c>
      <c r="B7" s="130">
        <f>+'Таблица №3-ПОД'!B7/'Таблица №3-ПОД'!B$15*100</f>
        <v>21.129580443856007</v>
      </c>
      <c r="C7" s="130">
        <f>+'Таблица №3-ПОД'!C7/'Таблица №3-ПОД'!C$15*100</f>
        <v>21.094604064470918</v>
      </c>
      <c r="D7" s="130">
        <f>+'Таблица №3-ПОД'!D7/'Таблица №3-ПОД'!D$15*100</f>
        <v>19.020328719723185</v>
      </c>
      <c r="E7" s="130">
        <f>+'Таблица №3-ПОД'!E7/'Таблица №3-ПОД'!E$15*100</f>
        <v>18.359864930053064</v>
      </c>
      <c r="F7" s="130">
        <f>+'Таблица №3-ПОД'!F7/'Таблица №3-ПОД'!F$15*100</f>
        <v>7.9588336192109779</v>
      </c>
      <c r="G7" s="130">
        <f>+'Таблица №3-ПОД'!G7/'Таблица №3-ПОД'!G$15*100</f>
        <v>8.0115273775216149</v>
      </c>
      <c r="H7" s="130">
        <f>+'Таблица №3-ПОД'!H7/'Таблица №3-ПОД'!H$15*100</f>
        <v>100</v>
      </c>
      <c r="I7" s="130">
        <f>+'Таблица №3-ПОД'!I7/'Таблица №3-ПОД'!I$15*100</f>
        <v>100</v>
      </c>
      <c r="J7" s="130">
        <f>+'Таблица №3-ПОД'!J7/'Таблица №3-ПОД'!J$15*100</f>
        <v>6.7226890756302522</v>
      </c>
      <c r="K7" s="130">
        <f>+'Таблица №3-ПОД'!K7/'Таблица №3-ПОД'!K$15*100</f>
        <v>6.6390041493775938</v>
      </c>
      <c r="L7" s="130">
        <f>+'Таблица №3-ПОД'!L7/'Таблица №3-ПОД'!L$15*100</f>
        <v>8.9820359281437128</v>
      </c>
      <c r="M7" s="130">
        <f>+'Таблица №3-ПОД'!M7/'Таблица №3-ПОД'!M$15*100</f>
        <v>7.8571428571428568</v>
      </c>
    </row>
    <row r="8" spans="1:13" ht="24.95" customHeight="1" x14ac:dyDescent="0.25">
      <c r="A8" s="39" t="s">
        <v>5</v>
      </c>
      <c r="B8" s="130">
        <f>+'Таблица №3-ПОД'!B8/'Таблица №3-ПОД'!B$15*100</f>
        <v>18.904649266563869</v>
      </c>
      <c r="C8" s="130">
        <f>+'Таблица №3-ПОД'!C8/'Таблица №3-ПОД'!C$15*100</f>
        <v>18.905395935529082</v>
      </c>
      <c r="D8" s="130">
        <f>+'Таблица №3-ПОД'!D8/'Таблица №3-ПОД'!D$15*100</f>
        <v>16.122404844290656</v>
      </c>
      <c r="E8" s="130">
        <f>+'Таблица №3-ПОД'!E8/'Таблица №3-ПОД'!E$15*100</f>
        <v>16.430294259527255</v>
      </c>
      <c r="F8" s="130">
        <f>+'Таблица №3-ПОД'!F8/'Таблица №3-ПОД'!F$15*100</f>
        <v>46.020583190394511</v>
      </c>
      <c r="G8" s="130">
        <f>+'Таблица №3-ПОД'!G8/'Таблица №3-ПОД'!G$15*100</f>
        <v>48.285302593659942</v>
      </c>
      <c r="H8" s="131" t="s">
        <v>83</v>
      </c>
      <c r="I8" s="131" t="s">
        <v>83</v>
      </c>
      <c r="J8" s="130">
        <f>+'Таблица №3-ПОД'!J8/'Таблица №3-ПОД'!J$15*100</f>
        <v>23.52941176470588</v>
      </c>
      <c r="K8" s="130">
        <f>+'Таблица №3-ПОД'!K8/'Таблица №3-ПОД'!K$15*100</f>
        <v>24.066390041493776</v>
      </c>
      <c r="L8" s="130">
        <f>+'Таблица №3-ПОД'!L8/'Таблица №3-ПОД'!L$15*100</f>
        <v>19.760479041916167</v>
      </c>
      <c r="M8" s="130">
        <f>+'Таблица №3-ПОД'!M8/'Таблица №3-ПОД'!M$15*100</f>
        <v>20.714285714285715</v>
      </c>
    </row>
    <row r="9" spans="1:13" ht="24.95" customHeight="1" x14ac:dyDescent="0.25">
      <c r="A9" s="39" t="s">
        <v>60</v>
      </c>
      <c r="B9" s="130">
        <f>+'Таблица №3-ПОД'!B9/'Таблица №3-ПОД'!B$15*100</f>
        <v>11.700263988568569</v>
      </c>
      <c r="C9" s="130">
        <f>+'Таблица №3-ПОД'!C9/'Таблица №3-ПОД'!C$15*100</f>
        <v>12.633496846531184</v>
      </c>
      <c r="D9" s="130">
        <f>+'Таблица №3-ПОД'!D9/'Таблица №3-ПОД'!D$15*100</f>
        <v>6.6500865051903109</v>
      </c>
      <c r="E9" s="130">
        <f>+'Таблица №3-ПОД'!E9/'Таблица №3-ПОД'!E$15*100</f>
        <v>6.8596237337192472</v>
      </c>
      <c r="F9" s="130">
        <f>+'Таблица №3-ПОД'!F9/'Таблица №3-ПОД'!F$15*100</f>
        <v>19.416809605488851</v>
      </c>
      <c r="G9" s="130">
        <f>+'Таблица №3-ПОД'!G9/'Таблица №3-ПОД'!G$15*100</f>
        <v>19.538904899135449</v>
      </c>
      <c r="H9" s="131" t="s">
        <v>83</v>
      </c>
      <c r="I9" s="131" t="s">
        <v>83</v>
      </c>
      <c r="J9" s="130">
        <f>+'Таблица №3-ПОД'!J9/'Таблица №3-ПОД'!J$15*100</f>
        <v>13.445378151260504</v>
      </c>
      <c r="K9" s="130">
        <f>+'Таблица №3-ПОД'!K9/'Таблица №3-ПОД'!K$15*100</f>
        <v>13.278008298755188</v>
      </c>
      <c r="L9" s="130">
        <f>+'Таблица №3-ПОД'!L9/'Таблица №3-ПОД'!L$15*100</f>
        <v>7.7844311377245514</v>
      </c>
      <c r="M9" s="130">
        <f>+'Таблица №3-ПОД'!M9/'Таблица №3-ПОД'!M$15*100</f>
        <v>8.5714285714285712</v>
      </c>
    </row>
    <row r="10" spans="1:13" ht="24.95" customHeight="1" x14ac:dyDescent="0.25">
      <c r="A10" s="39" t="s">
        <v>84</v>
      </c>
      <c r="B10" s="130">
        <f>+'Таблица №3-ПОД'!B10/'Таблица №3-ПОД'!B$15*100</f>
        <v>8.669642929223615</v>
      </c>
      <c r="C10" s="130">
        <f>+'Таблица №3-ПОД'!C10/'Таблица №3-ПОД'!C$15*100</f>
        <v>8.62228451296426</v>
      </c>
      <c r="D10" s="130">
        <f>+'Таблица №3-ПОД'!D10/'Таблица №3-ПОД'!D$15*100</f>
        <v>9.6993944636678187</v>
      </c>
      <c r="E10" s="130">
        <f>+'Таблица №3-ПОД'!E10/'Таблица №3-ПОД'!E$15*100</f>
        <v>9.397009165460684</v>
      </c>
      <c r="F10" s="130">
        <f>+'Таблица №3-ПОД'!F10/'Таблица №3-ПОД'!F$15*100</f>
        <v>7.478559176672384</v>
      </c>
      <c r="G10" s="130">
        <f>+'Таблица №3-ПОД'!G10/'Таблица №3-ПОД'!G$15*100</f>
        <v>6.2824207492795399</v>
      </c>
      <c r="H10" s="131" t="s">
        <v>83</v>
      </c>
      <c r="I10" s="131" t="s">
        <v>83</v>
      </c>
      <c r="J10" s="130">
        <f>+'Таблица №3-ПОД'!J10/'Таблица №3-ПОД'!J$15*100</f>
        <v>13.445378151260504</v>
      </c>
      <c r="K10" s="130">
        <f>+'Таблица №3-ПОД'!K10/'Таблица №3-ПОД'!K$15*100</f>
        <v>12.863070539419086</v>
      </c>
      <c r="L10" s="130">
        <f>+'Таблица №3-ПОД'!L10/'Таблица №3-ПОД'!L$15*100</f>
        <v>8.9820359281437128</v>
      </c>
      <c r="M10" s="130">
        <f>+'Таблица №3-ПОД'!M10/'Таблица №3-ПОД'!M$15*100</f>
        <v>8.9285714285714288</v>
      </c>
    </row>
    <row r="11" spans="1:13" ht="24.95" customHeight="1" x14ac:dyDescent="0.25">
      <c r="A11" s="41" t="s">
        <v>85</v>
      </c>
      <c r="B11" s="130">
        <f>+'Таблица №3-ПОД'!B11/'Таблица №3-ПОД'!B$15*100</f>
        <v>2.7642105773034413</v>
      </c>
      <c r="C11" s="130">
        <f>+'Таблица №3-ПОД'!C11/'Таблица №3-ПОД'!C$15*100</f>
        <v>2.6334968465311843</v>
      </c>
      <c r="D11" s="130">
        <f>+'Таблица №3-ПОД'!D11/'Таблица №3-ПОД'!D$15*100</f>
        <v>2.9952422145328721</v>
      </c>
      <c r="E11" s="130">
        <f>+'Таблица №3-ПОД'!E11/'Таблица №3-ПОД'!E$15*100</f>
        <v>3.0294259527255183</v>
      </c>
      <c r="F11" s="130">
        <f>+'Таблица №3-ПОД'!F11/'Таблица №3-ПОД'!F$15*100</f>
        <v>1.8524871355060035</v>
      </c>
      <c r="G11" s="130">
        <f>+'Таблица №3-ПОД'!G11/'Таблица №3-ПОД'!G$15*100</f>
        <v>0.25936599423631124</v>
      </c>
      <c r="H11" s="131" t="s">
        <v>83</v>
      </c>
      <c r="I11" s="131" t="s">
        <v>83</v>
      </c>
      <c r="J11" s="130">
        <f>+'Таблица №3-ПОД'!J11/'Таблица №3-ПОД'!J$15*100</f>
        <v>0</v>
      </c>
      <c r="K11" s="130">
        <f>+'Таблица №3-ПОД'!K11/'Таблица №3-ПОД'!K$15*100</f>
        <v>0</v>
      </c>
      <c r="L11" s="130">
        <f>+'Таблица №3-ПОД'!L11/'Таблица №3-ПОД'!L$15*100</f>
        <v>0.5988023952095809</v>
      </c>
      <c r="M11" s="130">
        <f>+'Таблица №3-ПОД'!M11/'Таблица №3-ПОД'!M$15*100</f>
        <v>0</v>
      </c>
    </row>
    <row r="12" spans="1:13" ht="24.95" customHeight="1" x14ac:dyDescent="0.25">
      <c r="A12" s="39" t="s">
        <v>6</v>
      </c>
      <c r="B12" s="130">
        <f>+'Таблица №3-ПОД'!B12/'Таблица №3-ПОД'!B$15*100</f>
        <v>1.5782802799731974</v>
      </c>
      <c r="C12" s="130">
        <f>+'Таблица №3-ПОД'!C12/'Таблица №3-ПОД'!C$15*100</f>
        <v>1.6222845129642605</v>
      </c>
      <c r="D12" s="130">
        <f>+'Таблица №3-ПОД'!D12/'Таблица №3-ПОД'!D$15*100</f>
        <v>5.1470588235294112</v>
      </c>
      <c r="E12" s="130">
        <f>+'Таблица №3-ПОД'!E12/'Таблица №3-ПОД'!E$15*100</f>
        <v>5.4317414375301496</v>
      </c>
      <c r="F12" s="130">
        <f>+'Таблица №3-ПОД'!F12/'Таблица №3-ПОД'!F$15*100</f>
        <v>2.1440823327615779</v>
      </c>
      <c r="G12" s="130">
        <f>+'Таблица №3-ПОД'!G12/'Таблица №3-ПОД'!G$15*100</f>
        <v>0.72046109510086453</v>
      </c>
      <c r="H12" s="131" t="s">
        <v>83</v>
      </c>
      <c r="I12" s="131" t="s">
        <v>83</v>
      </c>
      <c r="J12" s="130">
        <f>+'Таблица №3-ПОД'!J12/'Таблица №3-ПОД'!J$15*100</f>
        <v>0</v>
      </c>
      <c r="K12" s="130">
        <f>+'Таблица №3-ПОД'!K12/'Таблица №3-ПОД'!K$15*100</f>
        <v>0</v>
      </c>
      <c r="L12" s="130">
        <f>+'Таблица №3-ПОД'!L12/'Таблица №3-ПОД'!L$15*100</f>
        <v>0</v>
      </c>
      <c r="M12" s="130">
        <f>+'Таблица №3-ПОД'!M12/'Таблица №3-ПОД'!M$15*100</f>
        <v>0</v>
      </c>
    </row>
    <row r="13" spans="1:13" ht="24.95" customHeight="1" x14ac:dyDescent="0.25">
      <c r="A13" s="39" t="s">
        <v>33</v>
      </c>
      <c r="B13" s="130">
        <f>+'Таблица №3-ПОД'!B13/'Таблица №3-ПОД'!B$15*100</f>
        <v>1.1713988164916163</v>
      </c>
      <c r="C13" s="130">
        <f>+'Таблица №3-ПОД'!C13/'Таблица №3-ПОД'!C$15*100</f>
        <v>1.1443587946741416</v>
      </c>
      <c r="D13" s="130">
        <f>+'Таблица №3-ПОД'!D13/'Таблица №3-ПОД'!D$15*100</f>
        <v>1.957179930795848</v>
      </c>
      <c r="E13" s="130">
        <f>+'Таблица №3-ПОД'!E13/'Таблица №3-ПОД'!E$15*100</f>
        <v>2.0260492040520983</v>
      </c>
      <c r="F13" s="130">
        <f>+'Таблица №3-ПОД'!F13/'Таблица №3-ПОД'!F$15*100</f>
        <v>8.5763293310463118E-2</v>
      </c>
      <c r="G13" s="130">
        <f>+'Таблица №3-ПОД'!G13/'Таблица №3-ПОД'!G$15*100</f>
        <v>2.8818443804034585E-2</v>
      </c>
      <c r="H13" s="131" t="s">
        <v>83</v>
      </c>
      <c r="I13" s="131" t="s">
        <v>83</v>
      </c>
      <c r="J13" s="130">
        <f>+'Таблица №3-ПОД'!J13/'Таблица №3-ПОД'!J$15*100</f>
        <v>0</v>
      </c>
      <c r="K13" s="130">
        <f>+'Таблица №3-ПОД'!K13/'Таблица №3-ПОД'!K$15*100</f>
        <v>0.82987551867219922</v>
      </c>
      <c r="L13" s="130">
        <f>+'Таблица №3-ПОД'!L13/'Таблица №3-ПОД'!L$15*100</f>
        <v>0.5988023952095809</v>
      </c>
      <c r="M13" s="130">
        <f>+'Таблица №3-ПОД'!M13/'Таблица №3-ПОД'!M$15*100</f>
        <v>0.35714285714285715</v>
      </c>
    </row>
    <row r="14" spans="1:13" ht="24.95" customHeight="1" x14ac:dyDescent="0.25">
      <c r="A14" s="39" t="s">
        <v>59</v>
      </c>
      <c r="B14" s="130">
        <f>+'Таблица №3-ПОД'!B14/'Таблица №3-ПОД'!B$15*100</f>
        <v>0.33664597276154651</v>
      </c>
      <c r="C14" s="130">
        <f>+'Таблица №3-ПОД'!C14/'Таблица №3-ПОД'!C$15*100</f>
        <v>0.6138752627890679</v>
      </c>
      <c r="D14" s="130">
        <f>+'Таблица №3-ПОД'!D14/'Таблица №3-ПОД'!D$15*100</f>
        <v>1.3840830449826991</v>
      </c>
      <c r="E14" s="130">
        <f>+'Таблица №3-ПОД'!E14/'Таблица №3-ПОД'!E$15*100</f>
        <v>1.6015436565364207</v>
      </c>
      <c r="F14" s="130">
        <f>+'Таблица №3-ПОД'!F14/'Таблица №3-ПОД'!F$15*100</f>
        <v>1.1320754716981132</v>
      </c>
      <c r="G14" s="130">
        <f>+'Таблица №3-ПОД'!G14/'Таблица №3-ПОД'!G$15*100</f>
        <v>2.0028818443804037</v>
      </c>
      <c r="H14" s="131" t="s">
        <v>83</v>
      </c>
      <c r="I14" s="131" t="s">
        <v>83</v>
      </c>
      <c r="J14" s="130">
        <f>+'Таблица №3-ПОД'!J14/'Таблица №3-ПОД'!J$15*100</f>
        <v>0</v>
      </c>
      <c r="K14" s="130">
        <f>+'Таблица №3-ПОД'!K14/'Таблица №3-ПОД'!K$15*100</f>
        <v>0</v>
      </c>
      <c r="L14" s="130">
        <f>+'Таблица №3-ПОД'!L14/'Таблица №3-ПОД'!L$15*100</f>
        <v>0</v>
      </c>
      <c r="M14" s="130">
        <f>+'Таблица №3-ПОД'!M14/'Таблица №3-ПОД'!M$15*100</f>
        <v>0</v>
      </c>
    </row>
    <row r="15" spans="1:13" ht="24.95" customHeight="1" x14ac:dyDescent="0.25">
      <c r="A15" s="39" t="s">
        <v>19</v>
      </c>
      <c r="B15" s="108">
        <f>+SUM(B5:B14)</f>
        <v>100</v>
      </c>
      <c r="C15" s="108">
        <f t="shared" ref="C15:M15" si="0">+SUM(C5:C14)</f>
        <v>100</v>
      </c>
      <c r="D15" s="108">
        <f t="shared" si="0"/>
        <v>99.999999999999986</v>
      </c>
      <c r="E15" s="108">
        <f t="shared" si="0"/>
        <v>100</v>
      </c>
      <c r="F15" s="108">
        <f t="shared" si="0"/>
        <v>100.00000000000003</v>
      </c>
      <c r="G15" s="108">
        <f t="shared" si="0"/>
        <v>99.999999999999972</v>
      </c>
      <c r="H15" s="108">
        <f t="shared" si="0"/>
        <v>100</v>
      </c>
      <c r="I15" s="108">
        <f t="shared" si="0"/>
        <v>100</v>
      </c>
      <c r="J15" s="108">
        <f t="shared" si="0"/>
        <v>99.999999999999986</v>
      </c>
      <c r="K15" s="108">
        <f t="shared" si="0"/>
        <v>99.999999999999986</v>
      </c>
      <c r="L15" s="108">
        <f t="shared" si="0"/>
        <v>100</v>
      </c>
      <c r="M15" s="108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0" customWidth="1"/>
    <col min="2" max="2" width="8" style="50" customWidth="1"/>
    <col min="3" max="4" width="6.7109375" style="50" customWidth="1"/>
    <col min="5" max="5" width="8.140625" style="50" customWidth="1"/>
    <col min="6" max="6" width="7.85546875" style="50" customWidth="1"/>
    <col min="7" max="8" width="6.7109375" style="50" customWidth="1"/>
    <col min="9" max="9" width="8.140625" style="50" customWidth="1"/>
    <col min="10" max="10" width="7.85546875" style="50" customWidth="1"/>
    <col min="11" max="12" width="6.7109375" style="50" customWidth="1"/>
    <col min="13" max="13" width="6.85546875" style="50" customWidth="1"/>
    <col min="14" max="14" width="8.140625" style="50" customWidth="1"/>
    <col min="15" max="15" width="9.28515625" style="50" bestFit="1" customWidth="1"/>
    <col min="16" max="17" width="6.7109375" style="50" customWidth="1"/>
    <col min="18" max="18" width="8.140625" style="50" customWidth="1"/>
    <col min="19" max="19" width="7.7109375" style="50" customWidth="1"/>
    <col min="20" max="21" width="6.7109375" style="50" customWidth="1"/>
    <col min="22" max="22" width="8.140625" style="50" customWidth="1"/>
    <col min="23" max="23" width="12.5703125" style="50" customWidth="1"/>
    <col min="24" max="25" width="6.7109375" style="50" customWidth="1"/>
    <col min="26" max="26" width="8.140625" style="50" customWidth="1"/>
    <col min="27" max="29" width="6.7109375" style="50" customWidth="1"/>
    <col min="30" max="30" width="8.140625" style="50" customWidth="1"/>
    <col min="31" max="33" width="6.7109375" style="50" customWidth="1"/>
    <col min="34" max="34" width="8.140625" style="50" customWidth="1"/>
    <col min="35" max="37" width="6.7109375" style="50" customWidth="1"/>
    <col min="38" max="38" width="8.140625" style="50" customWidth="1"/>
    <col min="39" max="39" width="9.5703125" style="50" bestFit="1" customWidth="1"/>
    <col min="40" max="42" width="8.140625" style="50" customWidth="1"/>
    <col min="43" max="43" width="13.42578125" style="50" customWidth="1"/>
    <col min="44" max="44" width="9.28515625" style="50" bestFit="1" customWidth="1"/>
    <col min="45" max="45" width="12.28515625" style="50" bestFit="1" customWidth="1"/>
    <col min="46" max="46" width="9.28515625" style="50" bestFit="1" customWidth="1"/>
    <col min="47" max="47" width="9.7109375" style="50" bestFit="1" customWidth="1"/>
    <col min="48" max="16384" width="9.140625" style="50"/>
  </cols>
  <sheetData>
    <row r="1" spans="1:242" ht="23.25" customHeight="1" x14ac:dyDescent="0.3">
      <c r="A1" s="140" t="s">
        <v>112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</row>
    <row r="2" spans="1:242" ht="15" customHeight="1" x14ac:dyDescent="0.25"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U2" s="81" t="s">
        <v>11</v>
      </c>
    </row>
    <row r="3" spans="1:242" s="51" customFormat="1" ht="59.25" customHeight="1" x14ac:dyDescent="0.2">
      <c r="A3" s="165" t="s">
        <v>57</v>
      </c>
      <c r="B3" s="150" t="s">
        <v>3</v>
      </c>
      <c r="C3" s="167"/>
      <c r="D3" s="167"/>
      <c r="E3" s="168"/>
      <c r="F3" s="150" t="s">
        <v>26</v>
      </c>
      <c r="G3" s="164"/>
      <c r="H3" s="164"/>
      <c r="I3" s="169"/>
      <c r="J3" s="150" t="s">
        <v>63</v>
      </c>
      <c r="K3" s="164"/>
      <c r="L3" s="164"/>
      <c r="M3" s="164"/>
      <c r="N3" s="151"/>
      <c r="O3" s="150" t="s">
        <v>5</v>
      </c>
      <c r="P3" s="164"/>
      <c r="Q3" s="164"/>
      <c r="R3" s="170"/>
      <c r="S3" s="150" t="s">
        <v>60</v>
      </c>
      <c r="T3" s="164"/>
      <c r="U3" s="164"/>
      <c r="V3" s="171"/>
      <c r="W3" s="150" t="s">
        <v>91</v>
      </c>
      <c r="X3" s="164"/>
      <c r="Y3" s="164"/>
      <c r="Z3" s="172"/>
      <c r="AA3" s="150" t="s">
        <v>85</v>
      </c>
      <c r="AB3" s="164"/>
      <c r="AC3" s="164"/>
      <c r="AD3" s="173"/>
      <c r="AE3" s="150" t="s">
        <v>6</v>
      </c>
      <c r="AF3" s="164"/>
      <c r="AG3" s="164"/>
      <c r="AH3" s="151"/>
      <c r="AI3" s="150" t="s">
        <v>45</v>
      </c>
      <c r="AJ3" s="164"/>
      <c r="AK3" s="164"/>
      <c r="AL3" s="151"/>
      <c r="AM3" s="150" t="s">
        <v>80</v>
      </c>
      <c r="AN3" s="164"/>
      <c r="AO3" s="164"/>
      <c r="AP3" s="164"/>
      <c r="AQ3" s="150" t="s">
        <v>23</v>
      </c>
      <c r="AR3" s="164"/>
      <c r="AS3" s="164"/>
      <c r="AT3" s="164"/>
      <c r="AU3" s="151"/>
    </row>
    <row r="4" spans="1:242" s="93" customFormat="1" ht="31.5" x14ac:dyDescent="0.2">
      <c r="A4" s="166"/>
      <c r="B4" s="91" t="s">
        <v>21</v>
      </c>
      <c r="C4" s="91" t="s">
        <v>22</v>
      </c>
      <c r="D4" s="91" t="s">
        <v>15</v>
      </c>
      <c r="E4" s="91" t="s">
        <v>79</v>
      </c>
      <c r="F4" s="91" t="s">
        <v>21</v>
      </c>
      <c r="G4" s="91" t="s">
        <v>22</v>
      </c>
      <c r="H4" s="91" t="s">
        <v>15</v>
      </c>
      <c r="I4" s="91" t="s">
        <v>79</v>
      </c>
      <c r="J4" s="91" t="s">
        <v>21</v>
      </c>
      <c r="K4" s="91" t="s">
        <v>22</v>
      </c>
      <c r="L4" s="91" t="s">
        <v>15</v>
      </c>
      <c r="M4" s="91" t="s">
        <v>82</v>
      </c>
      <c r="N4" s="91" t="s">
        <v>79</v>
      </c>
      <c r="O4" s="91" t="s">
        <v>21</v>
      </c>
      <c r="P4" s="91" t="s">
        <v>22</v>
      </c>
      <c r="Q4" s="91" t="s">
        <v>15</v>
      </c>
      <c r="R4" s="91" t="s">
        <v>79</v>
      </c>
      <c r="S4" s="91" t="s">
        <v>21</v>
      </c>
      <c r="T4" s="91" t="s">
        <v>22</v>
      </c>
      <c r="U4" s="91" t="s">
        <v>15</v>
      </c>
      <c r="V4" s="91" t="s">
        <v>79</v>
      </c>
      <c r="W4" s="91" t="s">
        <v>21</v>
      </c>
      <c r="X4" s="91" t="s">
        <v>22</v>
      </c>
      <c r="Y4" s="91" t="s">
        <v>15</v>
      </c>
      <c r="Z4" s="91" t="s">
        <v>79</v>
      </c>
      <c r="AA4" s="91" t="s">
        <v>21</v>
      </c>
      <c r="AB4" s="91" t="s">
        <v>22</v>
      </c>
      <c r="AC4" s="91" t="s">
        <v>15</v>
      </c>
      <c r="AD4" s="91" t="s">
        <v>79</v>
      </c>
      <c r="AE4" s="91" t="s">
        <v>21</v>
      </c>
      <c r="AF4" s="91" t="s">
        <v>22</v>
      </c>
      <c r="AG4" s="91" t="s">
        <v>15</v>
      </c>
      <c r="AH4" s="91" t="s">
        <v>79</v>
      </c>
      <c r="AI4" s="91" t="s">
        <v>21</v>
      </c>
      <c r="AJ4" s="91" t="s">
        <v>22</v>
      </c>
      <c r="AK4" s="91" t="s">
        <v>15</v>
      </c>
      <c r="AL4" s="91" t="s">
        <v>79</v>
      </c>
      <c r="AM4" s="94" t="s">
        <v>21</v>
      </c>
      <c r="AN4" s="94" t="s">
        <v>22</v>
      </c>
      <c r="AO4" s="94" t="s">
        <v>15</v>
      </c>
      <c r="AP4" s="97" t="s">
        <v>79</v>
      </c>
      <c r="AQ4" s="91" t="s">
        <v>21</v>
      </c>
      <c r="AR4" s="91" t="s">
        <v>22</v>
      </c>
      <c r="AS4" s="91" t="s">
        <v>15</v>
      </c>
      <c r="AT4" s="91" t="s">
        <v>34</v>
      </c>
      <c r="AU4" s="91" t="s">
        <v>79</v>
      </c>
    </row>
    <row r="5" spans="1:242" s="54" customFormat="1" ht="39.75" customHeight="1" x14ac:dyDescent="0.3">
      <c r="A5" s="98" t="s">
        <v>27</v>
      </c>
      <c r="B5" s="132">
        <v>13211</v>
      </c>
      <c r="C5" s="132">
        <v>876</v>
      </c>
      <c r="D5" s="132">
        <v>146</v>
      </c>
      <c r="E5" s="132"/>
      <c r="F5" s="132">
        <v>4208</v>
      </c>
      <c r="G5" s="132">
        <v>450</v>
      </c>
      <c r="H5" s="132">
        <v>60</v>
      </c>
      <c r="I5" s="132"/>
      <c r="J5" s="132">
        <v>11638</v>
      </c>
      <c r="K5" s="132">
        <v>636</v>
      </c>
      <c r="L5" s="132">
        <v>231</v>
      </c>
      <c r="M5" s="132">
        <v>4</v>
      </c>
      <c r="N5" s="132"/>
      <c r="O5" s="132">
        <v>9961</v>
      </c>
      <c r="P5" s="132">
        <v>575</v>
      </c>
      <c r="Q5" s="132">
        <v>596</v>
      </c>
      <c r="R5" s="132"/>
      <c r="S5" s="132">
        <v>6715</v>
      </c>
      <c r="T5" s="132">
        <v>254</v>
      </c>
      <c r="U5" s="132">
        <v>254</v>
      </c>
      <c r="V5" s="132"/>
      <c r="W5" s="132">
        <v>4479</v>
      </c>
      <c r="X5" s="132">
        <v>350</v>
      </c>
      <c r="Y5" s="132">
        <v>91</v>
      </c>
      <c r="Z5" s="132"/>
      <c r="AA5" s="132">
        <v>1624</v>
      </c>
      <c r="AB5" s="132">
        <v>135</v>
      </c>
      <c r="AC5" s="132">
        <v>17</v>
      </c>
      <c r="AD5" s="132"/>
      <c r="AE5" s="132">
        <v>1023</v>
      </c>
      <c r="AF5" s="132">
        <v>242</v>
      </c>
      <c r="AG5" s="132">
        <v>29</v>
      </c>
      <c r="AH5" s="132"/>
      <c r="AI5" s="132">
        <v>739</v>
      </c>
      <c r="AJ5" s="132">
        <v>94</v>
      </c>
      <c r="AK5" s="132">
        <v>2</v>
      </c>
      <c r="AL5" s="132"/>
      <c r="AM5" s="132">
        <v>448</v>
      </c>
      <c r="AN5" s="132">
        <v>103</v>
      </c>
      <c r="AO5" s="132">
        <v>116</v>
      </c>
      <c r="AP5" s="132"/>
      <c r="AQ5" s="132">
        <f>B5+F5+J5+O5+S5+W5+AA5+AE5+AI5+AM5</f>
        <v>54046</v>
      </c>
      <c r="AR5" s="132">
        <f t="shared" ref="AR5:AS7" si="0">C5+G5+K5+P5+T5+X5+AB5+AF5+AJ5+AN5</f>
        <v>3715</v>
      </c>
      <c r="AS5" s="132">
        <f t="shared" si="0"/>
        <v>1542</v>
      </c>
      <c r="AT5" s="132">
        <f>M5</f>
        <v>4</v>
      </c>
      <c r="AU5" s="132">
        <f>AP5+E5+I5+N5+R5+V5+Z5+AD5+AH5+AL5</f>
        <v>0</v>
      </c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</row>
    <row r="6" spans="1:242" s="54" customFormat="1" ht="39.75" customHeight="1" x14ac:dyDescent="0.3">
      <c r="A6" s="98" t="s">
        <v>28</v>
      </c>
      <c r="B6" s="132">
        <v>22127</v>
      </c>
      <c r="C6" s="132">
        <v>1626</v>
      </c>
      <c r="D6" s="132">
        <v>813</v>
      </c>
      <c r="E6" s="132">
        <v>193</v>
      </c>
      <c r="F6" s="132">
        <v>7160</v>
      </c>
      <c r="G6" s="132">
        <v>869</v>
      </c>
      <c r="H6" s="132">
        <v>0</v>
      </c>
      <c r="I6" s="132">
        <v>59</v>
      </c>
      <c r="J6" s="132">
        <v>18464</v>
      </c>
      <c r="K6" s="132">
        <v>1267</v>
      </c>
      <c r="L6" s="132">
        <v>306</v>
      </c>
      <c r="M6" s="132">
        <v>80</v>
      </c>
      <c r="N6" s="132">
        <v>38</v>
      </c>
      <c r="O6" s="132">
        <v>17017</v>
      </c>
      <c r="P6" s="132">
        <v>1128</v>
      </c>
      <c r="Q6" s="132">
        <v>2728</v>
      </c>
      <c r="R6" s="132">
        <v>116</v>
      </c>
      <c r="S6" s="132">
        <v>11313</v>
      </c>
      <c r="T6" s="132">
        <v>457</v>
      </c>
      <c r="U6" s="132">
        <v>1097</v>
      </c>
      <c r="V6" s="132">
        <v>56</v>
      </c>
      <c r="W6" s="132">
        <v>7825</v>
      </c>
      <c r="X6" s="132">
        <v>624</v>
      </c>
      <c r="Y6" s="132">
        <v>340</v>
      </c>
      <c r="Z6" s="132">
        <v>56</v>
      </c>
      <c r="AA6" s="132">
        <v>2134</v>
      </c>
      <c r="AB6" s="132">
        <v>179</v>
      </c>
      <c r="AC6" s="132">
        <v>0</v>
      </c>
      <c r="AD6" s="132">
        <v>0</v>
      </c>
      <c r="AE6" s="132">
        <v>1292</v>
      </c>
      <c r="AF6" s="132">
        <v>321</v>
      </c>
      <c r="AG6" s="132">
        <v>19</v>
      </c>
      <c r="AH6" s="132">
        <v>0</v>
      </c>
      <c r="AI6" s="132">
        <v>894</v>
      </c>
      <c r="AJ6" s="132">
        <v>116</v>
      </c>
      <c r="AK6" s="132">
        <v>0</v>
      </c>
      <c r="AL6" s="132">
        <v>3</v>
      </c>
      <c r="AM6" s="132">
        <v>428</v>
      </c>
      <c r="AN6" s="132">
        <v>63</v>
      </c>
      <c r="AO6" s="132">
        <v>11</v>
      </c>
      <c r="AP6" s="132">
        <v>0</v>
      </c>
      <c r="AQ6" s="132">
        <f>B6+F6+J6+O6+S6+W6+AA6+AE6+AI6+AM6</f>
        <v>88654</v>
      </c>
      <c r="AR6" s="132">
        <f t="shared" si="0"/>
        <v>6650</v>
      </c>
      <c r="AS6" s="132">
        <f t="shared" si="0"/>
        <v>5314</v>
      </c>
      <c r="AT6" s="132">
        <f>M6</f>
        <v>80</v>
      </c>
      <c r="AU6" s="132">
        <f>AP6+E6+I6+N6+R6+V6+Z6+AD6+AH6+AL6</f>
        <v>521</v>
      </c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</row>
    <row r="7" spans="1:242" ht="37.5" customHeight="1" x14ac:dyDescent="0.2">
      <c r="A7" s="98" t="s">
        <v>46</v>
      </c>
      <c r="B7" s="132">
        <v>0</v>
      </c>
      <c r="C7" s="132">
        <v>0</v>
      </c>
      <c r="D7" s="132">
        <v>10</v>
      </c>
      <c r="E7" s="132"/>
      <c r="F7" s="132">
        <v>0</v>
      </c>
      <c r="G7" s="132">
        <v>0</v>
      </c>
      <c r="H7" s="132">
        <v>3</v>
      </c>
      <c r="I7" s="132"/>
      <c r="J7" s="132">
        <v>0</v>
      </c>
      <c r="K7" s="132">
        <v>0</v>
      </c>
      <c r="L7" s="132">
        <v>19</v>
      </c>
      <c r="M7" s="132">
        <v>0</v>
      </c>
      <c r="N7" s="132"/>
      <c r="O7" s="132">
        <v>0</v>
      </c>
      <c r="P7" s="132">
        <v>0</v>
      </c>
      <c r="Q7" s="132">
        <v>27</v>
      </c>
      <c r="R7" s="132"/>
      <c r="S7" s="132">
        <v>0</v>
      </c>
      <c r="T7" s="132">
        <v>0</v>
      </c>
      <c r="U7" s="132">
        <v>5</v>
      </c>
      <c r="V7" s="132"/>
      <c r="W7" s="132">
        <v>0</v>
      </c>
      <c r="X7" s="132">
        <v>0</v>
      </c>
      <c r="Y7" s="132">
        <v>5</v>
      </c>
      <c r="Z7" s="132"/>
      <c r="AA7" s="132">
        <v>0</v>
      </c>
      <c r="AB7" s="132">
        <v>0</v>
      </c>
      <c r="AC7" s="132">
        <v>1</v>
      </c>
      <c r="AD7" s="132"/>
      <c r="AE7" s="132">
        <v>0</v>
      </c>
      <c r="AF7" s="132">
        <v>0</v>
      </c>
      <c r="AG7" s="132">
        <v>2</v>
      </c>
      <c r="AH7" s="132"/>
      <c r="AI7" s="132">
        <v>0</v>
      </c>
      <c r="AJ7" s="132">
        <v>0</v>
      </c>
      <c r="AK7" s="132">
        <v>0</v>
      </c>
      <c r="AL7" s="132"/>
      <c r="AM7" s="132">
        <v>0</v>
      </c>
      <c r="AN7" s="132">
        <v>0</v>
      </c>
      <c r="AO7" s="132">
        <v>12</v>
      </c>
      <c r="AP7" s="132"/>
      <c r="AQ7" s="132">
        <f t="shared" ref="AQ7" si="1">B7+F7+J7+O7+S7+W7+AA7+AE7+AI7+AM7</f>
        <v>0</v>
      </c>
      <c r="AR7" s="132">
        <f t="shared" si="0"/>
        <v>0</v>
      </c>
      <c r="AS7" s="132">
        <f t="shared" si="0"/>
        <v>84</v>
      </c>
      <c r="AT7" s="132">
        <f>M7</f>
        <v>0</v>
      </c>
      <c r="AU7" s="132">
        <f>AP7+E7+I7+N7+R7+V7+Z7+AD7+AH7+AL7</f>
        <v>0</v>
      </c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</row>
    <row r="8" spans="1:242" s="54" customFormat="1" ht="43.5" customHeight="1" x14ac:dyDescent="0.3">
      <c r="A8" s="98" t="s">
        <v>29</v>
      </c>
      <c r="B8" s="132">
        <v>35338</v>
      </c>
      <c r="C8" s="132">
        <v>2502</v>
      </c>
      <c r="D8" s="132">
        <v>969</v>
      </c>
      <c r="E8" s="132">
        <v>193</v>
      </c>
      <c r="F8" s="132">
        <v>11368</v>
      </c>
      <c r="G8" s="132">
        <v>1319</v>
      </c>
      <c r="H8" s="132">
        <v>63</v>
      </c>
      <c r="I8" s="132">
        <v>59</v>
      </c>
      <c r="J8" s="132">
        <v>30102</v>
      </c>
      <c r="K8" s="132">
        <v>1903</v>
      </c>
      <c r="L8" s="132">
        <v>556</v>
      </c>
      <c r="M8" s="132">
        <v>84</v>
      </c>
      <c r="N8" s="132">
        <v>38</v>
      </c>
      <c r="O8" s="132">
        <v>26978</v>
      </c>
      <c r="P8" s="132">
        <v>1703</v>
      </c>
      <c r="Q8" s="132">
        <v>3351</v>
      </c>
      <c r="R8" s="132">
        <v>116</v>
      </c>
      <c r="S8" s="132">
        <v>18028</v>
      </c>
      <c r="T8" s="132">
        <v>711</v>
      </c>
      <c r="U8" s="132">
        <v>1356</v>
      </c>
      <c r="V8" s="132">
        <v>56</v>
      </c>
      <c r="W8" s="132">
        <v>12304</v>
      </c>
      <c r="X8" s="132">
        <v>974</v>
      </c>
      <c r="Y8" s="132">
        <v>436</v>
      </c>
      <c r="Z8" s="132">
        <v>56</v>
      </c>
      <c r="AA8" s="132">
        <v>3758</v>
      </c>
      <c r="AB8" s="132">
        <v>314</v>
      </c>
      <c r="AC8" s="132">
        <v>18</v>
      </c>
      <c r="AD8" s="132">
        <v>0</v>
      </c>
      <c r="AE8" s="132">
        <v>2315</v>
      </c>
      <c r="AF8" s="132">
        <v>563</v>
      </c>
      <c r="AG8" s="132">
        <v>50</v>
      </c>
      <c r="AH8" s="132">
        <v>0</v>
      </c>
      <c r="AI8" s="132">
        <v>1633</v>
      </c>
      <c r="AJ8" s="132">
        <v>210</v>
      </c>
      <c r="AK8" s="132">
        <v>2</v>
      </c>
      <c r="AL8" s="132">
        <v>3</v>
      </c>
      <c r="AM8" s="132">
        <v>876</v>
      </c>
      <c r="AN8" s="132">
        <v>166</v>
      </c>
      <c r="AO8" s="132">
        <v>139</v>
      </c>
      <c r="AP8" s="132">
        <v>0</v>
      </c>
      <c r="AQ8" s="132">
        <f t="shared" ref="AQ8:AU8" si="2">+SUM(AQ5:AQ7)</f>
        <v>142700</v>
      </c>
      <c r="AR8" s="132">
        <f t="shared" si="2"/>
        <v>10365</v>
      </c>
      <c r="AS8" s="132">
        <f t="shared" si="2"/>
        <v>6940</v>
      </c>
      <c r="AT8" s="132">
        <f t="shared" si="2"/>
        <v>84</v>
      </c>
      <c r="AU8" s="132">
        <f t="shared" si="2"/>
        <v>521</v>
      </c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</row>
    <row r="9" spans="1:242" s="56" customFormat="1" ht="15" customHeight="1" x14ac:dyDescent="0.2"/>
    <row r="10" spans="1:242" x14ac:dyDescent="0.2">
      <c r="AR10" s="99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5" orientation="landscape" r:id="rId1"/>
  <headerFooter alignWithMargins="0">
    <oddHeader>&amp;R&amp;A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0" customWidth="1"/>
    <col min="2" max="10" width="8" style="50" customWidth="1"/>
    <col min="11" max="11" width="9.5703125" style="50" bestFit="1" customWidth="1"/>
    <col min="12" max="19" width="8" style="50" customWidth="1"/>
    <col min="20" max="20" width="8.28515625" style="50" customWidth="1"/>
    <col min="21" max="22" width="8" style="50" customWidth="1"/>
    <col min="23" max="23" width="8.5703125" style="50" customWidth="1"/>
    <col min="24" max="24" width="8" style="50" customWidth="1"/>
    <col min="25" max="25" width="9.5703125" style="50" bestFit="1" customWidth="1"/>
    <col min="26" max="33" width="8" style="50" customWidth="1"/>
    <col min="34" max="34" width="7.5703125" style="50" customWidth="1"/>
    <col min="35" max="35" width="8" style="50" customWidth="1"/>
    <col min="36" max="36" width="9.5703125" style="50" bestFit="1" customWidth="1"/>
    <col min="37" max="16384" width="9.140625" style="50"/>
  </cols>
  <sheetData>
    <row r="1" spans="1:36" ht="23.25" customHeight="1" x14ac:dyDescent="0.3">
      <c r="A1" s="140" t="s">
        <v>113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</row>
    <row r="2" spans="1:36" ht="15" customHeight="1" x14ac:dyDescent="0.25">
      <c r="A2" s="174" t="s">
        <v>20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</row>
    <row r="3" spans="1:36" s="51" customFormat="1" ht="49.5" customHeight="1" x14ac:dyDescent="0.2">
      <c r="A3" s="165" t="s">
        <v>53</v>
      </c>
      <c r="B3" s="145" t="s">
        <v>3</v>
      </c>
      <c r="C3" s="145"/>
      <c r="D3" s="175"/>
      <c r="E3" s="145" t="s">
        <v>30</v>
      </c>
      <c r="F3" s="145"/>
      <c r="G3" s="175"/>
      <c r="H3" s="150" t="s">
        <v>64</v>
      </c>
      <c r="I3" s="164"/>
      <c r="J3" s="164"/>
      <c r="K3" s="151"/>
      <c r="L3" s="145" t="s">
        <v>5</v>
      </c>
      <c r="M3" s="145"/>
      <c r="N3" s="176"/>
      <c r="O3" s="150" t="s">
        <v>60</v>
      </c>
      <c r="P3" s="164"/>
      <c r="Q3" s="171"/>
      <c r="R3" s="145" t="s">
        <v>92</v>
      </c>
      <c r="S3" s="145"/>
      <c r="T3" s="177"/>
      <c r="U3" s="145" t="s">
        <v>18</v>
      </c>
      <c r="V3" s="145"/>
      <c r="W3" s="176"/>
      <c r="X3" s="150" t="s">
        <v>6</v>
      </c>
      <c r="Y3" s="164"/>
      <c r="Z3" s="151"/>
      <c r="AA3" s="150" t="s">
        <v>45</v>
      </c>
      <c r="AB3" s="164"/>
      <c r="AC3" s="151"/>
      <c r="AD3" s="150" t="s">
        <v>80</v>
      </c>
      <c r="AE3" s="164"/>
      <c r="AF3" s="164"/>
      <c r="AG3" s="150" t="s">
        <v>23</v>
      </c>
      <c r="AH3" s="164"/>
      <c r="AI3" s="164"/>
      <c r="AJ3" s="151"/>
    </row>
    <row r="4" spans="1:36" ht="24" customHeight="1" x14ac:dyDescent="0.25">
      <c r="A4" s="166"/>
      <c r="B4" s="52" t="s">
        <v>21</v>
      </c>
      <c r="C4" s="52" t="s">
        <v>22</v>
      </c>
      <c r="D4" s="52" t="s">
        <v>15</v>
      </c>
      <c r="E4" s="52" t="s">
        <v>21</v>
      </c>
      <c r="F4" s="52" t="s">
        <v>22</v>
      </c>
      <c r="G4" s="52" t="s">
        <v>15</v>
      </c>
      <c r="H4" s="52" t="s">
        <v>21</v>
      </c>
      <c r="I4" s="52" t="s">
        <v>22</v>
      </c>
      <c r="J4" s="52" t="s">
        <v>15</v>
      </c>
      <c r="K4" s="52" t="s">
        <v>34</v>
      </c>
      <c r="L4" s="52" t="s">
        <v>21</v>
      </c>
      <c r="M4" s="52" t="s">
        <v>22</v>
      </c>
      <c r="N4" s="52" t="s">
        <v>15</v>
      </c>
      <c r="O4" s="52" t="s">
        <v>21</v>
      </c>
      <c r="P4" s="52" t="s">
        <v>22</v>
      </c>
      <c r="Q4" s="52" t="s">
        <v>15</v>
      </c>
      <c r="R4" s="52" t="s">
        <v>21</v>
      </c>
      <c r="S4" s="52" t="s">
        <v>22</v>
      </c>
      <c r="T4" s="52" t="s">
        <v>15</v>
      </c>
      <c r="U4" s="52" t="s">
        <v>21</v>
      </c>
      <c r="V4" s="52" t="s">
        <v>22</v>
      </c>
      <c r="W4" s="52" t="s">
        <v>15</v>
      </c>
      <c r="X4" s="52" t="s">
        <v>21</v>
      </c>
      <c r="Y4" s="52" t="s">
        <v>22</v>
      </c>
      <c r="Z4" s="52" t="s">
        <v>15</v>
      </c>
      <c r="AA4" s="52" t="s">
        <v>21</v>
      </c>
      <c r="AB4" s="52" t="s">
        <v>22</v>
      </c>
      <c r="AC4" s="52" t="s">
        <v>15</v>
      </c>
      <c r="AD4" s="94" t="s">
        <v>21</v>
      </c>
      <c r="AE4" s="94" t="s">
        <v>22</v>
      </c>
      <c r="AF4" s="94" t="s">
        <v>15</v>
      </c>
      <c r="AG4" s="52" t="s">
        <v>21</v>
      </c>
      <c r="AH4" s="52" t="s">
        <v>22</v>
      </c>
      <c r="AI4" s="52" t="s">
        <v>15</v>
      </c>
      <c r="AJ4" s="52" t="s">
        <v>34</v>
      </c>
    </row>
    <row r="5" spans="1:36" s="33" customFormat="1" ht="39.950000000000003" customHeight="1" x14ac:dyDescent="0.3">
      <c r="A5" s="53" t="s">
        <v>27</v>
      </c>
      <c r="B5" s="129">
        <f>+'Таблица №4-ПОД'!B5/'Таблица №4-ПОД'!B$8*100</f>
        <v>37.384685041598281</v>
      </c>
      <c r="C5" s="129">
        <f>+'Таблица №4-ПОД'!C5/'Таблица №4-ПОД'!C$8*100</f>
        <v>35.011990407673856</v>
      </c>
      <c r="D5" s="129">
        <f>+'Таблица №4-ПОД'!D5/'Таблица №4-ПОД'!D$8*100</f>
        <v>15.067079463364294</v>
      </c>
      <c r="E5" s="129">
        <f>'Таблица №4-ПОД'!F5/'Таблица №4-ПОД'!F$8*100</f>
        <v>37.016185784658688</v>
      </c>
      <c r="F5" s="129">
        <f>'Таблица №4-ПОД'!G5/'Таблица №4-ПОД'!G$8*100</f>
        <v>34.116755117513272</v>
      </c>
      <c r="G5" s="129">
        <f>'Таблица №4-ПОД'!H5/'Таблица №4-ПОД'!H$8*100</f>
        <v>95.238095238095227</v>
      </c>
      <c r="H5" s="129">
        <f>+'Таблица №4-ПОД'!J5/'Таблица №4-ПОД'!J$8*100</f>
        <v>38.661882931366684</v>
      </c>
      <c r="I5" s="129">
        <f>+'Таблица №4-ПОД'!K5/'Таблица №4-ПОД'!K$8*100</f>
        <v>33.420914345769837</v>
      </c>
      <c r="J5" s="129">
        <f>+'Таблица №4-ПОД'!L5/'Таблица №4-ПОД'!L$8*100</f>
        <v>41.546762589928058</v>
      </c>
      <c r="K5" s="129">
        <f>+'Таблица №4-ПОД'!M5/'Таблица №4-ПОД'!M$8*100</f>
        <v>4.7619047619047619</v>
      </c>
      <c r="L5" s="129">
        <f>+'Таблица №4-ПОД'!O5/'Таблица №4-ПОД'!O$8*100</f>
        <v>36.922677737415668</v>
      </c>
      <c r="M5" s="129">
        <f>+'Таблица №4-ПОД'!P5/'Таблица №4-ПОД'!P$8*100</f>
        <v>33.76394597768644</v>
      </c>
      <c r="N5" s="129">
        <f>+'Таблица №4-ПОД'!Q5/'Таблица №4-ПОД'!Q$8*100</f>
        <v>17.785735601313039</v>
      </c>
      <c r="O5" s="129">
        <f>+'Таблица №4-ПОД'!S5/'Таблица №4-ПОД'!S$8*100</f>
        <v>37.24761482138895</v>
      </c>
      <c r="P5" s="129">
        <f>+'Таблица №4-ПОД'!T5/'Таблица №4-ПОД'!T$8*100</f>
        <v>35.72433192686357</v>
      </c>
      <c r="Q5" s="129">
        <f>+'Таблица №4-ПОД'!U5/'Таблица №4-ПОД'!U$8*100</f>
        <v>18.731563421828909</v>
      </c>
      <c r="R5" s="129">
        <f>+'Таблица №4-ПОД'!W5/'Таблица №4-ПОД'!W$8*100</f>
        <v>36.402795838751629</v>
      </c>
      <c r="S5" s="129">
        <f>+'Таблица №4-ПОД'!X5/'Таблица №4-ПОД'!X$8*100</f>
        <v>35.93429158110883</v>
      </c>
      <c r="T5" s="129">
        <f>+'Таблица №4-ПОД'!Y5/'Таблица №4-ПОД'!Y$8*100</f>
        <v>20.871559633027523</v>
      </c>
      <c r="U5" s="129">
        <f>+'Таблица №4-ПОД'!AA5/'Таблица №4-ПОД'!AA$8*100</f>
        <v>43.214475784992018</v>
      </c>
      <c r="V5" s="129">
        <f>+'Таблица №4-ПОД'!AB5/'Таблица №4-ПОД'!AB$8*100</f>
        <v>42.99363057324841</v>
      </c>
      <c r="W5" s="129">
        <f>+'Таблица №4-ПОД'!AC5/'Таблица №4-ПОД'!AC$8*100</f>
        <v>94.444444444444443</v>
      </c>
      <c r="X5" s="129">
        <f>+'Таблица №4-ПОД'!AE5/'Таблица №4-ПОД'!AE$8*100</f>
        <v>44.190064794816415</v>
      </c>
      <c r="Y5" s="129">
        <f>+'Таблица №4-ПОД'!AF5/'Таблица №4-ПОД'!AF$8*100</f>
        <v>42.984014209591479</v>
      </c>
      <c r="Z5" s="129">
        <f>+'Таблица №4-ПОД'!AG5/'Таблица №4-ПОД'!AG$8*100</f>
        <v>57.999999999999993</v>
      </c>
      <c r="AA5" s="129">
        <f>+'Таблица №4-ПОД'!AI5/'Таблица №4-ПОД'!AI$8*100</f>
        <v>45.254133496631965</v>
      </c>
      <c r="AB5" s="129">
        <f>+'Таблица №4-ПОД'!AJ5/'Таблица №4-ПОД'!AJ$8*100</f>
        <v>44.761904761904766</v>
      </c>
      <c r="AC5" s="129">
        <f>+'Таблица №4-ПОД'!AK5/'Таблица №4-ПОД'!AK$8*100</f>
        <v>100</v>
      </c>
      <c r="AD5" s="129">
        <f>+'Таблица №4-ПОД'!AM5/'Таблица №4-ПОД'!AM$8*100</f>
        <v>51.141552511415526</v>
      </c>
      <c r="AE5" s="129">
        <f>+'Таблица №4-ПОД'!AN5/'Таблица №4-ПОД'!AN$8*100</f>
        <v>62.048192771084345</v>
      </c>
      <c r="AF5" s="129">
        <f>+'Таблица №4-ПОД'!AO5/'Таблица №4-ПОД'!AO$8*100</f>
        <v>83.453237410071949</v>
      </c>
      <c r="AG5" s="129">
        <f>+'Таблица №4-ПОД'!AQ5/'Таблица №4-ПОД'!AQ$8*100</f>
        <v>37.873861247372112</v>
      </c>
      <c r="AH5" s="129">
        <f>+'Таблица №4-ПОД'!AR5/'Таблица №4-ПОД'!AR$8*100</f>
        <v>35.841775205016887</v>
      </c>
      <c r="AI5" s="129">
        <f>+'Таблица №4-ПОД'!AS5/'Таблица №4-ПОД'!AS$8*100</f>
        <v>22.219020172910664</v>
      </c>
      <c r="AJ5" s="129">
        <f>+'Таблица №4-ПОД'!AT5/'Таблица №4-ПОД'!AT$8*100</f>
        <v>4.7619047619047619</v>
      </c>
    </row>
    <row r="6" spans="1:36" s="33" customFormat="1" ht="39" customHeight="1" x14ac:dyDescent="0.3">
      <c r="A6" s="53" t="s">
        <v>28</v>
      </c>
      <c r="B6" s="129">
        <f>+'Таблица №4-ПОД'!B6/'Таблица №4-ПОД'!B$8*100</f>
        <v>62.615314958401726</v>
      </c>
      <c r="C6" s="129">
        <f>+'Таблица №4-ПОД'!C6/'Таблица №4-ПОД'!C$8*100</f>
        <v>64.988009592326136</v>
      </c>
      <c r="D6" s="129">
        <f>+'Таблица №4-ПОД'!D6/'Таблица №4-ПОД'!D$8*100</f>
        <v>83.900928792569658</v>
      </c>
      <c r="E6" s="129">
        <f>'Таблица №4-ПОД'!F6/'Таблица №4-ПОД'!F$8*100</f>
        <v>62.983814215341305</v>
      </c>
      <c r="F6" s="129">
        <f>'Таблица №4-ПОД'!G6/'Таблица №4-ПОД'!G$8*100</f>
        <v>65.883244882486736</v>
      </c>
      <c r="G6" s="129">
        <f>'Таблица №4-ПОД'!H6/'Таблица №4-ПОД'!H$8*100</f>
        <v>0</v>
      </c>
      <c r="H6" s="129">
        <f>+'Таблица №4-ПОД'!J6/'Таблица №4-ПОД'!J$8*100</f>
        <v>61.338117068633316</v>
      </c>
      <c r="I6" s="129">
        <f>+'Таблица №4-ПОД'!K6/'Таблица №4-ПОД'!K$8*100</f>
        <v>66.57908565423017</v>
      </c>
      <c r="J6" s="129">
        <f>+'Таблица №4-ПОД'!L6/'Таблица №4-ПОД'!L$8*100</f>
        <v>55.035971223021583</v>
      </c>
      <c r="K6" s="129">
        <f>+'Таблица №4-ПОД'!M6/'Таблица №4-ПОД'!M$8*100</f>
        <v>95.238095238095227</v>
      </c>
      <c r="L6" s="129">
        <f>+'Таблица №4-ПОД'!O6/'Таблица №4-ПОД'!O$8*100</f>
        <v>63.077322262584325</v>
      </c>
      <c r="M6" s="129">
        <f>+'Таблица №4-ПОД'!P6/'Таблица №4-ПОД'!P$8*100</f>
        <v>66.236054022313567</v>
      </c>
      <c r="N6" s="129">
        <f>+'Таблица №4-ПОД'!Q6/'Таблица №4-ПОД'!Q$8*100</f>
        <v>81.408534765741564</v>
      </c>
      <c r="O6" s="129">
        <f>+'Таблица №4-ПОД'!S6/'Таблица №4-ПОД'!S$8*100</f>
        <v>62.75238517861105</v>
      </c>
      <c r="P6" s="129">
        <f>+'Таблица №4-ПОД'!T6/'Таблица №4-ПОД'!T$8*100</f>
        <v>64.27566807313643</v>
      </c>
      <c r="Q6" s="129">
        <f>+'Таблица №4-ПОД'!U6/'Таблица №4-ПОД'!U$8*100</f>
        <v>80.899705014749273</v>
      </c>
      <c r="R6" s="129">
        <f>+'Таблица №4-ПОД'!W6/'Таблица №4-ПОД'!W$8*100</f>
        <v>63.597204161248378</v>
      </c>
      <c r="S6" s="129">
        <f>+'Таблица №4-ПОД'!X6/'Таблица №4-ПОД'!X$8*100</f>
        <v>64.065708418891163</v>
      </c>
      <c r="T6" s="129">
        <f>+'Таблица №4-ПОД'!Y6/'Таблица №4-ПОД'!Y$8*100</f>
        <v>77.981651376146786</v>
      </c>
      <c r="U6" s="129">
        <f>+'Таблица №4-ПОД'!AA6/'Таблица №4-ПОД'!AA$8*100</f>
        <v>56.785524215007989</v>
      </c>
      <c r="V6" s="129">
        <f>+'Таблица №4-ПОД'!AB6/'Таблица №4-ПОД'!AB$8*100</f>
        <v>57.00636942675159</v>
      </c>
      <c r="W6" s="129">
        <f>+'Таблица №4-ПОД'!AC6/'Таблица №4-ПОД'!AC$8*100</f>
        <v>0</v>
      </c>
      <c r="X6" s="129">
        <f>+'Таблица №4-ПОД'!AE6/'Таблица №4-ПОД'!AE$8*100</f>
        <v>55.809935205183578</v>
      </c>
      <c r="Y6" s="129">
        <f>+'Таблица №4-ПОД'!AF6/'Таблица №4-ПОД'!AF$8*100</f>
        <v>57.015985790408529</v>
      </c>
      <c r="Z6" s="129">
        <f>+'Таблица №4-ПОД'!AG6/'Таблица №4-ПОД'!AG$8*100</f>
        <v>38</v>
      </c>
      <c r="AA6" s="129">
        <f>+'Таблица №4-ПОД'!AI6/'Таблица №4-ПОД'!AI$8*100</f>
        <v>54.745866503368035</v>
      </c>
      <c r="AB6" s="129">
        <f>+'Таблица №4-ПОД'!AJ6/'Таблица №4-ПОД'!AJ$8*100</f>
        <v>55.238095238095241</v>
      </c>
      <c r="AC6" s="129">
        <f>+'Таблица №4-ПОД'!AK6/'Таблица №4-ПОД'!AK$8*100</f>
        <v>0</v>
      </c>
      <c r="AD6" s="129">
        <f>+'Таблица №4-ПОД'!AM6/'Таблица №4-ПОД'!AM$8*100</f>
        <v>48.858447488584474</v>
      </c>
      <c r="AE6" s="129">
        <f>+'Таблица №4-ПОД'!AN6/'Таблица №4-ПОД'!AN$8*100</f>
        <v>37.951807228915662</v>
      </c>
      <c r="AF6" s="129">
        <f>+'Таблица №4-ПОД'!AO6/'Таблица №4-ПОД'!AO$8*100</f>
        <v>7.9136690647482011</v>
      </c>
      <c r="AG6" s="129">
        <f>+'Таблица №4-ПОД'!AQ6/'Таблица №4-ПОД'!AQ$8*100</f>
        <v>62.126138752627888</v>
      </c>
      <c r="AH6" s="129">
        <f>+'Таблица №4-ПОД'!AR6/'Таблица №4-ПОД'!AR$8*100</f>
        <v>64.158224794983127</v>
      </c>
      <c r="AI6" s="129">
        <f>+'Таблица №4-ПОД'!AS6/'Таблица №4-ПОД'!AS$8*100</f>
        <v>76.570605187319885</v>
      </c>
      <c r="AJ6" s="129">
        <f>+'Таблица №4-ПОД'!AT6/'Таблица №4-ПОД'!AT$8*100</f>
        <v>95.238095238095227</v>
      </c>
    </row>
    <row r="7" spans="1:36" ht="39.950000000000003" customHeight="1" x14ac:dyDescent="0.25">
      <c r="A7" s="98" t="s">
        <v>46</v>
      </c>
      <c r="B7" s="129">
        <f>+'Таблица №4-ПОД'!B7/'Таблица №4-ПОД'!B$8*100</f>
        <v>0</v>
      </c>
      <c r="C7" s="129">
        <f>+'Таблица №4-ПОД'!C7/'Таблица №4-ПОД'!C$8*100</f>
        <v>0</v>
      </c>
      <c r="D7" s="129">
        <f>+'Таблица №4-ПОД'!D7/'Таблица №4-ПОД'!D$8*100</f>
        <v>1.0319917440660475</v>
      </c>
      <c r="E7" s="129">
        <f>'Таблица №4-ПОД'!F7/'Таблица №4-ПОД'!F$8*100</f>
        <v>0</v>
      </c>
      <c r="F7" s="129">
        <f>'Таблица №4-ПОД'!G7/'Таблица №4-ПОД'!G$8*100</f>
        <v>0</v>
      </c>
      <c r="G7" s="129">
        <f>'Таблица №4-ПОД'!H7/'Таблица №4-ПОД'!H$8*100</f>
        <v>4.7619047619047619</v>
      </c>
      <c r="H7" s="129">
        <f>+'Таблица №4-ПОД'!J7/'Таблица №4-ПОД'!J$8*100</f>
        <v>0</v>
      </c>
      <c r="I7" s="129">
        <f>+'Таблица №4-ПОД'!K7/'Таблица №4-ПОД'!K$8*100</f>
        <v>0</v>
      </c>
      <c r="J7" s="129">
        <f>+'Таблица №4-ПОД'!L7/'Таблица №4-ПОД'!L$8*100</f>
        <v>3.4172661870503598</v>
      </c>
      <c r="K7" s="129">
        <f>+'Таблица №4-ПОД'!M7/'Таблица №4-ПОД'!M$8*100</f>
        <v>0</v>
      </c>
      <c r="L7" s="129">
        <f>+'Таблица №4-ПОД'!O7/'Таблица №4-ПОД'!O$8*100</f>
        <v>0</v>
      </c>
      <c r="M7" s="129">
        <f>+'Таблица №4-ПОД'!P7/'Таблица №4-ПОД'!P$8*100</f>
        <v>0</v>
      </c>
      <c r="N7" s="129">
        <f>+'Таблица №4-ПОД'!Q7/'Таблица №4-ПОД'!Q$8*100</f>
        <v>0.80572963294538946</v>
      </c>
      <c r="O7" s="129">
        <f>+'Таблица №4-ПОД'!S7/'Таблица №4-ПОД'!S$8*100</f>
        <v>0</v>
      </c>
      <c r="P7" s="129">
        <f>+'Таблица №4-ПОД'!T7/'Таблица №4-ПОД'!T$8*100</f>
        <v>0</v>
      </c>
      <c r="Q7" s="129">
        <f>+'Таблица №4-ПОД'!U7/'Таблица №4-ПОД'!U$8*100</f>
        <v>0.36873156342182889</v>
      </c>
      <c r="R7" s="129">
        <f>+'Таблица №4-ПОД'!W7/'Таблица №4-ПОД'!W$8*100</f>
        <v>0</v>
      </c>
      <c r="S7" s="129">
        <f>+'Таблица №4-ПОД'!X7/'Таблица №4-ПОД'!X$8*100</f>
        <v>0</v>
      </c>
      <c r="T7" s="129">
        <f>+'Таблица №4-ПОД'!Y7/'Таблица №4-ПОД'!Y$8*100</f>
        <v>1.1467889908256881</v>
      </c>
      <c r="U7" s="129">
        <f>+'Таблица №4-ПОД'!AA7/'Таблица №4-ПОД'!AA$8*100</f>
        <v>0</v>
      </c>
      <c r="V7" s="129">
        <f>+'Таблица №4-ПОД'!AB7/'Таблица №4-ПОД'!AB$8*100</f>
        <v>0</v>
      </c>
      <c r="W7" s="129">
        <f>+'Таблица №4-ПОД'!AC7/'Таблица №4-ПОД'!AC$8*100</f>
        <v>5.5555555555555554</v>
      </c>
      <c r="X7" s="129">
        <f>+'Таблица №4-ПОД'!AE7/'Таблица №4-ПОД'!AE$8*100</f>
        <v>0</v>
      </c>
      <c r="Y7" s="129">
        <f>+'Таблица №4-ПОД'!AF7/'Таблица №4-ПОД'!AF$8*100</f>
        <v>0</v>
      </c>
      <c r="Z7" s="129">
        <f>+'Таблица №4-ПОД'!AG7/'Таблица №4-ПОД'!AG$8*100</f>
        <v>4</v>
      </c>
      <c r="AA7" s="129">
        <f>+'Таблица №4-ПОД'!AI7/'Таблица №4-ПОД'!AI$8*100</f>
        <v>0</v>
      </c>
      <c r="AB7" s="129">
        <f>+'Таблица №4-ПОД'!AJ7/'Таблица №4-ПОД'!AJ$8*100</f>
        <v>0</v>
      </c>
      <c r="AC7" s="129">
        <f>+'Таблица №4-ПОД'!AK7/'Таблица №4-ПОД'!AK$8*100</f>
        <v>0</v>
      </c>
      <c r="AD7" s="129">
        <f>+'Таблица №4-ПОД'!AM7/'Таблица №4-ПОД'!AM$8*100</f>
        <v>0</v>
      </c>
      <c r="AE7" s="129">
        <f>+'Таблица №4-ПОД'!AN7/'Таблица №4-ПОД'!AN$8*100</f>
        <v>0</v>
      </c>
      <c r="AF7" s="129">
        <f>+'Таблица №4-ПОД'!AO7/'Таблица №4-ПОД'!AO$8*100</f>
        <v>8.6330935251798557</v>
      </c>
      <c r="AG7" s="129">
        <f>+'Таблица №4-ПОД'!AQ7/'Таблица №4-ПОД'!AQ$8*100</f>
        <v>0</v>
      </c>
      <c r="AH7" s="129">
        <f>+'Таблица №4-ПОД'!AR7/'Таблица №4-ПОД'!AR$8*100</f>
        <v>0</v>
      </c>
      <c r="AI7" s="129">
        <f>+'Таблица №4-ПОД'!AS7/'Таблица №4-ПОД'!AS$8*100</f>
        <v>1.2103746397694526</v>
      </c>
      <c r="AJ7" s="129">
        <f>+'Таблица №4-ПОД'!AT7/'Таблица №4-ПОД'!AT$8*100</f>
        <v>0</v>
      </c>
    </row>
    <row r="8" spans="1:36" s="33" customFormat="1" ht="39.950000000000003" customHeight="1" x14ac:dyDescent="0.3">
      <c r="A8" s="53" t="s">
        <v>29</v>
      </c>
      <c r="B8" s="129">
        <f t="shared" ref="B8:AI8" si="0">+SUM(B5:B7)</f>
        <v>100</v>
      </c>
      <c r="C8" s="129">
        <f t="shared" si="0"/>
        <v>100</v>
      </c>
      <c r="D8" s="129">
        <f t="shared" si="0"/>
        <v>100</v>
      </c>
      <c r="E8" s="129">
        <f t="shared" si="0"/>
        <v>100</v>
      </c>
      <c r="F8" s="129">
        <f t="shared" si="0"/>
        <v>100</v>
      </c>
      <c r="G8" s="129">
        <f t="shared" si="0"/>
        <v>99.999999999999986</v>
      </c>
      <c r="H8" s="129">
        <f t="shared" si="0"/>
        <v>100</v>
      </c>
      <c r="I8" s="129">
        <f t="shared" si="0"/>
        <v>100</v>
      </c>
      <c r="J8" s="129">
        <f t="shared" si="0"/>
        <v>100</v>
      </c>
      <c r="K8" s="129">
        <f t="shared" si="0"/>
        <v>99.999999999999986</v>
      </c>
      <c r="L8" s="129">
        <f t="shared" si="0"/>
        <v>100</v>
      </c>
      <c r="M8" s="129">
        <f t="shared" si="0"/>
        <v>100</v>
      </c>
      <c r="N8" s="129">
        <f t="shared" si="0"/>
        <v>99.999999999999986</v>
      </c>
      <c r="O8" s="129">
        <f t="shared" si="0"/>
        <v>100</v>
      </c>
      <c r="P8" s="129">
        <f t="shared" si="0"/>
        <v>100</v>
      </c>
      <c r="Q8" s="129">
        <f t="shared" si="0"/>
        <v>100.00000000000001</v>
      </c>
      <c r="R8" s="129">
        <f t="shared" si="0"/>
        <v>100</v>
      </c>
      <c r="S8" s="129">
        <f t="shared" si="0"/>
        <v>100</v>
      </c>
      <c r="T8" s="129">
        <f t="shared" si="0"/>
        <v>100</v>
      </c>
      <c r="U8" s="129">
        <f t="shared" si="0"/>
        <v>100</v>
      </c>
      <c r="V8" s="129">
        <f t="shared" si="0"/>
        <v>100</v>
      </c>
      <c r="W8" s="129">
        <f t="shared" si="0"/>
        <v>100</v>
      </c>
      <c r="X8" s="129">
        <f t="shared" si="0"/>
        <v>100</v>
      </c>
      <c r="Y8" s="129">
        <f t="shared" si="0"/>
        <v>100</v>
      </c>
      <c r="Z8" s="129">
        <f t="shared" si="0"/>
        <v>100</v>
      </c>
      <c r="AA8" s="129">
        <f t="shared" si="0"/>
        <v>100</v>
      </c>
      <c r="AB8" s="129">
        <f t="shared" si="0"/>
        <v>100</v>
      </c>
      <c r="AC8" s="129">
        <f t="shared" si="0"/>
        <v>100</v>
      </c>
      <c r="AD8" s="129">
        <f t="shared" si="0"/>
        <v>100</v>
      </c>
      <c r="AE8" s="129">
        <f t="shared" si="0"/>
        <v>100</v>
      </c>
      <c r="AF8" s="129">
        <f t="shared" si="0"/>
        <v>100.00000000000001</v>
      </c>
      <c r="AG8" s="129">
        <f t="shared" si="0"/>
        <v>100</v>
      </c>
      <c r="AH8" s="129">
        <f t="shared" si="0"/>
        <v>100.00000000000001</v>
      </c>
      <c r="AI8" s="129">
        <f t="shared" si="0"/>
        <v>100</v>
      </c>
      <c r="AJ8" s="129">
        <f>+SUM(AJ5:AJ7)</f>
        <v>99.999999999999986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0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9.42578125" style="9" customWidth="1"/>
    <col min="2" max="8" width="12.42578125" style="7" customWidth="1"/>
    <col min="9" max="16384" width="9.140625" style="7"/>
  </cols>
  <sheetData>
    <row r="1" spans="1:11" ht="40.5" customHeight="1" x14ac:dyDescent="0.25">
      <c r="A1" s="178" t="s">
        <v>76</v>
      </c>
      <c r="B1" s="178"/>
      <c r="C1" s="178"/>
      <c r="D1" s="178"/>
      <c r="E1" s="178"/>
      <c r="F1" s="178"/>
      <c r="G1" s="178"/>
      <c r="H1" s="178"/>
    </row>
    <row r="2" spans="1:11" ht="13.5" customHeight="1" x14ac:dyDescent="0.25">
      <c r="A2" s="21"/>
      <c r="B2" s="10"/>
    </row>
    <row r="3" spans="1:11" ht="30.75" customHeight="1" x14ac:dyDescent="0.25">
      <c r="A3" s="186" t="s">
        <v>50</v>
      </c>
      <c r="B3" s="102">
        <v>2024</v>
      </c>
      <c r="C3" s="179">
        <v>2025</v>
      </c>
      <c r="D3" s="180"/>
      <c r="E3" s="180"/>
      <c r="F3" s="180"/>
      <c r="G3" s="180"/>
      <c r="H3" s="181"/>
    </row>
    <row r="4" spans="1:11" ht="32.25" customHeight="1" x14ac:dyDescent="0.25">
      <c r="A4" s="187"/>
      <c r="B4" s="76">
        <v>12</v>
      </c>
      <c r="C4" s="76">
        <v>1</v>
      </c>
      <c r="D4" s="76">
        <v>2</v>
      </c>
      <c r="E4" s="76">
        <v>3</v>
      </c>
      <c r="F4" s="76">
        <v>4</v>
      </c>
      <c r="G4" s="76">
        <v>5</v>
      </c>
      <c r="H4" s="76">
        <v>6</v>
      </c>
    </row>
    <row r="5" spans="1:11" ht="35.1" customHeight="1" x14ac:dyDescent="0.25">
      <c r="A5" s="12" t="s">
        <v>16</v>
      </c>
      <c r="B5" s="117">
        <v>1231013</v>
      </c>
      <c r="C5" s="117">
        <v>1230140</v>
      </c>
      <c r="D5" s="117">
        <v>1229323</v>
      </c>
      <c r="E5" s="117">
        <v>1228457</v>
      </c>
      <c r="F5" s="117">
        <v>1227720</v>
      </c>
      <c r="G5" s="117">
        <v>1228001</v>
      </c>
      <c r="H5" s="117">
        <v>1226948</v>
      </c>
      <c r="K5" s="61"/>
    </row>
    <row r="6" spans="1:11" ht="35.1" customHeight="1" x14ac:dyDescent="0.25">
      <c r="A6" s="12" t="s">
        <v>17</v>
      </c>
      <c r="B6" s="117">
        <v>438989</v>
      </c>
      <c r="C6" s="117">
        <v>438693</v>
      </c>
      <c r="D6" s="117">
        <v>436479</v>
      </c>
      <c r="E6" s="117">
        <v>436535</v>
      </c>
      <c r="F6" s="117">
        <v>436217</v>
      </c>
      <c r="G6" s="117">
        <v>433406</v>
      </c>
      <c r="H6" s="117">
        <v>433031</v>
      </c>
      <c r="K6" s="61"/>
    </row>
    <row r="7" spans="1:11" ht="35.1" customHeight="1" x14ac:dyDescent="0.25">
      <c r="A7" s="85" t="s">
        <v>62</v>
      </c>
      <c r="B7" s="117">
        <v>1002712</v>
      </c>
      <c r="C7" s="117">
        <v>1001440</v>
      </c>
      <c r="D7" s="117">
        <v>1008228</v>
      </c>
      <c r="E7" s="117">
        <v>1006907</v>
      </c>
      <c r="F7" s="117">
        <v>1005723</v>
      </c>
      <c r="G7" s="117">
        <v>1009468</v>
      </c>
      <c r="H7" s="117">
        <v>1008093</v>
      </c>
      <c r="K7" s="61"/>
    </row>
    <row r="8" spans="1:11" ht="35.1" customHeight="1" x14ac:dyDescent="0.25">
      <c r="A8" s="12" t="s">
        <v>5</v>
      </c>
      <c r="B8" s="117">
        <v>1046629</v>
      </c>
      <c r="C8" s="117">
        <v>1045663</v>
      </c>
      <c r="D8" s="117">
        <v>1054372</v>
      </c>
      <c r="E8" s="117">
        <v>1053604</v>
      </c>
      <c r="F8" s="117">
        <v>1052867</v>
      </c>
      <c r="G8" s="117">
        <v>1057165</v>
      </c>
      <c r="H8" s="117">
        <v>1056209</v>
      </c>
      <c r="K8" s="61"/>
    </row>
    <row r="9" spans="1:11" ht="35.1" customHeight="1" x14ac:dyDescent="0.25">
      <c r="A9" s="26" t="s">
        <v>65</v>
      </c>
      <c r="B9" s="117">
        <v>482909</v>
      </c>
      <c r="C9" s="117">
        <v>482716</v>
      </c>
      <c r="D9" s="117">
        <v>494227</v>
      </c>
      <c r="E9" s="117">
        <v>494096</v>
      </c>
      <c r="F9" s="117">
        <v>493966</v>
      </c>
      <c r="G9" s="117">
        <v>503059</v>
      </c>
      <c r="H9" s="117">
        <v>502727</v>
      </c>
      <c r="K9" s="61"/>
    </row>
    <row r="10" spans="1:11" ht="34.5" customHeight="1" x14ac:dyDescent="0.25">
      <c r="A10" s="85" t="s">
        <v>84</v>
      </c>
      <c r="B10" s="117">
        <v>406241</v>
      </c>
      <c r="C10" s="117">
        <v>406028</v>
      </c>
      <c r="D10" s="117">
        <v>405261</v>
      </c>
      <c r="E10" s="117">
        <v>405164</v>
      </c>
      <c r="F10" s="117">
        <v>405006</v>
      </c>
      <c r="G10" s="117">
        <v>403346</v>
      </c>
      <c r="H10" s="117">
        <v>403126</v>
      </c>
      <c r="K10" s="61"/>
    </row>
    <row r="11" spans="1:11" ht="35.1" customHeight="1" x14ac:dyDescent="0.25">
      <c r="A11" s="24" t="s">
        <v>85</v>
      </c>
      <c r="B11" s="117">
        <v>196423</v>
      </c>
      <c r="C11" s="117">
        <v>196446</v>
      </c>
      <c r="D11" s="117">
        <v>194409</v>
      </c>
      <c r="E11" s="117">
        <v>194441</v>
      </c>
      <c r="F11" s="117">
        <v>194478</v>
      </c>
      <c r="G11" s="117">
        <v>192167</v>
      </c>
      <c r="H11" s="117">
        <v>192290</v>
      </c>
      <c r="K11" s="61"/>
    </row>
    <row r="12" spans="1:11" ht="35.1" customHeight="1" x14ac:dyDescent="0.25">
      <c r="A12" s="20" t="s">
        <v>6</v>
      </c>
      <c r="B12" s="117">
        <v>139028</v>
      </c>
      <c r="C12" s="117">
        <v>139056</v>
      </c>
      <c r="D12" s="117">
        <v>140486</v>
      </c>
      <c r="E12" s="117">
        <v>140553</v>
      </c>
      <c r="F12" s="117">
        <v>140593</v>
      </c>
      <c r="G12" s="117">
        <v>140726</v>
      </c>
      <c r="H12" s="117">
        <v>140751</v>
      </c>
      <c r="K12" s="61"/>
    </row>
    <row r="13" spans="1:11" ht="35.1" customHeight="1" x14ac:dyDescent="0.25">
      <c r="A13" s="20" t="s">
        <v>33</v>
      </c>
      <c r="B13" s="117">
        <v>84529</v>
      </c>
      <c r="C13" s="117">
        <v>84523</v>
      </c>
      <c r="D13" s="117">
        <v>84756</v>
      </c>
      <c r="E13" s="117">
        <v>84753</v>
      </c>
      <c r="F13" s="117">
        <v>84844</v>
      </c>
      <c r="G13" s="117">
        <v>84723</v>
      </c>
      <c r="H13" s="117">
        <v>84726</v>
      </c>
      <c r="K13" s="61"/>
    </row>
    <row r="14" spans="1:11" ht="35.1" customHeight="1" x14ac:dyDescent="0.25">
      <c r="A14" s="96" t="s">
        <v>59</v>
      </c>
      <c r="B14" s="117">
        <v>37660</v>
      </c>
      <c r="C14" s="117">
        <v>37812</v>
      </c>
      <c r="D14" s="117">
        <v>43675</v>
      </c>
      <c r="E14" s="117">
        <v>43698</v>
      </c>
      <c r="F14" s="117">
        <v>43742</v>
      </c>
      <c r="G14" s="117">
        <v>48244</v>
      </c>
      <c r="H14" s="117">
        <v>48302</v>
      </c>
      <c r="K14" s="61"/>
    </row>
    <row r="15" spans="1:11" ht="35.1" customHeight="1" x14ac:dyDescent="0.25">
      <c r="A15" s="23" t="s">
        <v>23</v>
      </c>
      <c r="B15" s="110">
        <f t="shared" ref="B15:G15" si="0">+SUM(B5:B14)</f>
        <v>5066133</v>
      </c>
      <c r="C15" s="110">
        <f t="shared" si="0"/>
        <v>5062517</v>
      </c>
      <c r="D15" s="110">
        <f t="shared" si="0"/>
        <v>5091216</v>
      </c>
      <c r="E15" s="110">
        <f t="shared" si="0"/>
        <v>5088208</v>
      </c>
      <c r="F15" s="110">
        <f t="shared" si="0"/>
        <v>5085156</v>
      </c>
      <c r="G15" s="110">
        <f t="shared" si="0"/>
        <v>5100305</v>
      </c>
      <c r="H15" s="117">
        <f t="shared" ref="H15" si="1">+SUM(H5:H14)</f>
        <v>5096203</v>
      </c>
      <c r="K15" s="61"/>
    </row>
    <row r="16" spans="1:11" ht="18.75" customHeight="1" x14ac:dyDescent="0.25">
      <c r="A16" s="8"/>
      <c r="B16" s="83"/>
      <c r="C16" s="83"/>
      <c r="D16" s="83"/>
    </row>
    <row r="17" spans="1:5" ht="21" customHeight="1" x14ac:dyDescent="0.25">
      <c r="A17" s="183" t="s">
        <v>31</v>
      </c>
      <c r="B17" s="184"/>
      <c r="C17" s="184"/>
      <c r="D17" s="184"/>
    </row>
    <row r="18" spans="1:5" ht="21" customHeight="1" x14ac:dyDescent="0.25">
      <c r="A18" s="183" t="s">
        <v>44</v>
      </c>
      <c r="B18" s="185"/>
      <c r="C18" s="185"/>
      <c r="D18" s="185"/>
    </row>
    <row r="19" spans="1:5" ht="15.75" x14ac:dyDescent="0.25">
      <c r="A19" s="182" t="s">
        <v>32</v>
      </c>
      <c r="B19" s="182"/>
      <c r="C19" s="182"/>
      <c r="D19" s="182"/>
      <c r="E19" s="182"/>
    </row>
    <row r="20" spans="1:5" ht="13.5" customHeight="1" x14ac:dyDescent="0.25">
      <c r="B20" s="61"/>
      <c r="C20" s="61"/>
      <c r="D20" s="61"/>
    </row>
  </sheetData>
  <mergeCells count="6">
    <mergeCell ref="A1:H1"/>
    <mergeCell ref="C3:H3"/>
    <mergeCell ref="A19:E19"/>
    <mergeCell ref="A17:D17"/>
    <mergeCell ref="A18:D18"/>
    <mergeCell ref="A3:A4"/>
  </mergeCells>
  <phoneticPr fontId="0" type="noConversion"/>
  <conditionalFormatting sqref="B5:H15">
    <cfRule type="duplicateValues" dxfId="0" priority="2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 x14ac:dyDescent="0.25"/>
  <cols>
    <col min="1" max="1" width="58.28515625" style="13" customWidth="1"/>
    <col min="2" max="4" width="10.42578125" style="10" customWidth="1"/>
    <col min="5" max="16384" width="9.140625" style="10"/>
  </cols>
  <sheetData>
    <row r="1" spans="1:8" ht="42" customHeight="1" x14ac:dyDescent="0.25">
      <c r="A1" s="193" t="s">
        <v>77</v>
      </c>
      <c r="B1" s="193"/>
      <c r="C1" s="193"/>
      <c r="D1" s="193"/>
      <c r="E1" s="193"/>
      <c r="F1" s="193"/>
      <c r="G1" s="193"/>
      <c r="H1" s="193"/>
    </row>
    <row r="2" spans="1:8" ht="18.75" customHeight="1" x14ac:dyDescent="0.25">
      <c r="B2" s="67"/>
      <c r="C2" s="68"/>
      <c r="D2" s="68"/>
      <c r="H2" s="90" t="s">
        <v>20</v>
      </c>
    </row>
    <row r="3" spans="1:8" ht="33.75" customHeight="1" x14ac:dyDescent="0.25">
      <c r="A3" s="188" t="s">
        <v>54</v>
      </c>
      <c r="B3" s="60">
        <v>2024</v>
      </c>
      <c r="C3" s="190">
        <v>2025</v>
      </c>
      <c r="D3" s="191"/>
      <c r="E3" s="191"/>
      <c r="F3" s="191"/>
      <c r="G3" s="191"/>
      <c r="H3" s="192"/>
    </row>
    <row r="4" spans="1:8" ht="27.75" customHeight="1" x14ac:dyDescent="0.25">
      <c r="A4" s="189"/>
      <c r="B4" s="11">
        <v>12</v>
      </c>
      <c r="C4" s="89">
        <v>1</v>
      </c>
      <c r="D4" s="89">
        <v>2</v>
      </c>
      <c r="E4" s="89">
        <v>3</v>
      </c>
      <c r="F4" s="89">
        <v>4</v>
      </c>
      <c r="G4" s="89">
        <v>5</v>
      </c>
      <c r="H4" s="89">
        <v>6</v>
      </c>
    </row>
    <row r="5" spans="1:8" ht="35.1" customHeight="1" x14ac:dyDescent="0.25">
      <c r="A5" s="12" t="s">
        <v>40</v>
      </c>
      <c r="B5" s="111">
        <f>+'Таблица №1-ПФ'!B5/'Таблица №1-ПФ'!B$15*100</f>
        <v>24.298868584776596</v>
      </c>
      <c r="C5" s="111">
        <f>+'Таблица №1-ПФ'!C5/'Таблица №1-ПФ'!C$15*100</f>
        <v>24.298980131819803</v>
      </c>
      <c r="D5" s="111">
        <f>+'Таблица №1-ПФ'!D5/'Таблица №1-ПФ'!D$15*100</f>
        <v>24.145960414957841</v>
      </c>
      <c r="E5" s="111">
        <f>+'Таблица №1-ПФ'!E5/'Таблица №1-ПФ'!E$15*100</f>
        <v>24.143215057246088</v>
      </c>
      <c r="F5" s="111">
        <f>+'Таблица №1-ПФ'!F5/'Таблица №1-ПФ'!F$15*100</f>
        <v>24.143212125645704</v>
      </c>
      <c r="G5" s="111">
        <f>+'Таблица №1-ПФ'!G5/'Таблица №1-ПФ'!G$15*100</f>
        <v>24.07701108070988</v>
      </c>
      <c r="H5" s="118">
        <f>+'Таблица №1-ПФ'!H5/'Таблица №1-ПФ'!H$15*100</f>
        <v>24.075728537501352</v>
      </c>
    </row>
    <row r="6" spans="1:8" ht="35.1" customHeight="1" x14ac:dyDescent="0.25">
      <c r="A6" s="12" t="s">
        <v>41</v>
      </c>
      <c r="B6" s="111">
        <f>+'Таблица №1-ПФ'!B6/'Таблица №1-ПФ'!B$15*100</f>
        <v>8.6651692721055689</v>
      </c>
      <c r="C6" s="111">
        <f>+'Таблица №1-ПФ'!C6/'Таблица №1-ПФ'!C$15*100</f>
        <v>8.6655116417386857</v>
      </c>
      <c r="D6" s="111">
        <f>+'Таблица №1-ПФ'!D6/'Таблица №1-ПФ'!D$15*100</f>
        <v>8.5731778027096084</v>
      </c>
      <c r="E6" s="111">
        <f>+'Таблица №1-ПФ'!E6/'Таблица №1-ПФ'!E$15*100</f>
        <v>8.5793465990384039</v>
      </c>
      <c r="F6" s="111">
        <f>+'Таблица №1-ПФ'!F6/'Таблица №1-ПФ'!F$15*100</f>
        <v>8.5782422407493488</v>
      </c>
      <c r="G6" s="111">
        <f>+'Таблица №1-ПФ'!G6/'Таблица №1-ПФ'!G$15*100</f>
        <v>8.497648670030518</v>
      </c>
      <c r="H6" s="118">
        <f>+'Таблица №1-ПФ'!H6/'Таблица №1-ПФ'!H$15*100</f>
        <v>8.4971301182468597</v>
      </c>
    </row>
    <row r="7" spans="1:8" ht="35.1" customHeight="1" x14ac:dyDescent="0.25">
      <c r="A7" s="85" t="s">
        <v>67</v>
      </c>
      <c r="B7" s="111">
        <f>+'Таблица №1-ПФ'!B7/'Таблица №1-ПФ'!B$15*100</f>
        <v>19.792453139307632</v>
      </c>
      <c r="C7" s="111">
        <f>+'Таблица №1-ПФ'!C7/'Таблица №1-ПФ'!C$15*100</f>
        <v>19.78146443755152</v>
      </c>
      <c r="D7" s="111">
        <f>+'Таблица №1-ПФ'!D7/'Таблица №1-ПФ'!D$15*100</f>
        <v>19.803284716264248</v>
      </c>
      <c r="E7" s="111">
        <f>+'Таблица №1-ПФ'!E7/'Таблица №1-ПФ'!E$15*100</f>
        <v>19.789029850980935</v>
      </c>
      <c r="F7" s="111">
        <f>+'Таблица №1-ПФ'!F7/'Таблица №1-ПФ'!F$15*100</f>
        <v>19.777623341348821</v>
      </c>
      <c r="G7" s="111">
        <f>+'Таблица №1-ПФ'!G7/'Таблица №1-ПФ'!G$15*100</f>
        <v>19.792306538530539</v>
      </c>
      <c r="H7" s="118">
        <f>+'Таблица №1-ПФ'!H7/'Таблица №1-ПФ'!H$15*100</f>
        <v>19.781256751349975</v>
      </c>
    </row>
    <row r="8" spans="1:8" ht="35.1" customHeight="1" x14ac:dyDescent="0.25">
      <c r="A8" s="12" t="s">
        <v>39</v>
      </c>
      <c r="B8" s="111">
        <f>+'Таблица №1-ПФ'!B8/'Таблица №1-ПФ'!B$15*100</f>
        <v>20.659327340991641</v>
      </c>
      <c r="C8" s="111">
        <f>+'Таблица №1-ПФ'!C8/'Таблица №1-ПФ'!C$15*100</f>
        <v>20.655002244930735</v>
      </c>
      <c r="D8" s="111">
        <f>+'Таблица №1-ПФ'!D8/'Таблица №1-ПФ'!D$15*100</f>
        <v>20.709630076586809</v>
      </c>
      <c r="E8" s="111">
        <f>+'Таблица №1-ПФ'!E8/'Таблица №1-ПФ'!E$15*100</f>
        <v>20.706779282607943</v>
      </c>
      <c r="F8" s="111">
        <f>+'Таблица №1-ПФ'!F8/'Таблица №1-ПФ'!F$15*100</f>
        <v>20.704713877017735</v>
      </c>
      <c r="G8" s="111">
        <f>+'Таблица №1-ПФ'!G8/'Таблица №1-ПФ'!G$15*100</f>
        <v>20.727485905254685</v>
      </c>
      <c r="H8" s="118">
        <f>+'Таблица №1-ПФ'!H8/'Таблица №1-ПФ'!H$15*100</f>
        <v>20.725410663586203</v>
      </c>
    </row>
    <row r="9" spans="1:8" ht="35.1" customHeight="1" x14ac:dyDescent="0.25">
      <c r="A9" s="85" t="s">
        <v>66</v>
      </c>
      <c r="B9" s="111">
        <f>+'Таблица №1-ПФ'!B9/'Таблица №1-ПФ'!B$15*100</f>
        <v>9.5321026905531312</v>
      </c>
      <c r="C9" s="111">
        <f>+'Таблица №1-ПФ'!C9/'Таблица №1-ПФ'!C$15*100</f>
        <v>9.5350988451001744</v>
      </c>
      <c r="D9" s="111">
        <f>+'Таблица №1-ПФ'!D9/'Таблица №1-ПФ'!D$15*100</f>
        <v>9.7074451368788903</v>
      </c>
      <c r="E9" s="111">
        <f>+'Таблица №1-ПФ'!E9/'Таблица №1-ПФ'!E$15*100</f>
        <v>9.7106093147135493</v>
      </c>
      <c r="F9" s="111">
        <f>+'Таблица №1-ПФ'!F9/'Таблица №1-ПФ'!F$15*100</f>
        <v>9.7138809507515607</v>
      </c>
      <c r="G9" s="111">
        <f>+'Таблица №1-ПФ'!G9/'Таблица №1-ПФ'!G$15*100</f>
        <v>9.8633120960413159</v>
      </c>
      <c r="H9" s="118">
        <f>+'Таблица №1-ПФ'!H9/'Таблица №1-ПФ'!H$15*100</f>
        <v>9.8647365499372768</v>
      </c>
    </row>
    <row r="10" spans="1:8" ht="35.1" customHeight="1" x14ac:dyDescent="0.25">
      <c r="A10" s="85" t="s">
        <v>87</v>
      </c>
      <c r="B10" s="111">
        <f>+'Таблица №1-ПФ'!B10/'Таблица №1-ПФ'!B$15*100</f>
        <v>8.0187590811374285</v>
      </c>
      <c r="C10" s="111">
        <f>+'Таблица №1-ПФ'!C10/'Таблица №1-ПФ'!C$15*100</f>
        <v>8.0202792405437844</v>
      </c>
      <c r="D10" s="111">
        <f>+'Таблица №1-ПФ'!D10/'Таблица №1-ПФ'!D$15*100</f>
        <v>7.9600040540413142</v>
      </c>
      <c r="E10" s="111">
        <f>+'Таблица №1-ПФ'!E10/'Таблица №1-ПФ'!E$15*100</f>
        <v>7.9628034074078728</v>
      </c>
      <c r="F10" s="111">
        <f>+'Таблица №1-ПФ'!F10/'Таблица №1-ПФ'!F$15*100</f>
        <v>7.9644754261226209</v>
      </c>
      <c r="G10" s="111">
        <f>+'Таблица №1-ПФ'!G10/'Таблица №1-ПФ'!G$15*100</f>
        <v>7.9082721523516728</v>
      </c>
      <c r="H10" s="118">
        <f>+'Таблица №1-ПФ'!H10/'Таблица №1-ПФ'!H$15*100</f>
        <v>7.9103206838503093</v>
      </c>
    </row>
    <row r="11" spans="1:8" ht="35.1" customHeight="1" x14ac:dyDescent="0.25">
      <c r="A11" s="59" t="s">
        <v>88</v>
      </c>
      <c r="B11" s="111">
        <f>+'Таблица №1-ПФ'!B11/'Таблица №1-ПФ'!B$15*100</f>
        <v>3.8771781159318159</v>
      </c>
      <c r="C11" s="111">
        <f>+'Таблица №1-ПФ'!C11/'Таблица №1-ПФ'!C$15*100</f>
        <v>3.8804017843298109</v>
      </c>
      <c r="D11" s="111">
        <f>+'Таблица №1-ПФ'!D11/'Таблица №1-ПФ'!D$15*100</f>
        <v>3.8185180121998363</v>
      </c>
      <c r="E11" s="111">
        <f>+'Таблица №1-ПФ'!E11/'Таблица №1-ПФ'!E$15*100</f>
        <v>3.8214043136601332</v>
      </c>
      <c r="F11" s="111">
        <f>+'Таблица №1-ПФ'!F11/'Таблица №1-ПФ'!F$15*100</f>
        <v>3.824425445355069</v>
      </c>
      <c r="G11" s="111">
        <f>+'Таблица №1-ПФ'!G11/'Таблица №1-ПФ'!G$15*100</f>
        <v>3.7677550656284282</v>
      </c>
      <c r="H11" s="118">
        <f>+'Таблица №1-ПФ'!H11/'Таблица №1-ПФ'!H$15*100</f>
        <v>3.7732013422542234</v>
      </c>
    </row>
    <row r="12" spans="1:8" ht="34.5" customHeight="1" x14ac:dyDescent="0.25">
      <c r="A12" s="3" t="s">
        <v>42</v>
      </c>
      <c r="B12" s="111">
        <f>+'Таблица №1-ПФ'!B12/'Таблица №1-ПФ'!B$15*100</f>
        <v>2.7442627345156554</v>
      </c>
      <c r="C12" s="111">
        <f>+'Таблица №1-ПФ'!C12/'Таблица №1-ПФ'!C$15*100</f>
        <v>2.7467759614436851</v>
      </c>
      <c r="D12" s="111">
        <f>+'Таблица №1-ПФ'!D12/'Таблица №1-ПФ'!D$15*100</f>
        <v>2.7593800773724784</v>
      </c>
      <c r="E12" s="111">
        <f>+'Таблица №1-ПФ'!E12/'Таблица №1-ПФ'!E$15*100</f>
        <v>2.7623281123727645</v>
      </c>
      <c r="F12" s="111">
        <f>+'Таблица №1-ПФ'!F12/'Таблица №1-ПФ'!F$15*100</f>
        <v>2.7647726048129102</v>
      </c>
      <c r="G12" s="111">
        <f>+'Таблица №1-ПФ'!G12/'Таблица №1-ПФ'!G$15*100</f>
        <v>2.7591683242472751</v>
      </c>
      <c r="H12" s="118">
        <f>+'Таблица №1-ПФ'!H12/'Таблица №1-ПФ'!H$15*100</f>
        <v>2.7618797759822362</v>
      </c>
    </row>
    <row r="13" spans="1:8" ht="34.5" customHeight="1" x14ac:dyDescent="0.25">
      <c r="A13" s="20" t="s">
        <v>43</v>
      </c>
      <c r="B13" s="111">
        <f>+'Таблица №1-ПФ'!B13/'Таблица №1-ПФ'!B$15*100</f>
        <v>1.6685112688514099</v>
      </c>
      <c r="C13" s="111">
        <f>+'Таблица №1-ПФ'!C13/'Таблица №1-ПФ'!C$15*100</f>
        <v>1.6695845169507579</v>
      </c>
      <c r="D13" s="111">
        <f>+'Таблица №1-ПФ'!D13/'Таблица №1-ПФ'!D$15*100</f>
        <v>1.6647496393788832</v>
      </c>
      <c r="E13" s="111">
        <f>+'Таблица №1-ПФ'!E13/'Таблица №1-ПФ'!E$15*100</f>
        <v>1.6656748309031393</v>
      </c>
      <c r="F13" s="111">
        <f>+'Таблица №1-ПФ'!F13/'Таблица №1-ПФ'!F$15*100</f>
        <v>1.6684640549867105</v>
      </c>
      <c r="G13" s="111">
        <f>+'Таблица №1-ПФ'!G13/'Таблица №1-ПФ'!G$15*100</f>
        <v>1.6611359516734783</v>
      </c>
      <c r="H13" s="118">
        <f>+'Таблица №1-ПФ'!H13/'Таблица №1-ПФ'!H$15*100</f>
        <v>1.6625318889377052</v>
      </c>
    </row>
    <row r="14" spans="1:8" ht="34.5" customHeight="1" x14ac:dyDescent="0.25">
      <c r="A14" s="96" t="s">
        <v>59</v>
      </c>
      <c r="B14" s="111">
        <f>+'Таблица №1-ПФ'!B14/'Таблица №1-ПФ'!B$15*100</f>
        <v>0.74336777182912495</v>
      </c>
      <c r="C14" s="111">
        <f>+'Таблица №1-ПФ'!C14/'Таблица №1-ПФ'!C$15*100</f>
        <v>0.74690119559104695</v>
      </c>
      <c r="D14" s="111">
        <f>+'Таблица №1-ПФ'!D14/'Таблица №1-ПФ'!D$15*100</f>
        <v>0.85785006961008914</v>
      </c>
      <c r="E14" s="111">
        <f>+'Таблица №1-ПФ'!E14/'Таблица №1-ПФ'!E$15*100</f>
        <v>0.85880923106917018</v>
      </c>
      <c r="F14" s="111">
        <f>+'Таблица №1-ПФ'!F14/'Таблица №1-ПФ'!F$15*100</f>
        <v>0.86018993320952186</v>
      </c>
      <c r="G14" s="111">
        <f>+'Таблица №1-ПФ'!G14/'Таблица №1-ПФ'!G$15*100</f>
        <v>0.94590421553220838</v>
      </c>
      <c r="H14" s="118">
        <f>+'Таблица №1-ПФ'!H14/'Таблица №1-ПФ'!H$15*100</f>
        <v>0.94780368835385886</v>
      </c>
    </row>
    <row r="15" spans="1:8" ht="35.1" customHeight="1" x14ac:dyDescent="0.25">
      <c r="A15" s="23" t="s">
        <v>23</v>
      </c>
      <c r="B15" s="111">
        <f>+SUM(B5:B14)</f>
        <v>100</v>
      </c>
      <c r="C15" s="111">
        <f t="shared" ref="C15:G15" si="0">+SUM(C5:C14)</f>
        <v>100.00000000000001</v>
      </c>
      <c r="D15" s="111">
        <f t="shared" si="0"/>
        <v>100</v>
      </c>
      <c r="E15" s="111">
        <f t="shared" si="0"/>
        <v>100.00000000000001</v>
      </c>
      <c r="F15" s="111">
        <f t="shared" si="0"/>
        <v>100</v>
      </c>
      <c r="G15" s="111">
        <f t="shared" si="0"/>
        <v>99.999999999999986</v>
      </c>
      <c r="H15" s="118">
        <f t="shared" ref="H15" si="1">+SUM(H5:H14)</f>
        <v>100.00000000000001</v>
      </c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№1-ПФ</vt:lpstr>
      <vt:lpstr>Таблица №1.1-ПФ</vt:lpstr>
      <vt:lpstr>Таблица№1.2-ПФ</vt:lpstr>
      <vt:lpstr>Таблица№ 2-ПФ</vt:lpstr>
      <vt:lpstr>Таблица №2.1-ПФ</vt:lpstr>
      <vt:lpstr>Таблица№1-Ф</vt:lpstr>
      <vt:lpstr>Таблица №1.1-Ф</vt:lpstr>
      <vt:lpstr>Таблица №2-Ф</vt:lpstr>
      <vt:lpstr>Таблица №2.1-Ф </vt:lpstr>
      <vt:lpstr>Графика №1-Ф </vt:lpstr>
      <vt:lpstr>Графика №2-Ф </vt:lpstr>
      <vt:lpstr>Графика №3-Ф</vt:lpstr>
      <vt:lpstr>Графика №4-Ф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2025-08-14T11:44:59Z</cp:lastPrinted>
  <dcterms:created xsi:type="dcterms:W3CDTF">2008-05-09T10:07:54Z</dcterms:created>
  <dcterms:modified xsi:type="dcterms:W3CDTF">2025-08-14T11:45:21Z</dcterms:modified>
</cp:coreProperties>
</file>