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28800" windowHeight="1104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3.1-Д'!$A$1:$K$20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J15" i="18" l="1"/>
  <c r="J7" i="18"/>
  <c r="C28" i="35" l="1"/>
  <c r="C27" i="35"/>
  <c r="C26" i="35"/>
  <c r="C25" i="35"/>
  <c r="B7" i="20" l="1"/>
  <c r="B8" i="20"/>
  <c r="B9" i="20"/>
  <c r="B10" i="20"/>
  <c r="B11" i="20"/>
  <c r="B12" i="20"/>
  <c r="B13" i="20"/>
  <c r="B14" i="20"/>
  <c r="B15" i="20"/>
  <c r="B6" i="20"/>
  <c r="J12" i="18" l="1"/>
  <c r="J11" i="18"/>
  <c r="J10" i="18"/>
  <c r="J9" i="18"/>
  <c r="J8" i="18"/>
  <c r="J7" i="10" l="1"/>
  <c r="B17" i="10"/>
  <c r="B7" i="28" l="1"/>
  <c r="H15" i="6" l="1"/>
  <c r="M6" i="39" l="1"/>
  <c r="M5" i="39"/>
  <c r="M4" i="39"/>
  <c r="L6" i="36"/>
  <c r="L7" i="36"/>
  <c r="L8" i="36"/>
  <c r="L9" i="36"/>
  <c r="L5" i="36"/>
  <c r="C10" i="36"/>
  <c r="D10" i="36"/>
  <c r="E10" i="36"/>
  <c r="F10" i="36"/>
  <c r="G10" i="36"/>
  <c r="H10" i="36"/>
  <c r="I10" i="36"/>
  <c r="J10" i="36"/>
  <c r="K10" i="36"/>
  <c r="B10" i="36"/>
  <c r="M6" i="35"/>
  <c r="M7" i="35"/>
  <c r="M8" i="35"/>
  <c r="M9" i="35"/>
  <c r="M10" i="35"/>
  <c r="M12" i="35"/>
  <c r="M13" i="35"/>
  <c r="M14" i="35"/>
  <c r="M5" i="35"/>
  <c r="C6" i="20"/>
  <c r="D6" i="20"/>
  <c r="E6" i="20"/>
  <c r="F6" i="20"/>
  <c r="G6" i="20"/>
  <c r="C7" i="20"/>
  <c r="D7" i="20"/>
  <c r="E7" i="20"/>
  <c r="F7" i="20"/>
  <c r="G7" i="20"/>
  <c r="C8" i="20"/>
  <c r="D8" i="20"/>
  <c r="E8" i="20"/>
  <c r="F8" i="20"/>
  <c r="G8" i="20"/>
  <c r="C9" i="20"/>
  <c r="D9" i="20"/>
  <c r="E9" i="20"/>
  <c r="F9" i="20"/>
  <c r="G9" i="20"/>
  <c r="C10" i="20"/>
  <c r="D10" i="20"/>
  <c r="E10" i="20"/>
  <c r="F10" i="20"/>
  <c r="G10" i="20"/>
  <c r="C11" i="20"/>
  <c r="D11" i="20"/>
  <c r="E11" i="20"/>
  <c r="F11" i="20"/>
  <c r="G11" i="20"/>
  <c r="C12" i="20"/>
  <c r="D12" i="20"/>
  <c r="E12" i="20"/>
  <c r="F12" i="20"/>
  <c r="G12" i="20"/>
  <c r="C13" i="20"/>
  <c r="D13" i="20"/>
  <c r="E13" i="20"/>
  <c r="F13" i="20"/>
  <c r="G13" i="20"/>
  <c r="C14" i="20"/>
  <c r="D14" i="20"/>
  <c r="E14" i="20"/>
  <c r="F14" i="20"/>
  <c r="G14" i="20"/>
  <c r="C15" i="20"/>
  <c r="D15" i="20"/>
  <c r="E15" i="20"/>
  <c r="F15" i="20"/>
  <c r="G15" i="20"/>
  <c r="H6" i="20"/>
  <c r="H7" i="20"/>
  <c r="H8" i="20"/>
  <c r="H9" i="20"/>
  <c r="H10" i="20"/>
  <c r="H11" i="20"/>
  <c r="H12" i="20"/>
  <c r="H13" i="20"/>
  <c r="H14" i="20"/>
  <c r="H15" i="20"/>
  <c r="L10" i="36" l="1"/>
  <c r="D15" i="19"/>
  <c r="E15" i="19"/>
  <c r="F15" i="19"/>
  <c r="G15" i="19"/>
  <c r="H15" i="19"/>
  <c r="I15" i="19"/>
  <c r="J15" i="19"/>
  <c r="K15" i="19"/>
  <c r="L15" i="19"/>
  <c r="D16" i="19"/>
  <c r="E16" i="19"/>
  <c r="F16" i="19"/>
  <c r="G16" i="19"/>
  <c r="H16" i="19"/>
  <c r="I16" i="19"/>
  <c r="J16" i="19"/>
  <c r="K16" i="19"/>
  <c r="L16" i="19"/>
  <c r="D17" i="19"/>
  <c r="E17" i="19"/>
  <c r="F17" i="19"/>
  <c r="G17" i="19"/>
  <c r="H17" i="19"/>
  <c r="I17" i="19"/>
  <c r="J17" i="19"/>
  <c r="K17" i="19"/>
  <c r="L17" i="19"/>
  <c r="D18" i="19"/>
  <c r="E18" i="19"/>
  <c r="F18" i="19"/>
  <c r="G18" i="19"/>
  <c r="H18" i="19"/>
  <c r="I18" i="19"/>
  <c r="J18" i="19"/>
  <c r="K18" i="19"/>
  <c r="L18" i="19"/>
  <c r="C16" i="19"/>
  <c r="C17" i="19"/>
  <c r="C18" i="19"/>
  <c r="C15" i="19"/>
  <c r="C6" i="19"/>
  <c r="D6" i="19"/>
  <c r="E6" i="19"/>
  <c r="F6" i="19"/>
  <c r="G6" i="19"/>
  <c r="H6" i="19"/>
  <c r="I6" i="19"/>
  <c r="J6" i="19"/>
  <c r="K6" i="19"/>
  <c r="L6" i="19"/>
  <c r="C7" i="19"/>
  <c r="D7" i="19"/>
  <c r="E7" i="19"/>
  <c r="F7" i="19"/>
  <c r="G7" i="19"/>
  <c r="H7" i="19"/>
  <c r="I7" i="19"/>
  <c r="J7" i="19"/>
  <c r="K7" i="19"/>
  <c r="L7" i="19"/>
  <c r="C8" i="19"/>
  <c r="D8" i="19"/>
  <c r="E8" i="19"/>
  <c r="F8" i="19"/>
  <c r="G8" i="19"/>
  <c r="H8" i="19"/>
  <c r="I8" i="19"/>
  <c r="J8" i="19"/>
  <c r="K8" i="19"/>
  <c r="L8" i="19"/>
  <c r="C9" i="19"/>
  <c r="D9" i="19"/>
  <c r="E9" i="19"/>
  <c r="F9" i="19"/>
  <c r="G9" i="19"/>
  <c r="H9" i="19"/>
  <c r="I9" i="19"/>
  <c r="J9" i="19"/>
  <c r="K9" i="19"/>
  <c r="L9" i="19"/>
  <c r="C10" i="19"/>
  <c r="D10" i="19"/>
  <c r="E10" i="19"/>
  <c r="F10" i="19"/>
  <c r="G10" i="19"/>
  <c r="H10" i="19"/>
  <c r="I10" i="19"/>
  <c r="J10" i="19"/>
  <c r="K10" i="19"/>
  <c r="L10" i="19"/>
  <c r="C11" i="19"/>
  <c r="D11" i="19"/>
  <c r="E11" i="19"/>
  <c r="F11" i="19"/>
  <c r="G11" i="19"/>
  <c r="H11" i="19"/>
  <c r="I11" i="19"/>
  <c r="J11" i="19"/>
  <c r="K11" i="19"/>
  <c r="L11" i="19"/>
  <c r="C12" i="19"/>
  <c r="D12" i="19"/>
  <c r="E12" i="19"/>
  <c r="F12" i="19"/>
  <c r="G12" i="19"/>
  <c r="H12" i="19"/>
  <c r="I12" i="19"/>
  <c r="J12" i="19"/>
  <c r="K12" i="19"/>
  <c r="L12" i="19"/>
  <c r="C13" i="19"/>
  <c r="D13" i="19"/>
  <c r="E13" i="19"/>
  <c r="F13" i="19"/>
  <c r="G13" i="19"/>
  <c r="H13" i="19"/>
  <c r="I13" i="19"/>
  <c r="J13" i="19"/>
  <c r="K13" i="19"/>
  <c r="L13" i="19"/>
  <c r="C14" i="19"/>
  <c r="D14" i="19"/>
  <c r="E14" i="19"/>
  <c r="F14" i="19"/>
  <c r="G14" i="19"/>
  <c r="H14" i="19"/>
  <c r="I14" i="19"/>
  <c r="J14" i="19"/>
  <c r="K14" i="19"/>
  <c r="L14" i="19"/>
  <c r="D5" i="19"/>
  <c r="E5" i="19"/>
  <c r="F5" i="19"/>
  <c r="G5" i="19"/>
  <c r="H5" i="19"/>
  <c r="I5" i="19"/>
  <c r="J5" i="19"/>
  <c r="K5" i="19"/>
  <c r="L5" i="19"/>
  <c r="C5" i="19"/>
  <c r="M6" i="11"/>
  <c r="M7" i="11"/>
  <c r="M8" i="11"/>
  <c r="M9" i="11"/>
  <c r="M10" i="11"/>
  <c r="M11" i="11"/>
  <c r="M12" i="11"/>
  <c r="M13" i="11"/>
  <c r="M15" i="11"/>
  <c r="M16" i="11"/>
  <c r="M17" i="11"/>
  <c r="M5" i="11"/>
  <c r="J13" i="18"/>
  <c r="J14" i="18"/>
  <c r="J16" i="18"/>
  <c r="J17" i="18"/>
  <c r="J8" i="10"/>
  <c r="J9" i="10"/>
  <c r="J10" i="10"/>
  <c r="J11" i="10"/>
  <c r="J12" i="10"/>
  <c r="J13" i="10"/>
  <c r="J14" i="10"/>
  <c r="J15" i="10"/>
  <c r="J16" i="10"/>
  <c r="D17" i="10"/>
  <c r="E17" i="10"/>
  <c r="F17" i="10"/>
  <c r="G17" i="10"/>
  <c r="H17" i="10"/>
  <c r="I17" i="10"/>
  <c r="C17" i="10"/>
  <c r="B9" i="28"/>
  <c r="H16" i="7"/>
  <c r="H16" i="20" s="1"/>
  <c r="C16" i="7"/>
  <c r="C6" i="28" s="1"/>
  <c r="D16" i="7"/>
  <c r="D6" i="28" s="1"/>
  <c r="E16" i="7"/>
  <c r="E6" i="28" s="1"/>
  <c r="F16" i="7"/>
  <c r="F6" i="28" s="1"/>
  <c r="G16" i="7"/>
  <c r="G6" i="28" s="1"/>
  <c r="B16" i="7"/>
  <c r="B10" i="28" s="1"/>
  <c r="M14" i="11" l="1"/>
  <c r="M17" i="19" s="1"/>
  <c r="M16" i="19"/>
  <c r="M18" i="19"/>
  <c r="M4" i="11"/>
  <c r="M7" i="19" s="1"/>
  <c r="M12" i="19"/>
  <c r="M13" i="19"/>
  <c r="M10" i="19"/>
  <c r="M6" i="19"/>
  <c r="B6" i="28"/>
  <c r="B13" i="28"/>
  <c r="E16" i="28"/>
  <c r="E15" i="28"/>
  <c r="E14" i="28"/>
  <c r="E13" i="28"/>
  <c r="E12" i="28"/>
  <c r="E11" i="28"/>
  <c r="E10" i="28"/>
  <c r="E9" i="28"/>
  <c r="E8" i="28"/>
  <c r="E7" i="28"/>
  <c r="B16" i="28"/>
  <c r="B12" i="28"/>
  <c r="B8" i="28"/>
  <c r="D16" i="28"/>
  <c r="D15" i="28"/>
  <c r="D14" i="28"/>
  <c r="D13" i="28"/>
  <c r="D12" i="28"/>
  <c r="D11" i="28"/>
  <c r="D10" i="28"/>
  <c r="D9" i="28"/>
  <c r="D8" i="28"/>
  <c r="D7" i="28"/>
  <c r="B15" i="28"/>
  <c r="B11" i="28"/>
  <c r="G16" i="28"/>
  <c r="C16" i="28"/>
  <c r="G15" i="28"/>
  <c r="C15" i="28"/>
  <c r="G14" i="28"/>
  <c r="C14" i="28"/>
  <c r="G13" i="28"/>
  <c r="C13" i="28"/>
  <c r="G12" i="28"/>
  <c r="C12" i="28"/>
  <c r="G11" i="28"/>
  <c r="C11" i="28"/>
  <c r="G10" i="28"/>
  <c r="C10" i="28"/>
  <c r="G9" i="28"/>
  <c r="C9" i="28"/>
  <c r="G8" i="28"/>
  <c r="C8" i="28"/>
  <c r="G7" i="28"/>
  <c r="C7" i="28"/>
  <c r="B14" i="28"/>
  <c r="H16" i="28"/>
  <c r="F16" i="28"/>
  <c r="H15" i="28"/>
  <c r="F15" i="28"/>
  <c r="H14" i="28"/>
  <c r="F14" i="28"/>
  <c r="H13" i="28"/>
  <c r="F13" i="28"/>
  <c r="H12" i="28"/>
  <c r="F12" i="28"/>
  <c r="H11" i="28"/>
  <c r="F11" i="28"/>
  <c r="H10" i="28"/>
  <c r="F10" i="28"/>
  <c r="H9" i="28"/>
  <c r="F9" i="28"/>
  <c r="H8" i="28"/>
  <c r="F8" i="28"/>
  <c r="H7" i="28"/>
  <c r="F7" i="28"/>
  <c r="H6" i="28"/>
  <c r="D27" i="35"/>
  <c r="J17" i="10"/>
  <c r="L5" i="41"/>
  <c r="L6" i="41"/>
  <c r="L7" i="41"/>
  <c r="L4" i="41"/>
  <c r="H6" i="5"/>
  <c r="H7" i="5"/>
  <c r="H8" i="5"/>
  <c r="H9" i="5"/>
  <c r="H10" i="5"/>
  <c r="H11" i="5"/>
  <c r="H12" i="5"/>
  <c r="H13" i="5"/>
  <c r="H14" i="5"/>
  <c r="H15" i="5"/>
  <c r="H16" i="5"/>
  <c r="M15" i="19" l="1"/>
  <c r="M11" i="19"/>
  <c r="M14" i="19"/>
  <c r="M5" i="19" s="1"/>
  <c r="M9" i="19"/>
  <c r="M8" i="19"/>
  <c r="D25" i="35"/>
  <c r="D26" i="35"/>
  <c r="B15" i="6"/>
  <c r="B16" i="20" s="1"/>
  <c r="D15" i="6"/>
  <c r="E15" i="6"/>
  <c r="F15" i="6"/>
  <c r="G15" i="6"/>
  <c r="C15" i="6"/>
  <c r="D28" i="35" l="1"/>
  <c r="F16" i="20"/>
  <c r="F8" i="5"/>
  <c r="F12" i="5"/>
  <c r="F16" i="5"/>
  <c r="F14" i="5"/>
  <c r="F7" i="5"/>
  <c r="F11" i="5"/>
  <c r="F9" i="5"/>
  <c r="F13" i="5"/>
  <c r="F6" i="5"/>
  <c r="F10" i="5"/>
  <c r="F15" i="5"/>
  <c r="G16" i="20"/>
  <c r="G7" i="5"/>
  <c r="G11" i="5"/>
  <c r="G15" i="5"/>
  <c r="G9" i="5"/>
  <c r="G13" i="5"/>
  <c r="G10" i="5"/>
  <c r="G8" i="5"/>
  <c r="G12" i="5"/>
  <c r="G16" i="5"/>
  <c r="G6" i="5"/>
  <c r="G14" i="5"/>
  <c r="D16" i="20"/>
  <c r="D6" i="5"/>
  <c r="D8" i="5"/>
  <c r="D10" i="5"/>
  <c r="D12" i="5"/>
  <c r="D14" i="5"/>
  <c r="D16" i="5"/>
  <c r="D7" i="5"/>
  <c r="D9" i="5"/>
  <c r="D11" i="5"/>
  <c r="D13" i="5"/>
  <c r="D15" i="5"/>
  <c r="C16" i="20"/>
  <c r="C14" i="5"/>
  <c r="C15" i="5"/>
  <c r="C6" i="5"/>
  <c r="C7" i="5"/>
  <c r="C8" i="5"/>
  <c r="C9" i="5"/>
  <c r="C10" i="5"/>
  <c r="C11" i="5"/>
  <c r="C12" i="5"/>
  <c r="C13" i="5"/>
  <c r="C16" i="5"/>
  <c r="B9" i="5"/>
  <c r="B13" i="5"/>
  <c r="B6" i="5"/>
  <c r="B11" i="5"/>
  <c r="B12" i="5"/>
  <c r="B10" i="5"/>
  <c r="B14" i="5"/>
  <c r="B7" i="5"/>
  <c r="B15" i="5"/>
  <c r="B8" i="5"/>
  <c r="B16" i="5"/>
  <c r="E16" i="20"/>
  <c r="E6" i="5"/>
  <c r="E7" i="5"/>
  <c r="E8" i="5"/>
  <c r="E9" i="5"/>
  <c r="E10" i="5"/>
  <c r="E11" i="5"/>
  <c r="E12" i="5"/>
  <c r="E13" i="5"/>
  <c r="E14" i="5"/>
  <c r="E15" i="5"/>
  <c r="E16" i="5"/>
</calcChain>
</file>

<file path=xl/sharedStrings.xml><?xml version="1.0" encoding="utf-8"?>
<sst xmlns="http://schemas.openxmlformats.org/spreadsheetml/2006/main" count="276" uniqueCount="104">
  <si>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</si>
  <si>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</si>
  <si>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</si>
  <si>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</si>
  <si>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</si>
  <si>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</si>
  <si>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</si>
  <si>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</si>
  <si>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</si>
  <si>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</si>
  <si>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</si>
  <si>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</si>
  <si>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</si>
  <si>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</si>
  <si>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</si>
  <si>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</si>
  <si>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</si>
  <si>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</si>
  <si>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</si>
  <si>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</si>
  <si>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</si>
  <si>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</si>
  <si>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</si>
  <si>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</si>
  <si>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</si>
  <si>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</si>
  <si>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</si>
  <si>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</si>
  <si>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</si>
  <si>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</si>
  <si>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</si>
  <si>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</si>
  <si>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</si>
  <si>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</si>
  <si>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</si>
  <si>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</si>
  <si>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</si>
  <si>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</si>
  <si>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</si>
  <si>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</si>
  <si>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</si>
  <si>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</si>
  <si>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</si>
  <si>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</si>
  <si>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</si>
  <si>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</si>
  <si>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</si>
  <si>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</si>
  <si>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</si>
  <si>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</si>
  <si>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</si>
  <si>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</si>
  <si>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</si>
  <si>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</si>
  <si>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</si>
  <si>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</si>
  <si>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</si>
  <si>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</si>
  <si>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</si>
  <si>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</si>
  <si>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</si>
  <si>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</si>
  <si>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</si>
  <si>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</si>
  <si>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</si>
  <si>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</si>
  <si>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</si>
  <si>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</si>
  <si>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</si>
  <si>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</si>
  <si>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</si>
  <si>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</si>
  <si>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</si>
  <si>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</si>
  <si>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</si>
  <si>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</si>
  <si>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</si>
  <si>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</si>
  <si>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</si>
  <si>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</si>
  <si>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</si>
  <si>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</si>
  <si>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</si>
  <si>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</si>
  <si>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</si>
  <si>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Дългови финансови инструменти</t>
  </si>
  <si>
    <t>Дялови финансови инструменти</t>
  </si>
  <si>
    <t>С лична пенсия за старост</t>
  </si>
  <si>
    <t>С лична пенсия за инвалидност</t>
  </si>
  <si>
    <t>С наследствена пенсия</t>
  </si>
  <si>
    <t>Брой на осигурените лица* по видове договори в ДПФ към 30.06.2025 г.</t>
  </si>
  <si>
    <t>Динамика на нетните активи в ДПФ през 2025 г. (по месеци)</t>
  </si>
  <si>
    <t>I-во полугодие, средноаритметично</t>
  </si>
  <si>
    <t>I-во полугодие, среднопретеглено</t>
  </si>
  <si>
    <t xml:space="preserve">Инвестиционен портфейл и балансови активи на ДПФ към 30.06.2025 г. </t>
  </si>
  <si>
    <t>Структура на инвестиционния портфейл и балансовите активи на ДПФ към 30.06.2025 г.</t>
  </si>
  <si>
    <t>Брой на пенсионерите в ДПФ към 30.06.2025 г.</t>
  </si>
  <si>
    <t xml:space="preserve">Начислени и изплатени суми на осигурени лица и пенсионери за периода  01.01.2025 г. - 30.06.2025 г. </t>
  </si>
  <si>
    <t>Структура на осигурителните вноски в ДПФ за първото полугодие на 2025 г.</t>
  </si>
  <si>
    <t>Брой на осигурените лица по договор от работодател към 30.06.2025 г. (брой лица)</t>
  </si>
  <si>
    <t>Натрупани средства по партидите на лицата с работодателски договори към 30.06.2025 г.(хил. лв.)</t>
  </si>
  <si>
    <t>Постъпления от осигурителни вноски по работодателски договори за полугодието на 2025 г. (хил. лв.)</t>
  </si>
  <si>
    <t>I-во полугодие</t>
  </si>
  <si>
    <t>Година, среднопретеглено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</si>
</sst>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_-* #,##0.00\ _л_в_-;\-* #,##0.00\ _л_в_-;_-* &quot;-&quot;\ _л_в_-;_-@_-"/>
    <numFmt numFmtId="171" formatCode="0.00_ ;\-0.00\ "/>
    <numFmt numFmtId="172" formatCode="0.000"/>
    <numFmt numFmtId="173" formatCode="0.0000"/>
    <numFmt numFmtId="174" formatCode="0.0"/>
    <numFmt numFmtId="175" formatCode="_-* #,##0.000\ _л_в_-;\-* #,##0.000\ _л_в_-;_-* &quot;-&quot;??\ _л_в_-;_-@_-"/>
  </numFmts>
  <fonts count="2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0"/>
      <color rgb="FF080000"/>
      <name val="Tahoma"/>
      <family val="2"/>
      <charset val="204"/>
    </font>
    <font>
      <sz val="12"/>
      <color rgb="FFFF0000"/>
      <name val="Times New Roman"/>
      <family val="1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167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3" fillId="0" borderId="0"/>
    <xf numFmtId="0" fontId="4" fillId="0" borderId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298">
    <xf numFmtId="0" fontId="0" fillId="0" borderId="0" xfId="0"/>
    <xf numFmtId="0" fontId="7" fillId="0" borderId="0" xfId="4" applyFont="1" applyBorder="1" applyAlignment="1">
      <alignment horizontal="center" vertical="center" wrapText="1"/>
    </xf>
    <xf numFmtId="0" fontId="7" fillId="0" borderId="0" xfId="4" applyFont="1" applyBorder="1" applyAlignment="1">
      <alignment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167" fontId="7" fillId="0" borderId="2" xfId="1" applyFont="1" applyBorder="1" applyAlignment="1">
      <alignment horizontal="left" wrapText="1"/>
    </xf>
    <xf numFmtId="3" fontId="7" fillId="0" borderId="0" xfId="4" applyNumberFormat="1" applyFont="1" applyBorder="1" applyAlignment="1">
      <alignment horizontal="center" vertical="center" wrapText="1"/>
    </xf>
    <xf numFmtId="167" fontId="7" fillId="0" borderId="2" xfId="1" applyFont="1" applyFill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168" fontId="7" fillId="0" borderId="0" xfId="1" applyNumberFormat="1" applyFont="1" applyBorder="1" applyAlignment="1">
      <alignment horizontal="center" vertical="center" wrapText="1"/>
    </xf>
    <xf numFmtId="168" fontId="7" fillId="0" borderId="0" xfId="1" applyNumberFormat="1" applyFont="1" applyBorder="1" applyAlignment="1">
      <alignment vertical="center" wrapText="1"/>
    </xf>
    <xf numFmtId="168" fontId="7" fillId="0" borderId="0" xfId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0" xfId="3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3" applyFont="1"/>
    <xf numFmtId="0" fontId="7" fillId="0" borderId="0" xfId="0" applyFont="1" applyBorder="1" applyAlignment="1">
      <alignment horizontal="center"/>
    </xf>
    <xf numFmtId="0" fontId="7" fillId="0" borderId="0" xfId="3" applyFont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3" applyFont="1" applyBorder="1"/>
    <xf numFmtId="0" fontId="8" fillId="0" borderId="0" xfId="0" applyNumberFormat="1" applyFont="1" applyAlignment="1">
      <alignment horizontal="right" wrapText="1"/>
    </xf>
    <xf numFmtId="0" fontId="7" fillId="0" borderId="0" xfId="3" applyFont="1" applyBorder="1" applyAlignment="1">
      <alignment horizontal="left" wrapText="1"/>
    </xf>
    <xf numFmtId="0" fontId="7" fillId="0" borderId="0" xfId="3" applyFont="1" applyBorder="1" applyAlignment="1">
      <alignment horizontal="right" wrapText="1"/>
    </xf>
    <xf numFmtId="0" fontId="7" fillId="0" borderId="0" xfId="3" applyFont="1" applyAlignment="1">
      <alignment horizontal="lef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/>
    <xf numFmtId="3" fontId="10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wrapText="1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167" fontId="10" fillId="0" borderId="3" xfId="1" applyFont="1" applyFill="1" applyBorder="1" applyAlignment="1">
      <alignment horizontal="center" vertical="center" wrapText="1"/>
    </xf>
    <xf numFmtId="10" fontId="10" fillId="0" borderId="0" xfId="3" applyNumberFormat="1" applyFont="1" applyAlignment="1">
      <alignment horizontal="center" vertical="center" wrapText="1"/>
    </xf>
    <xf numFmtId="0" fontId="10" fillId="0" borderId="2" xfId="3" applyFont="1" applyBorder="1" applyAlignment="1">
      <alignment horizontal="left" vertical="center" wrapText="1"/>
    </xf>
    <xf numFmtId="167" fontId="10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7" fillId="0" borderId="0" xfId="3" applyFont="1" applyBorder="1" applyAlignment="1">
      <alignment horizontal="left"/>
    </xf>
    <xf numFmtId="0" fontId="7" fillId="0" borderId="0" xfId="3" applyFont="1" applyBorder="1" applyAlignment="1">
      <alignment horizontal="center"/>
    </xf>
    <xf numFmtId="167" fontId="7" fillId="0" borderId="0" xfId="1" applyFont="1" applyBorder="1" applyAlignment="1">
      <alignment horizontal="left" wrapText="1"/>
    </xf>
    <xf numFmtId="0" fontId="15" fillId="0" borderId="0" xfId="0" applyNumberFormat="1" applyFont="1" applyBorder="1" applyAlignment="1">
      <alignment horizontal="right" vertical="center" wrapText="1"/>
    </xf>
    <xf numFmtId="167" fontId="7" fillId="0" borderId="0" xfId="1" applyFont="1" applyFill="1" applyBorder="1" applyAlignment="1">
      <alignment horizontal="left" wrapText="1"/>
    </xf>
    <xf numFmtId="0" fontId="9" fillId="0" borderId="0" xfId="3" applyFont="1" applyBorder="1"/>
    <xf numFmtId="0" fontId="9" fillId="0" borderId="0" xfId="3" applyFont="1" applyBorder="1" applyAlignment="1">
      <alignment horizontal="center"/>
    </xf>
    <xf numFmtId="3" fontId="10" fillId="0" borderId="2" xfId="0" applyNumberFormat="1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wrapText="1"/>
    </xf>
    <xf numFmtId="0" fontId="16" fillId="0" borderId="0" xfId="0" applyFont="1" applyAlignment="1">
      <alignment horizontal="center"/>
    </xf>
    <xf numFmtId="3" fontId="11" fillId="0" borderId="0" xfId="0" applyNumberFormat="1" applyFont="1" applyBorder="1" applyAlignment="1"/>
    <xf numFmtId="3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0" fontId="17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0" fontId="10" fillId="0" borderId="0" xfId="0" applyNumberFormat="1" applyFont="1" applyAlignment="1">
      <alignment horizontal="center"/>
    </xf>
    <xf numFmtId="0" fontId="10" fillId="0" borderId="0" xfId="4" applyFont="1" applyBorder="1" applyAlignment="1">
      <alignment horizontal="right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167" fontId="10" fillId="0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justify" vertical="top" wrapText="1"/>
    </xf>
    <xf numFmtId="2" fontId="10" fillId="0" borderId="0" xfId="0" applyNumberFormat="1" applyFont="1" applyAlignment="1">
      <alignment horizontal="center"/>
    </xf>
    <xf numFmtId="0" fontId="10" fillId="0" borderId="2" xfId="0" applyFont="1" applyBorder="1" applyAlignment="1">
      <alignment vertical="top" wrapText="1"/>
    </xf>
    <xf numFmtId="3" fontId="16" fillId="0" borderId="4" xfId="0" applyNumberFormat="1" applyFont="1" applyFill="1" applyBorder="1" applyAlignment="1">
      <alignment horizontal="center" vertical="center" wrapText="1"/>
    </xf>
    <xf numFmtId="167" fontId="16" fillId="0" borderId="6" xfId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3" fontId="12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7" fillId="0" borderId="0" xfId="3" applyNumberFormat="1" applyFont="1" applyAlignment="1">
      <alignment horizontal="right"/>
    </xf>
    <xf numFmtId="3" fontId="11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left" wrapText="1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7" fillId="0" borderId="0" xfId="0" applyFont="1" applyBorder="1" applyAlignment="1">
      <alignment wrapText="1"/>
    </xf>
    <xf numFmtId="0" fontId="7" fillId="0" borderId="7" xfId="3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left"/>
    </xf>
    <xf numFmtId="2" fontId="15" fillId="0" borderId="0" xfId="0" applyNumberFormat="1" applyFont="1" applyBorder="1" applyAlignment="1">
      <alignment horizontal="right" vertical="center" wrapText="1"/>
    </xf>
    <xf numFmtId="0" fontId="10" fillId="0" borderId="0" xfId="3" applyFont="1" applyFill="1" applyAlignment="1">
      <alignment horizontal="right" vertical="center" wrapText="1"/>
    </xf>
    <xf numFmtId="3" fontId="7" fillId="0" borderId="0" xfId="4" applyNumberFormat="1" applyFont="1" applyFill="1" applyBorder="1" applyAlignment="1">
      <alignment horizontal="right" wrapText="1"/>
    </xf>
    <xf numFmtId="2" fontId="7" fillId="0" borderId="0" xfId="3" applyNumberFormat="1" applyFont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left" wrapText="1"/>
    </xf>
    <xf numFmtId="3" fontId="7" fillId="0" borderId="0" xfId="3" applyNumberFormat="1" applyFont="1"/>
    <xf numFmtId="3" fontId="7" fillId="0" borderId="2" xfId="4" applyNumberFormat="1" applyFont="1" applyFill="1" applyBorder="1" applyAlignment="1">
      <alignment horizontal="center" vertical="center" wrapText="1"/>
    </xf>
    <xf numFmtId="0" fontId="5" fillId="0" borderId="2" xfId="9" quotePrefix="1" applyFont="1" applyFill="1" applyBorder="1" applyAlignment="1">
      <alignment horizontal="right" vertical="center" wrapText="1" indent="1"/>
    </xf>
    <xf numFmtId="0" fontId="7" fillId="0" borderId="0" xfId="0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center" vertical="center" wrapText="1"/>
    </xf>
    <xf numFmtId="1" fontId="10" fillId="0" borderId="0" xfId="3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2" xfId="0" applyFont="1" applyBorder="1" applyAlignment="1">
      <alignment horizontal="left" wrapText="1"/>
    </xf>
    <xf numFmtId="3" fontId="7" fillId="0" borderId="0" xfId="1" applyNumberFormat="1" applyFont="1" applyBorder="1" applyAlignment="1">
      <alignment vertical="center" wrapText="1"/>
    </xf>
    <xf numFmtId="2" fontId="5" fillId="0" borderId="0" xfId="3" applyNumberFormat="1" applyFont="1" applyFill="1" applyBorder="1" applyAlignment="1">
      <alignment horizontal="right"/>
    </xf>
    <xf numFmtId="2" fontId="7" fillId="0" borderId="0" xfId="3" applyNumberFormat="1" applyFont="1" applyBorder="1" applyAlignment="1">
      <alignment horizontal="right"/>
    </xf>
    <xf numFmtId="0" fontId="7" fillId="0" borderId="2" xfId="4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16" fillId="0" borderId="2" xfId="9" applyFont="1" applyFill="1" applyBorder="1" applyAlignment="1">
      <alignment horizontal="center" vertical="center"/>
    </xf>
    <xf numFmtId="0" fontId="16" fillId="0" borderId="2" xfId="9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/>
    <xf numFmtId="0" fontId="7" fillId="0" borderId="7" xfId="0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 wrapText="1"/>
    </xf>
    <xf numFmtId="3" fontId="7" fillId="0" borderId="0" xfId="4" applyNumberFormat="1" applyFont="1" applyBorder="1" applyAlignment="1">
      <alignment vertical="center" wrapText="1"/>
    </xf>
    <xf numFmtId="3" fontId="10" fillId="0" borderId="0" xfId="3" applyNumberFormat="1" applyFont="1" applyAlignment="1">
      <alignment horizontal="right" vertical="center" wrapText="1"/>
    </xf>
    <xf numFmtId="10" fontId="10" fillId="0" borderId="0" xfId="3" applyNumberFormat="1" applyFont="1" applyFill="1" applyAlignment="1">
      <alignment horizontal="center" vertical="center" wrapText="1"/>
    </xf>
    <xf numFmtId="10" fontId="7" fillId="0" borderId="0" xfId="5" applyNumberFormat="1" applyFont="1"/>
    <xf numFmtId="0" fontId="5" fillId="0" borderId="2" xfId="0" applyFont="1" applyFill="1" applyBorder="1" applyAlignment="1">
      <alignment horizontal="left" vertical="center" wrapText="1"/>
    </xf>
    <xf numFmtId="10" fontId="16" fillId="0" borderId="0" xfId="5" applyNumberFormat="1" applyFont="1" applyFill="1" applyAlignment="1">
      <alignment horizontal="center" vertical="center" wrapText="1"/>
    </xf>
    <xf numFmtId="10" fontId="5" fillId="0" borderId="0" xfId="5" applyNumberFormat="1" applyFont="1" applyFill="1" applyAlignment="1">
      <alignment horizontal="center" vertical="center" wrapText="1"/>
    </xf>
    <xf numFmtId="2" fontId="16" fillId="0" borderId="0" xfId="3" applyNumberFormat="1" applyFont="1" applyFill="1" applyAlignment="1">
      <alignment horizontal="center" vertical="center" wrapText="1"/>
    </xf>
    <xf numFmtId="0" fontId="10" fillId="0" borderId="0" xfId="3" applyFont="1" applyFill="1" applyAlignment="1">
      <alignment horizontal="left" vertical="center" wrapText="1"/>
    </xf>
    <xf numFmtId="3" fontId="10" fillId="0" borderId="0" xfId="3" applyNumberFormat="1" applyFont="1" applyFill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167" fontId="7" fillId="0" borderId="2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67" fontId="5" fillId="0" borderId="2" xfId="1" applyFont="1" applyBorder="1" applyAlignment="1">
      <alignment horizontal="left" vertical="center" wrapText="1"/>
    </xf>
    <xf numFmtId="167" fontId="5" fillId="0" borderId="2" xfId="1" applyFont="1" applyFill="1" applyBorder="1" applyAlignment="1">
      <alignment horizontal="left" vertical="center" wrapText="1"/>
    </xf>
    <xf numFmtId="10" fontId="10" fillId="0" borderId="0" xfId="5" applyNumberFormat="1" applyFont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168" fontId="5" fillId="0" borderId="0" xfId="1" applyNumberFormat="1" applyFont="1" applyFill="1" applyBorder="1" applyAlignment="1">
      <alignment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vertical="center" wrapText="1"/>
    </xf>
    <xf numFmtId="4" fontId="5" fillId="0" borderId="0" xfId="1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1" fontId="5" fillId="0" borderId="2" xfId="0" quotePrefix="1" applyNumberFormat="1" applyFont="1" applyFill="1" applyBorder="1" applyAlignment="1">
      <alignment horizontal="right" vertical="center" wrapText="1" inden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wrapText="1"/>
    </xf>
    <xf numFmtId="1" fontId="19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5" fillId="0" borderId="2" xfId="9" quotePrefix="1" applyNumberFormat="1" applyFont="1" applyFill="1" applyBorder="1" applyAlignment="1">
      <alignment horizontal="right" vertical="center" wrapText="1" indent="1"/>
    </xf>
    <xf numFmtId="0" fontId="5" fillId="0" borderId="2" xfId="0" quotePrefix="1" applyNumberFormat="1" applyFont="1" applyFill="1" applyBorder="1" applyAlignment="1">
      <alignment horizontal="right" vertical="center" wrapText="1" indent="1"/>
    </xf>
    <xf numFmtId="0" fontId="5" fillId="0" borderId="2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/>
    </xf>
    <xf numFmtId="172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/>
    <xf numFmtId="1" fontId="5" fillId="0" borderId="2" xfId="0" applyNumberFormat="1" applyFont="1" applyFill="1" applyBorder="1" applyAlignment="1">
      <alignment horizontal="center"/>
    </xf>
    <xf numFmtId="2" fontId="5" fillId="0" borderId="0" xfId="0" applyNumberFormat="1" applyFont="1" applyFill="1" applyAlignment="1"/>
    <xf numFmtId="0" fontId="10" fillId="0" borderId="2" xfId="3" applyFont="1" applyFill="1" applyBorder="1" applyAlignment="1">
      <alignment horizontal="center" vertical="center" wrapText="1"/>
    </xf>
    <xf numFmtId="3" fontId="10" fillId="0" borderId="0" xfId="3" applyNumberFormat="1" applyFont="1" applyFill="1" applyAlignment="1">
      <alignment horizontal="center" vertical="center" wrapText="1"/>
    </xf>
    <xf numFmtId="3" fontId="10" fillId="0" borderId="0" xfId="3" applyNumberFormat="1" applyFont="1" applyFill="1" applyAlignment="1">
      <alignment horizontal="right" vertical="center" wrapText="1"/>
    </xf>
    <xf numFmtId="2" fontId="7" fillId="0" borderId="0" xfId="0" applyNumberFormat="1" applyFont="1" applyAlignment="1">
      <alignment horizontal="center"/>
    </xf>
    <xf numFmtId="0" fontId="22" fillId="0" borderId="0" xfId="3" applyFont="1" applyFill="1" applyAlignment="1">
      <alignment horizontal="left" vertical="center" wrapText="1"/>
    </xf>
    <xf numFmtId="3" fontId="22" fillId="0" borderId="0" xfId="3" applyNumberFormat="1" applyFont="1" applyFill="1" applyAlignment="1">
      <alignment horizontal="left" vertical="center" wrapText="1"/>
    </xf>
    <xf numFmtId="0" fontId="22" fillId="0" borderId="0" xfId="3" applyFont="1" applyFill="1" applyAlignment="1">
      <alignment horizontal="center" vertical="center" wrapText="1"/>
    </xf>
    <xf numFmtId="3" fontId="22" fillId="0" borderId="0" xfId="3" applyNumberFormat="1" applyFont="1" applyFill="1" applyAlignment="1">
      <alignment horizontal="right" vertical="center" wrapText="1"/>
    </xf>
    <xf numFmtId="0" fontId="21" fillId="0" borderId="0" xfId="3" applyFont="1" applyFill="1" applyAlignment="1">
      <alignment horizontal="left" vertical="center" wrapText="1"/>
    </xf>
    <xf numFmtId="0" fontId="21" fillId="0" borderId="0" xfId="3" applyFont="1" applyFill="1" applyAlignment="1">
      <alignment horizontal="center" vertical="center" wrapText="1"/>
    </xf>
    <xf numFmtId="0" fontId="21" fillId="2" borderId="0" xfId="0" applyFont="1" applyFill="1" applyBorder="1" applyAlignment="1">
      <alignment horizontal="left" vertical="center" wrapText="1"/>
    </xf>
    <xf numFmtId="173" fontId="21" fillId="2" borderId="0" xfId="5" applyNumberFormat="1" applyFont="1" applyFill="1" applyAlignment="1">
      <alignment horizontal="center" vertical="center" wrapText="1"/>
    </xf>
    <xf numFmtId="10" fontId="21" fillId="2" borderId="0" xfId="3" applyNumberFormat="1" applyFont="1" applyFill="1" applyAlignment="1">
      <alignment horizontal="center" vertical="center" wrapText="1"/>
    </xf>
    <xf numFmtId="0" fontId="21" fillId="2" borderId="0" xfId="3" applyFont="1" applyFill="1" applyAlignment="1">
      <alignment horizontal="left" vertical="center" wrapText="1"/>
    </xf>
    <xf numFmtId="3" fontId="21" fillId="0" borderId="0" xfId="3" applyNumberFormat="1" applyFont="1" applyFill="1" applyAlignment="1">
      <alignment horizontal="left" vertical="center" wrapText="1"/>
    </xf>
    <xf numFmtId="3" fontId="21" fillId="0" borderId="0" xfId="3" applyNumberFormat="1" applyFont="1" applyFill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7" xfId="3" applyFont="1" applyFill="1" applyBorder="1" applyAlignment="1">
      <alignment horizontal="center" vertical="center" wrapText="1"/>
    </xf>
    <xf numFmtId="3" fontId="5" fillId="0" borderId="2" xfId="4" applyNumberFormat="1" applyFont="1" applyFill="1" applyBorder="1" applyAlignment="1">
      <alignment horizontal="right" vertical="center" wrapText="1"/>
    </xf>
    <xf numFmtId="3" fontId="7" fillId="0" borderId="2" xfId="4" applyNumberFormat="1" applyFont="1" applyFill="1" applyBorder="1" applyAlignment="1">
      <alignment horizontal="right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right" wrapText="1"/>
    </xf>
    <xf numFmtId="3" fontId="5" fillId="0" borderId="2" xfId="3" applyNumberFormat="1" applyFont="1" applyFill="1" applyBorder="1"/>
    <xf numFmtId="3" fontId="7" fillId="0" borderId="2" xfId="3" applyNumberFormat="1" applyFont="1" applyFill="1" applyBorder="1"/>
    <xf numFmtId="166" fontId="5" fillId="0" borderId="2" xfId="0" applyNumberFormat="1" applyFont="1" applyFill="1" applyBorder="1" applyAlignment="1">
      <alignment horizontal="right" wrapText="1"/>
    </xf>
    <xf numFmtId="3" fontId="5" fillId="0" borderId="2" xfId="3" applyNumberFormat="1" applyFont="1" applyFill="1" applyBorder="1" applyAlignment="1">
      <alignment horizontal="right" vertical="center" wrapText="1"/>
    </xf>
    <xf numFmtId="3" fontId="10" fillId="0" borderId="2" xfId="3" applyNumberFormat="1" applyFont="1" applyFill="1" applyBorder="1" applyAlignment="1">
      <alignment horizontal="right" vertical="center" wrapText="1"/>
    </xf>
    <xf numFmtId="174" fontId="5" fillId="0" borderId="2" xfId="0" quotePrefix="1" applyNumberFormat="1" applyFont="1" applyFill="1" applyBorder="1" applyAlignment="1">
      <alignment horizontal="right" vertical="center" wrapText="1" indent="1"/>
    </xf>
    <xf numFmtId="166" fontId="16" fillId="0" borderId="0" xfId="0" applyNumberFormat="1" applyFont="1" applyFill="1" applyAlignment="1">
      <alignment horizontal="center"/>
    </xf>
    <xf numFmtId="0" fontId="7" fillId="0" borderId="0" xfId="3" applyFont="1" applyBorder="1" applyAlignment="1">
      <alignment horizontal="center" wrapText="1"/>
    </xf>
    <xf numFmtId="2" fontId="7" fillId="0" borderId="0" xfId="5" applyNumberFormat="1" applyFont="1"/>
    <xf numFmtId="3" fontId="5" fillId="0" borderId="2" xfId="3" applyNumberFormat="1" applyFont="1" applyFill="1" applyBorder="1"/>
    <xf numFmtId="3" fontId="24" fillId="0" borderId="0" xfId="0" applyNumberFormat="1" applyFont="1" applyAlignment="1">
      <alignment horizontal="right" vertical="center" wrapText="1"/>
    </xf>
    <xf numFmtId="0" fontId="24" fillId="0" borderId="0" xfId="0" applyNumberFormat="1" applyFont="1" applyAlignment="1">
      <alignment horizontal="right" vertical="center" wrapText="1"/>
    </xf>
    <xf numFmtId="10" fontId="23" fillId="0" borderId="0" xfId="5" applyNumberFormat="1" applyFont="1" applyFill="1"/>
    <xf numFmtId="167" fontId="5" fillId="0" borderId="0" xfId="1" applyNumberFormat="1" applyFont="1" applyFill="1" applyBorder="1" applyAlignment="1">
      <alignment vertical="center" wrapText="1"/>
    </xf>
    <xf numFmtId="0" fontId="25" fillId="0" borderId="0" xfId="3" applyFont="1" applyFill="1" applyAlignment="1">
      <alignment horizontal="left" vertical="center" wrapText="1"/>
    </xf>
    <xf numFmtId="3" fontId="25" fillId="0" borderId="0" xfId="3" applyNumberFormat="1" applyFont="1" applyFill="1" applyAlignment="1">
      <alignment horizontal="left" vertical="center" wrapText="1"/>
    </xf>
    <xf numFmtId="0" fontId="25" fillId="0" borderId="0" xfId="3" applyFont="1" applyFill="1" applyAlignment="1">
      <alignment horizontal="center" vertical="center" wrapText="1"/>
    </xf>
    <xf numFmtId="3" fontId="25" fillId="0" borderId="0" xfId="3" applyNumberFormat="1" applyFont="1" applyFill="1" applyAlignment="1">
      <alignment horizontal="center" vertical="center" wrapText="1"/>
    </xf>
    <xf numFmtId="3" fontId="25" fillId="0" borderId="0" xfId="3" applyNumberFormat="1" applyFont="1" applyFill="1" applyAlignment="1">
      <alignment horizontal="right" vertical="center" wrapText="1"/>
    </xf>
    <xf numFmtId="3" fontId="5" fillId="0" borderId="2" xfId="3" applyNumberFormat="1" applyFont="1" applyFill="1" applyBorder="1" applyAlignment="1">
      <alignment vertical="center"/>
    </xf>
    <xf numFmtId="3" fontId="7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vertical="center" wrapText="1"/>
    </xf>
    <xf numFmtId="168" fontId="7" fillId="0" borderId="2" xfId="1" applyNumberFormat="1" applyFont="1" applyFill="1" applyBorder="1" applyAlignment="1">
      <alignment horizontal="right" vertical="center" wrapText="1"/>
    </xf>
    <xf numFmtId="4" fontId="5" fillId="0" borderId="2" xfId="5" applyNumberFormat="1" applyFont="1" applyFill="1" applyBorder="1" applyAlignment="1">
      <alignment horizontal="right" vertical="center" wrapText="1"/>
    </xf>
    <xf numFmtId="166" fontId="16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170" fontId="16" fillId="0" borderId="2" xfId="0" applyNumberFormat="1" applyFont="1" applyFill="1" applyBorder="1" applyAlignment="1">
      <alignment horizontal="right" vertical="center" wrapText="1"/>
    </xf>
    <xf numFmtId="170" fontId="5" fillId="0" borderId="2" xfId="0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vertical="center" wrapText="1"/>
    </xf>
    <xf numFmtId="175" fontId="7" fillId="0" borderId="0" xfId="1" applyNumberFormat="1" applyFont="1" applyBorder="1" applyAlignment="1">
      <alignment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3" fontId="10" fillId="0" borderId="2" xfId="3" applyNumberFormat="1" applyFont="1" applyFill="1" applyBorder="1" applyAlignment="1">
      <alignment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4" fontId="16" fillId="0" borderId="2" xfId="0" applyNumberFormat="1" applyFont="1" applyFill="1" applyBorder="1" applyAlignment="1">
      <alignment vertical="top" wrapText="1"/>
    </xf>
    <xf numFmtId="4" fontId="7" fillId="0" borderId="7" xfId="0" applyNumberFormat="1" applyFont="1" applyFill="1" applyBorder="1" applyAlignment="1">
      <alignment horizontal="right" wrapText="1"/>
    </xf>
    <xf numFmtId="4" fontId="5" fillId="0" borderId="7" xfId="0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 vertical="center"/>
    </xf>
    <xf numFmtId="2" fontId="7" fillId="0" borderId="2" xfId="3" applyNumberFormat="1" applyFont="1" applyFill="1" applyBorder="1" applyAlignment="1">
      <alignment horizontal="right" vertical="center"/>
    </xf>
    <xf numFmtId="2" fontId="26" fillId="0" borderId="2" xfId="3" applyNumberFormat="1" applyFont="1" applyFill="1" applyBorder="1" applyAlignment="1">
      <alignment horizontal="right" vertical="center"/>
    </xf>
    <xf numFmtId="0" fontId="5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0" fontId="7" fillId="0" borderId="0" xfId="3" applyFont="1" applyBorder="1" applyAlignment="1">
      <alignment horizontal="center" wrapText="1"/>
    </xf>
    <xf numFmtId="0" fontId="7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11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5" fillId="0" borderId="0" xfId="3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11" xfId="4" applyFont="1" applyBorder="1" applyAlignment="1">
      <alignment horizontal="center" vertical="center" wrapText="1"/>
    </xf>
    <xf numFmtId="0" fontId="7" fillId="0" borderId="12" xfId="4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4" fillId="0" borderId="0" xfId="0" applyFont="1" applyFill="1" applyBorder="1" applyAlignment="1"/>
    <xf numFmtId="0" fontId="10" fillId="0" borderId="0" xfId="3" applyFont="1" applyFill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</cellXfs>
  <cellStyles count="21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2 2" xfId="19"/>
    <cellStyle name="Normal 2 2 3" xfId="18"/>
    <cellStyle name="Normal 2 2 4" xfId="16"/>
    <cellStyle name="Normal 2 3" xfId="14"/>
    <cellStyle name="Normal 2 4" xfId="17"/>
    <cellStyle name="Normal 2 5" xfId="15"/>
    <cellStyle name="Normal 3" xfId="13"/>
    <cellStyle name="Normal 3 2" xfId="20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743693941697914"/>
          <c:y val="0.3113771580516429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5113495940643379"/>
                  <c:y val="-9.12394379507798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1.1-Д'!$H$6:$H$15</c:f>
              <c:numCache>
                <c:formatCode>#,##0.00</c:formatCode>
                <c:ptCount val="10"/>
                <c:pt idx="0">
                  <c:v>21.86900928146175</c:v>
                </c:pt>
                <c:pt idx="1">
                  <c:v>7.8822829738638589</c:v>
                </c:pt>
                <c:pt idx="2">
                  <c:v>17.063780787943589</c:v>
                </c:pt>
                <c:pt idx="3">
                  <c:v>33.482224767014429</c:v>
                </c:pt>
                <c:pt idx="4">
                  <c:v>7.2891425245322896</c:v>
                </c:pt>
                <c:pt idx="5">
                  <c:v>8.6710806860816039</c:v>
                </c:pt>
                <c:pt idx="6">
                  <c:v>1.2109555413553339</c:v>
                </c:pt>
                <c:pt idx="7">
                  <c:v>1.844904053600916</c:v>
                </c:pt>
                <c:pt idx="8">
                  <c:v>6.769709661704322E-2</c:v>
                </c:pt>
                <c:pt idx="9">
                  <c:v>0.61892228752918255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30.06.20</a:t>
            </a:r>
            <a:r>
              <a:rPr lang="en-US"/>
              <a:t>2</a:t>
            </a:r>
            <a:r>
              <a:rPr lang="bg-BG"/>
              <a:t>5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2.1-Д'!$H$6:$H$15</c:f>
              <c:numCache>
                <c:formatCode>#,##0.00</c:formatCode>
                <c:ptCount val="10"/>
                <c:pt idx="0">
                  <c:v>12.33187524539167</c:v>
                </c:pt>
                <c:pt idx="1">
                  <c:v>6.9705706174306101</c:v>
                </c:pt>
                <c:pt idx="2">
                  <c:v>10.423042655364387</c:v>
                </c:pt>
                <c:pt idx="3">
                  <c:v>43.253742537576386</c:v>
                </c:pt>
                <c:pt idx="4">
                  <c:v>15.623017990355478</c:v>
                </c:pt>
                <c:pt idx="5">
                  <c:v>8.2904002778588755</c:v>
                </c:pt>
                <c:pt idx="6">
                  <c:v>1.3618608490803474</c:v>
                </c:pt>
                <c:pt idx="7">
                  <c:v>1.0538628424157614</c:v>
                </c:pt>
                <c:pt idx="8">
                  <c:v>6.707372320826327E-2</c:v>
                </c:pt>
                <c:pt idx="9">
                  <c:v>0.62455326131821887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30.06.20</a:t>
            </a:r>
            <a:r>
              <a:rPr lang="en-US"/>
              <a:t>2</a:t>
            </a:r>
            <a:r>
              <a:rPr lang="bg-BG"/>
              <a:t>5 г.</a:t>
            </a:r>
          </a:p>
        </c:rich>
      </c:tx>
      <c:layout>
        <c:manualLayout>
          <c:xMode val="edge"/>
          <c:yMode val="edge"/>
          <c:x val="0.30955413182047897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A07-4D32-8ADD-C8D2959ED8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-5.2522752132715574E-3"/>
                  <c:y val="0.137847058457794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3.8919188875951E-2"/>
                  <c:y val="-8.0609492341376113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8D1C8319-453E-45C5-8877-20BBA89F06DA}" type="CATEGORYNAME">
                      <a:rPr lang="bg-BG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[CATEGORY NAME]</a:t>
                    </a:fld>
                    <a:r>
                      <a:rPr lang="bg-BG" baseline="0"/>
                      <a:t> </a:t>
                    </a:r>
                    <a:fld id="{C42B006E-B3EF-4D89-8EDD-CF0124068D64}" type="PERCENTAGE">
                      <a:rPr lang="bg-BG" baseline="0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[PERCENTAGE]</a:t>
                    </a:fld>
                    <a:endParaRPr lang="bg-BG" baseline="0"/>
                  </a:p>
                </c:rich>
              </c:tx>
              <c:numFmt formatCode="0.0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FA07-4D32-8ADD-C8D2959ED88A}"/>
                </c:ext>
              </c:extLst>
            </c:dLbl>
            <c:dLbl>
              <c:idx val="3"/>
              <c:layout>
                <c:manualLayout>
                  <c:x val="3.1839280959445285E-2"/>
                  <c:y val="-5.05626390609803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5.5358754922956242E-2"/>
                  <c:y val="-0.1768071376864693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5.1614783932773654E-2"/>
                  <c:y val="-7.810988093493390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0.10203496302092663"/>
                  <c:y val="-3.43919954168165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4.1-Д'!$B$7:$B$8,'Таблица № 4.1-Д'!$B$11:$B$14)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4.1-Д'!$M$7:$M$8,'Таблица № 4.1-Д'!$M$11:$M$14)</c:f>
              <c:numCache>
                <c:formatCode>_-* #\ ##0.00\ _л_в_-;\-* #\ ##0.00\ _л_в_-;_-* "-"\ _л_в_-;_-@_-</c:formatCode>
                <c:ptCount val="6"/>
                <c:pt idx="0">
                  <c:v>52.485304603340474</c:v>
                </c:pt>
                <c:pt idx="1">
                  <c:v>4.5312410788618651</c:v>
                </c:pt>
                <c:pt idx="2">
                  <c:v>24.134469099501146</c:v>
                </c:pt>
                <c:pt idx="3">
                  <c:v>18.114142767421697</c:v>
                </c:pt>
                <c:pt idx="4">
                  <c:v>0.15621535278910464</c:v>
                </c:pt>
                <c:pt idx="5">
                  <c:v>0.57712709808571461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30.06.20</a:t>
            </a:r>
            <a:r>
              <a:rPr lang="en-US"/>
              <a:t>2</a:t>
            </a:r>
            <a:r>
              <a:rPr lang="bg-BG"/>
              <a:t>5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0.69034852546916892</c:v>
                </c:pt>
                <c:pt idx="1">
                  <c:v>6.7024128686327079E-3</c:v>
                </c:pt>
                <c:pt idx="2">
                  <c:v>0.30294906166219837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30.06.20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5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46"/>
  <sheetViews>
    <sheetView showGridLines="0" tabSelected="1" zoomScaleNormal="100" workbookViewId="0">
      <selection sqref="A1:H1"/>
    </sheetView>
  </sheetViews>
  <sheetFormatPr defaultColWidth="10.28515625" defaultRowHeight="15.75"/>
  <cols>
    <col min="1" max="1" width="52.7109375" style="2" customWidth="1"/>
    <col min="2" max="7" width="10.7109375" style="2" customWidth="1"/>
    <col min="8" max="16384" width="10.28515625" style="2"/>
  </cols>
  <sheetData>
    <row r="1" spans="1:8" ht="21" customHeight="1">
      <c r="A1" s="256" t="s">
        <v>53</v>
      </c>
      <c r="B1" s="256"/>
      <c r="C1" s="256"/>
      <c r="D1" s="256"/>
      <c r="E1" s="256"/>
      <c r="F1" s="256"/>
      <c r="G1" s="256"/>
      <c r="H1" s="256"/>
    </row>
    <row r="2" spans="1:8">
      <c r="A2" s="1"/>
      <c r="B2" s="3"/>
      <c r="C2" s="97"/>
      <c r="D2" s="97"/>
      <c r="F2" s="97"/>
      <c r="G2" s="97"/>
    </row>
    <row r="3" spans="1:8" s="1" customFormat="1">
      <c r="A3" s="251" t="s">
        <v>10</v>
      </c>
      <c r="B3" s="203">
        <v>2024</v>
      </c>
      <c r="C3" s="253">
        <v>2025</v>
      </c>
      <c r="D3" s="254"/>
      <c r="E3" s="254"/>
      <c r="F3" s="254"/>
      <c r="G3" s="254"/>
      <c r="H3" s="255"/>
    </row>
    <row r="4" spans="1:8" s="1" customFormat="1">
      <c r="A4" s="252"/>
      <c r="B4" s="203">
        <v>12</v>
      </c>
      <c r="C4" s="204">
        <v>1</v>
      </c>
      <c r="D4" s="204">
        <v>2</v>
      </c>
      <c r="E4" s="109">
        <v>3</v>
      </c>
      <c r="F4" s="204">
        <v>4</v>
      </c>
      <c r="G4" s="204">
        <v>5</v>
      </c>
      <c r="H4" s="109">
        <v>6</v>
      </c>
    </row>
    <row r="5" spans="1:8" s="8" customFormat="1">
      <c r="A5" s="142" t="s">
        <v>0</v>
      </c>
      <c r="B5" s="205">
        <v>138938</v>
      </c>
      <c r="C5" s="205">
        <v>138766</v>
      </c>
      <c r="D5" s="205">
        <v>138752</v>
      </c>
      <c r="E5" s="205">
        <v>138675</v>
      </c>
      <c r="F5" s="205">
        <v>138598</v>
      </c>
      <c r="G5" s="205">
        <v>138455</v>
      </c>
      <c r="H5" s="205">
        <v>138262</v>
      </c>
    </row>
    <row r="6" spans="1:8" s="8" customFormat="1">
      <c r="A6" s="142" t="s">
        <v>1</v>
      </c>
      <c r="B6" s="205">
        <v>49871</v>
      </c>
      <c r="C6" s="205">
        <v>49843</v>
      </c>
      <c r="D6" s="205">
        <v>49847</v>
      </c>
      <c r="E6" s="205">
        <v>49896</v>
      </c>
      <c r="F6" s="205">
        <v>49898</v>
      </c>
      <c r="G6" s="205">
        <v>49884</v>
      </c>
      <c r="H6" s="205">
        <v>49834</v>
      </c>
    </row>
    <row r="7" spans="1:8" s="8" customFormat="1">
      <c r="A7" s="142" t="s">
        <v>11</v>
      </c>
      <c r="B7" s="205">
        <v>111246</v>
      </c>
      <c r="C7" s="205">
        <v>110685</v>
      </c>
      <c r="D7" s="205">
        <v>110173</v>
      </c>
      <c r="E7" s="205">
        <v>109588</v>
      </c>
      <c r="F7" s="205">
        <v>109103</v>
      </c>
      <c r="G7" s="205">
        <v>108519</v>
      </c>
      <c r="H7" s="205">
        <v>107882</v>
      </c>
    </row>
    <row r="8" spans="1:8" s="8" customFormat="1">
      <c r="A8" s="142" t="s">
        <v>2</v>
      </c>
      <c r="B8" s="205">
        <v>212052</v>
      </c>
      <c r="C8" s="205">
        <v>211997</v>
      </c>
      <c r="D8" s="205">
        <v>212007</v>
      </c>
      <c r="E8" s="205">
        <v>212067</v>
      </c>
      <c r="F8" s="205">
        <v>212049</v>
      </c>
      <c r="G8" s="205">
        <v>211602</v>
      </c>
      <c r="H8" s="205">
        <v>211684</v>
      </c>
    </row>
    <row r="9" spans="1:8" s="8" customFormat="1">
      <c r="A9" s="142" t="s">
        <v>81</v>
      </c>
      <c r="B9" s="205">
        <v>45992</v>
      </c>
      <c r="C9" s="205">
        <v>46006</v>
      </c>
      <c r="D9" s="205">
        <v>46034</v>
      </c>
      <c r="E9" s="205">
        <v>46097</v>
      </c>
      <c r="F9" s="205">
        <v>46154</v>
      </c>
      <c r="G9" s="205">
        <v>46178</v>
      </c>
      <c r="H9" s="205">
        <v>46084</v>
      </c>
    </row>
    <row r="10" spans="1:8" s="8" customFormat="1">
      <c r="A10" s="142" t="s">
        <v>8</v>
      </c>
      <c r="B10" s="205">
        <v>55092</v>
      </c>
      <c r="C10" s="205">
        <v>55056</v>
      </c>
      <c r="D10" s="205">
        <v>55037</v>
      </c>
      <c r="E10" s="205">
        <v>55016</v>
      </c>
      <c r="F10" s="205">
        <v>55001</v>
      </c>
      <c r="G10" s="205">
        <v>54898</v>
      </c>
      <c r="H10" s="205">
        <v>54821</v>
      </c>
    </row>
    <row r="11" spans="1:8" s="8" customFormat="1">
      <c r="A11" s="142" t="s">
        <v>54</v>
      </c>
      <c r="B11" s="205">
        <v>7573</v>
      </c>
      <c r="C11" s="205">
        <v>7577</v>
      </c>
      <c r="D11" s="205">
        <v>7604</v>
      </c>
      <c r="E11" s="205">
        <v>7611</v>
      </c>
      <c r="F11" s="205">
        <v>7631</v>
      </c>
      <c r="G11" s="205">
        <v>7639</v>
      </c>
      <c r="H11" s="205">
        <v>7656</v>
      </c>
    </row>
    <row r="12" spans="1:8" s="8" customFormat="1">
      <c r="A12" s="142" t="s">
        <v>32</v>
      </c>
      <c r="B12" s="205">
        <v>11548</v>
      </c>
      <c r="C12" s="205">
        <v>11554</v>
      </c>
      <c r="D12" s="205">
        <v>11569</v>
      </c>
      <c r="E12" s="205">
        <v>11609</v>
      </c>
      <c r="F12" s="205">
        <v>11620</v>
      </c>
      <c r="G12" s="205">
        <v>11656</v>
      </c>
      <c r="H12" s="205">
        <v>11664</v>
      </c>
    </row>
    <row r="13" spans="1:8" s="8" customFormat="1" ht="15.75" customHeight="1">
      <c r="A13" s="142" t="s">
        <v>69</v>
      </c>
      <c r="B13" s="205">
        <v>432</v>
      </c>
      <c r="C13" s="205">
        <v>430</v>
      </c>
      <c r="D13" s="205">
        <v>429</v>
      </c>
      <c r="E13" s="205">
        <v>430</v>
      </c>
      <c r="F13" s="205">
        <v>428</v>
      </c>
      <c r="G13" s="205">
        <v>429</v>
      </c>
      <c r="H13" s="205">
        <v>428</v>
      </c>
    </row>
    <row r="14" spans="1:8" s="8" customFormat="1" ht="15.75" customHeight="1">
      <c r="A14" s="140" t="s">
        <v>82</v>
      </c>
      <c r="B14" s="205">
        <v>3676</v>
      </c>
      <c r="C14" s="205">
        <v>3733</v>
      </c>
      <c r="D14" s="205">
        <v>3776</v>
      </c>
      <c r="E14" s="205">
        <v>3773</v>
      </c>
      <c r="F14" s="205">
        <v>3809</v>
      </c>
      <c r="G14" s="205">
        <v>3865</v>
      </c>
      <c r="H14" s="205">
        <v>3913</v>
      </c>
    </row>
    <row r="15" spans="1:8" s="8" customFormat="1" ht="15.75" customHeight="1">
      <c r="A15" s="143" t="s">
        <v>6</v>
      </c>
      <c r="B15" s="205">
        <f>+SUM(B5:B14)</f>
        <v>636420</v>
      </c>
      <c r="C15" s="205">
        <f>+SUM(C5:C14)</f>
        <v>635647</v>
      </c>
      <c r="D15" s="205">
        <f t="shared" ref="D15:H15" si="0">+SUM(D5:D14)</f>
        <v>635228</v>
      </c>
      <c r="E15" s="205">
        <f t="shared" si="0"/>
        <v>634762</v>
      </c>
      <c r="F15" s="205">
        <f t="shared" si="0"/>
        <v>634291</v>
      </c>
      <c r="G15" s="205">
        <f t="shared" si="0"/>
        <v>633125</v>
      </c>
      <c r="H15" s="205">
        <f t="shared" si="0"/>
        <v>632228</v>
      </c>
    </row>
    <row r="16" spans="1:8" s="8" customFormat="1">
      <c r="A16" s="57"/>
      <c r="B16" s="102"/>
      <c r="C16" s="102"/>
      <c r="D16" s="102"/>
      <c r="F16" s="102"/>
      <c r="G16" s="102"/>
    </row>
    <row r="17" spans="1:8">
      <c r="A17" s="105"/>
    </row>
    <row r="18" spans="1:8">
      <c r="A18" s="250"/>
      <c r="B18" s="250"/>
      <c r="C18" s="250"/>
      <c r="D18" s="250"/>
    </row>
    <row r="19" spans="1:8">
      <c r="B19" s="128"/>
      <c r="C19" s="128"/>
      <c r="D19" s="128"/>
      <c r="E19" s="128"/>
      <c r="F19" s="128"/>
      <c r="G19" s="128"/>
    </row>
    <row r="20" spans="1:8">
      <c r="B20" s="128"/>
      <c r="C20" s="128"/>
      <c r="D20" s="128"/>
      <c r="E20" s="128"/>
      <c r="F20" s="128"/>
      <c r="G20" s="128"/>
      <c r="H20" s="128"/>
    </row>
    <row r="21" spans="1:8">
      <c r="B21" s="128"/>
      <c r="C21" s="128"/>
      <c r="D21" s="128"/>
      <c r="E21" s="128"/>
      <c r="F21" s="128"/>
      <c r="G21" s="128"/>
      <c r="H21" s="128"/>
    </row>
    <row r="22" spans="1:8">
      <c r="B22" s="128"/>
      <c r="C22" s="128"/>
      <c r="D22" s="128"/>
      <c r="E22" s="128"/>
      <c r="F22" s="128"/>
      <c r="G22" s="128"/>
      <c r="H22" s="128"/>
    </row>
    <row r="23" spans="1:8">
      <c r="B23" s="128"/>
      <c r="C23" s="128"/>
      <c r="D23" s="128"/>
      <c r="E23" s="128"/>
      <c r="F23" s="128"/>
      <c r="G23" s="128"/>
      <c r="H23" s="128"/>
    </row>
    <row r="24" spans="1:8">
      <c r="B24" s="128"/>
      <c r="C24" s="128"/>
      <c r="D24" s="128"/>
      <c r="E24" s="128"/>
      <c r="F24" s="128"/>
      <c r="G24" s="128"/>
      <c r="H24" s="128"/>
    </row>
    <row r="25" spans="1:8">
      <c r="B25" s="128"/>
      <c r="C25" s="128"/>
      <c r="D25" s="128"/>
      <c r="E25" s="128"/>
      <c r="F25" s="128"/>
      <c r="G25" s="128"/>
      <c r="H25" s="128"/>
    </row>
    <row r="26" spans="1:8">
      <c r="B26" s="128"/>
      <c r="C26" s="128"/>
      <c r="D26" s="128"/>
      <c r="E26" s="128"/>
      <c r="F26" s="128"/>
      <c r="G26" s="128"/>
      <c r="H26" s="128"/>
    </row>
    <row r="27" spans="1:8">
      <c r="B27" s="128"/>
      <c r="C27" s="128"/>
      <c r="D27" s="128"/>
      <c r="E27" s="128"/>
      <c r="F27" s="128"/>
      <c r="G27" s="128"/>
      <c r="H27" s="128"/>
    </row>
    <row r="28" spans="1:8">
      <c r="B28" s="128"/>
      <c r="C28" s="128"/>
      <c r="D28" s="128"/>
      <c r="E28" s="128"/>
      <c r="F28" s="128"/>
      <c r="G28" s="128"/>
      <c r="H28" s="128"/>
    </row>
    <row r="29" spans="1:8">
      <c r="B29" s="128"/>
      <c r="C29" s="128"/>
      <c r="D29" s="128"/>
      <c r="E29" s="128"/>
      <c r="F29" s="128"/>
      <c r="G29" s="128"/>
      <c r="H29" s="128"/>
    </row>
    <row r="30" spans="1:8">
      <c r="B30" s="128"/>
      <c r="C30" s="128"/>
      <c r="D30" s="128"/>
      <c r="E30" s="128"/>
      <c r="F30" s="128"/>
      <c r="G30" s="128"/>
      <c r="H30" s="128"/>
    </row>
    <row r="31" spans="1:8">
      <c r="B31" s="128"/>
      <c r="C31" s="128"/>
      <c r="D31" s="128"/>
      <c r="E31" s="128"/>
      <c r="F31" s="128"/>
      <c r="G31" s="128"/>
    </row>
    <row r="34" spans="2:8">
      <c r="B34" s="128"/>
      <c r="C34" s="128"/>
      <c r="D34" s="128"/>
      <c r="E34" s="128"/>
      <c r="F34" s="128"/>
      <c r="G34" s="128"/>
      <c r="H34" s="128"/>
    </row>
    <row r="35" spans="2:8">
      <c r="B35" s="128"/>
      <c r="C35" s="128"/>
      <c r="D35" s="128"/>
      <c r="E35" s="128"/>
      <c r="F35" s="128"/>
      <c r="G35" s="128"/>
      <c r="H35" s="128"/>
    </row>
    <row r="36" spans="2:8">
      <c r="B36" s="128"/>
      <c r="C36" s="128"/>
      <c r="D36" s="128"/>
      <c r="E36" s="128"/>
      <c r="F36" s="128"/>
      <c r="G36" s="128"/>
      <c r="H36" s="128"/>
    </row>
    <row r="37" spans="2:8">
      <c r="B37" s="128"/>
      <c r="C37" s="128"/>
      <c r="D37" s="128"/>
      <c r="E37" s="128"/>
      <c r="F37" s="128"/>
      <c r="G37" s="128"/>
      <c r="H37" s="128"/>
    </row>
    <row r="38" spans="2:8">
      <c r="B38" s="128"/>
      <c r="C38" s="128"/>
      <c r="D38" s="128"/>
      <c r="E38" s="128"/>
      <c r="F38" s="128"/>
      <c r="G38" s="128"/>
      <c r="H38" s="128"/>
    </row>
    <row r="39" spans="2:8">
      <c r="B39" s="128"/>
      <c r="C39" s="128"/>
      <c r="D39" s="128"/>
      <c r="E39" s="128"/>
      <c r="F39" s="128"/>
      <c r="G39" s="128"/>
      <c r="H39" s="128"/>
    </row>
    <row r="40" spans="2:8">
      <c r="B40" s="128"/>
      <c r="C40" s="128"/>
      <c r="D40" s="128"/>
      <c r="E40" s="128"/>
      <c r="F40" s="128"/>
      <c r="G40" s="128"/>
      <c r="H40" s="128"/>
    </row>
    <row r="41" spans="2:8">
      <c r="B41" s="128"/>
      <c r="C41" s="128"/>
      <c r="D41" s="128"/>
      <c r="E41" s="128"/>
      <c r="F41" s="128"/>
      <c r="G41" s="128"/>
      <c r="H41" s="128"/>
    </row>
    <row r="42" spans="2:8">
      <c r="B42" s="128"/>
      <c r="C42" s="128"/>
      <c r="D42" s="128"/>
      <c r="E42" s="128"/>
      <c r="F42" s="128"/>
      <c r="G42" s="128"/>
      <c r="H42" s="128"/>
    </row>
    <row r="43" spans="2:8">
      <c r="B43" s="128"/>
      <c r="C43" s="128"/>
      <c r="D43" s="128"/>
      <c r="E43" s="128"/>
      <c r="F43" s="128"/>
      <c r="G43" s="128"/>
      <c r="H43" s="128"/>
    </row>
    <row r="44" spans="2:8">
      <c r="B44" s="128"/>
      <c r="C44" s="128"/>
      <c r="D44" s="128"/>
      <c r="E44" s="128"/>
      <c r="F44" s="128"/>
      <c r="G44" s="128"/>
      <c r="H44" s="128"/>
    </row>
    <row r="45" spans="2:8">
      <c r="B45" s="128"/>
      <c r="C45" s="128"/>
      <c r="D45" s="128"/>
      <c r="E45" s="128"/>
      <c r="F45" s="128"/>
      <c r="G45" s="128"/>
      <c r="H45" s="128"/>
    </row>
    <row r="46" spans="2:8">
      <c r="B46" s="128"/>
    </row>
  </sheetData>
  <mergeCells count="4">
    <mergeCell ref="A18:D18"/>
    <mergeCell ref="A3:A4"/>
    <mergeCell ref="C3:H3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33"/>
  <sheetViews>
    <sheetView showGridLines="0" zoomScaleNormal="75" workbookViewId="0">
      <selection sqref="A1:H1"/>
    </sheetView>
  </sheetViews>
  <sheetFormatPr defaultRowHeight="14.25" customHeight="1"/>
  <cols>
    <col min="1" max="1" width="52.42578125" style="12" customWidth="1"/>
    <col min="2" max="2" width="10.7109375" style="12" customWidth="1"/>
    <col min="3" max="4" width="10.7109375" style="11" customWidth="1"/>
    <col min="5" max="5" width="10.42578125" style="12" customWidth="1"/>
    <col min="6" max="7" width="10.7109375" style="11" customWidth="1"/>
    <col min="8" max="8" width="10.7109375" style="12" customWidth="1"/>
    <col min="9" max="16384" width="9.140625" style="12"/>
  </cols>
  <sheetData>
    <row r="1" spans="1:8" ht="33.75" customHeight="1">
      <c r="A1" s="269" t="s">
        <v>72</v>
      </c>
      <c r="B1" s="269"/>
      <c r="C1" s="269"/>
      <c r="D1" s="269"/>
      <c r="E1" s="269"/>
      <c r="F1" s="269"/>
      <c r="G1" s="269"/>
      <c r="H1" s="269"/>
    </row>
    <row r="2" spans="1:8" ht="8.25" customHeight="1">
      <c r="A2" s="11"/>
      <c r="B2" s="33"/>
      <c r="C2" s="33"/>
      <c r="D2" s="33"/>
      <c r="F2" s="33"/>
      <c r="G2" s="33"/>
    </row>
    <row r="3" spans="1:8" ht="13.5" customHeight="1">
      <c r="A3" s="13"/>
      <c r="B3" s="13"/>
      <c r="C3" s="14"/>
      <c r="D3" s="14"/>
      <c r="E3" s="115"/>
      <c r="F3" s="111"/>
      <c r="G3" s="111"/>
      <c r="H3" s="121" t="s">
        <v>47</v>
      </c>
    </row>
    <row r="4" spans="1:8" s="15" customFormat="1" ht="21" customHeight="1">
      <c r="A4" s="274" t="s">
        <v>10</v>
      </c>
      <c r="B4" s="4">
        <v>2024</v>
      </c>
      <c r="C4" s="266">
        <v>2025</v>
      </c>
      <c r="D4" s="267"/>
      <c r="E4" s="267"/>
      <c r="F4" s="267"/>
      <c r="G4" s="267"/>
      <c r="H4" s="268"/>
    </row>
    <row r="5" spans="1:8" s="15" customFormat="1" ht="21" customHeight="1">
      <c r="A5" s="274"/>
      <c r="B5" s="4">
        <v>12</v>
      </c>
      <c r="C5" s="98">
        <v>1</v>
      </c>
      <c r="D5" s="98">
        <v>2</v>
      </c>
      <c r="E5" s="126">
        <v>3</v>
      </c>
      <c r="F5" s="98">
        <v>4</v>
      </c>
      <c r="G5" s="126">
        <v>5</v>
      </c>
      <c r="H5" s="98">
        <v>6</v>
      </c>
    </row>
    <row r="6" spans="1:8" ht="21" customHeight="1">
      <c r="A6" s="7" t="s">
        <v>0</v>
      </c>
      <c r="B6" s="238">
        <f>+'Таблица № 2-Д'!B6*1000/'Таблица № 1-Д'!B5</f>
        <v>1345.0459917373216</v>
      </c>
      <c r="C6" s="238">
        <f>+'Таблица № 2-Д'!C6*1000/'Таблица № 1-Д'!C5</f>
        <v>1367.3234077511781</v>
      </c>
      <c r="D6" s="238">
        <f>+'Таблица № 2-Д'!D6*1000/'Таблица № 1-Д'!D5</f>
        <v>1381.3710793357934</v>
      </c>
      <c r="E6" s="238">
        <f>+'Таблица № 2-Д'!E6*1000/'Таблица № 1-Д'!E5</f>
        <v>1360.4615107265188</v>
      </c>
      <c r="F6" s="238">
        <f>+'Таблица № 2-Д'!F6*1000/'Таблица № 1-Д'!F5</f>
        <v>1368.5118111372458</v>
      </c>
      <c r="G6" s="238">
        <f>+'Таблица № 2-Д'!G6*1000/'Таблица № 1-Д'!G5</f>
        <v>1398.0571304756058</v>
      </c>
      <c r="H6" s="238">
        <f>+'Таблица № 2-Д'!H6*1000/'Таблица № 1-Д'!H5</f>
        <v>1417.5261460126426</v>
      </c>
    </row>
    <row r="7" spans="1:8" ht="21" customHeight="1">
      <c r="A7" s="7" t="s">
        <v>1</v>
      </c>
      <c r="B7" s="238">
        <f>+'Таблица № 2-Д'!B7*1000/'Таблица № 1-Д'!B6</f>
        <v>2235.7682821679932</v>
      </c>
      <c r="C7" s="238">
        <f>+'Таблица № 2-Д'!C7*1000/'Таблица № 1-Д'!C6</f>
        <v>2190.2774712597557</v>
      </c>
      <c r="D7" s="238">
        <f>+'Таблица № 2-Д'!D7*1000/'Таблица № 1-Д'!D6</f>
        <v>2188.8177824141876</v>
      </c>
      <c r="E7" s="238">
        <f>+'Таблица № 2-Д'!E7*1000/'Таблица № 1-Д'!E6</f>
        <v>2156.2249478916146</v>
      </c>
      <c r="F7" s="238">
        <f>+'Таблица № 2-Д'!F7*1000/'Таблица № 1-Д'!F6</f>
        <v>2122.2093069862522</v>
      </c>
      <c r="G7" s="238">
        <f>+'Таблица № 2-Д'!G7*1000/'Таблица № 1-Д'!G6</f>
        <v>2219.2286103760725</v>
      </c>
      <c r="H7" s="238">
        <f>+'Таблица № 2-Д'!H7*1000/'Таблица № 1-Д'!H6</f>
        <v>2223.0404944415459</v>
      </c>
    </row>
    <row r="8" spans="1:8" ht="21" customHeight="1">
      <c r="A8" s="7" t="s">
        <v>11</v>
      </c>
      <c r="B8" s="238">
        <f>+'Таблица № 2-Д'!B8*1000/'Таблица № 1-Д'!B7</f>
        <v>1484.4848354098124</v>
      </c>
      <c r="C8" s="238">
        <f>+'Таблица № 2-Д'!C8*1000/'Таблица № 1-Д'!C7</f>
        <v>1508.9307494240411</v>
      </c>
      <c r="D8" s="238">
        <f>+'Таблица № 2-Д'!D8*1000/'Таблица № 1-Д'!D7</f>
        <v>1525.4644967460267</v>
      </c>
      <c r="E8" s="238">
        <f>+'Таблица № 2-Д'!E8*1000/'Таблица № 1-Д'!E7</f>
        <v>1494.4336971201226</v>
      </c>
      <c r="F8" s="238">
        <f>+'Таблица № 2-Д'!F8*1000/'Таблица № 1-Д'!F7</f>
        <v>1494.5326892936032</v>
      </c>
      <c r="G8" s="238">
        <f>+'Таблица № 2-Д'!G8*1000/'Таблица № 1-Д'!G7</f>
        <v>1517.1905380624592</v>
      </c>
      <c r="H8" s="238">
        <f>+'Таблица № 2-Д'!H8*1000/'Таблица № 1-Д'!H7</f>
        <v>1535.5017519141284</v>
      </c>
    </row>
    <row r="9" spans="1:8" ht="21" customHeight="1">
      <c r="A9" s="7" t="s">
        <v>2</v>
      </c>
      <c r="B9" s="238">
        <f>+'Таблица № 2-Д'!B9*1000/'Таблица № 1-Д'!B8</f>
        <v>3106.497462886462</v>
      </c>
      <c r="C9" s="238">
        <f>+'Таблица № 2-Д'!C9*1000/'Таблица № 1-Д'!C8</f>
        <v>3155.620126699906</v>
      </c>
      <c r="D9" s="238">
        <f>+'Таблица № 2-Д'!D9*1000/'Таблица № 1-Д'!D8</f>
        <v>3187.7721018645611</v>
      </c>
      <c r="E9" s="238">
        <f>+'Таблица № 2-Д'!E9*1000/'Таблица № 1-Д'!E8</f>
        <v>3117.3874294444681</v>
      </c>
      <c r="F9" s="238">
        <f>+'Таблица № 2-Д'!F9*1000/'Таблица № 1-Д'!F8</f>
        <v>3131.6535329098465</v>
      </c>
      <c r="G9" s="238">
        <f>+'Таблица № 2-Д'!G9*1000/'Таблица № 1-Д'!G8</f>
        <v>3215.1113883611688</v>
      </c>
      <c r="H9" s="238">
        <f>+'Таблица № 2-Д'!H9*1000/'Таблица № 1-Д'!H8</f>
        <v>3247.4348557283497</v>
      </c>
    </row>
    <row r="10" spans="1:8" ht="21" customHeight="1">
      <c r="A10" s="7" t="s">
        <v>81</v>
      </c>
      <c r="B10" s="238">
        <f>+'Таблица № 2-Д'!B10*1000/'Таблица № 1-Д'!B9</f>
        <v>5105.7792659592969</v>
      </c>
      <c r="C10" s="238">
        <f>+'Таблица № 2-Д'!C10*1000/'Таблица № 1-Д'!C9</f>
        <v>5194.9528322392734</v>
      </c>
      <c r="D10" s="238">
        <f>+'Таблица № 2-Д'!D10*1000/'Таблица № 1-Д'!D9</f>
        <v>5240.9523395750966</v>
      </c>
      <c r="E10" s="238">
        <f>+'Таблица № 2-Д'!E10*1000/'Таблица № 1-Д'!E9</f>
        <v>5105.7769486083689</v>
      </c>
      <c r="F10" s="238">
        <f>+'Таблица № 2-Д'!F10*1000/'Таблица № 1-Д'!F9</f>
        <v>5144.8195172682754</v>
      </c>
      <c r="G10" s="238">
        <f>+'Таблица № 2-Д'!G10*1000/'Таблица № 1-Д'!G9</f>
        <v>5289.7050543548876</v>
      </c>
      <c r="H10" s="238">
        <f>+'Таблица № 2-Д'!H10*1000/'Таблица № 1-Д'!H9</f>
        <v>5387.9003558718859</v>
      </c>
    </row>
    <row r="11" spans="1:8" ht="21" customHeight="1">
      <c r="A11" s="7" t="s">
        <v>8</v>
      </c>
      <c r="B11" s="238">
        <f>+'Таблица № 2-Д'!B11*1000/'Таблица № 1-Д'!B10</f>
        <v>2311.5152835257386</v>
      </c>
      <c r="C11" s="238">
        <f>+'Таблица № 2-Д'!C11*1000/'Таблица № 1-Д'!C10</f>
        <v>2321.2910491136299</v>
      </c>
      <c r="D11" s="238">
        <f>+'Таблица № 2-Д'!D11*1000/'Таблица № 1-Д'!D10</f>
        <v>2348.9652415647656</v>
      </c>
      <c r="E11" s="238">
        <f>+'Таблица № 2-Д'!E11*1000/'Таблица № 1-Д'!E10</f>
        <v>2311.4184964373999</v>
      </c>
      <c r="F11" s="238">
        <f>+'Таблица № 2-Д'!F11*1000/'Таблица № 1-Д'!F10</f>
        <v>2325.0486354793547</v>
      </c>
      <c r="G11" s="238">
        <f>+'Таблица № 2-Д'!G11*1000/'Таблица № 1-Д'!G10</f>
        <v>2376.8989762832889</v>
      </c>
      <c r="H11" s="238">
        <f>+'Таблица № 2-Д'!H11*1000/'Таблица № 1-Д'!H10</f>
        <v>2403.4402874810748</v>
      </c>
    </row>
    <row r="12" spans="1:8" ht="21" customHeight="1">
      <c r="A12" s="7" t="s">
        <v>54</v>
      </c>
      <c r="B12" s="238">
        <f>+'Таблица № 2-Д'!B12*1000/'Таблица № 1-Д'!B11</f>
        <v>2751.4855407368282</v>
      </c>
      <c r="C12" s="238">
        <f>+'Таблица № 2-Д'!C12*1000/'Таблица № 1-Д'!C11</f>
        <v>2732.7438300118779</v>
      </c>
      <c r="D12" s="238">
        <f>+'Таблица № 2-Д'!D12*1000/'Таблица № 1-Д'!D11</f>
        <v>2778.537611783272</v>
      </c>
      <c r="E12" s="238">
        <f>+'Таблица № 2-Д'!E12*1000/'Таблица № 1-Д'!E11</f>
        <v>2808.5665484167653</v>
      </c>
      <c r="F12" s="238">
        <f>+'Таблица № 2-Д'!F12*1000/'Таблица № 1-Д'!F11</f>
        <v>2796.8811427073779</v>
      </c>
      <c r="G12" s="238">
        <f>+'Таблица № 2-Д'!G12*1000/'Таблица № 1-Д'!G11</f>
        <v>2801.0210760570753</v>
      </c>
      <c r="H12" s="238">
        <f>+'Таблица № 2-Д'!H12*1000/'Таблица № 1-Д'!H11</f>
        <v>2827.0637408568441</v>
      </c>
    </row>
    <row r="13" spans="1:8" ht="21" customHeight="1">
      <c r="A13" s="7" t="s">
        <v>32</v>
      </c>
      <c r="B13" s="238">
        <f>+'Таблица № 2-Д'!B13*1000/'Таблица № 1-Д'!B12</f>
        <v>1408.2958087980603</v>
      </c>
      <c r="C13" s="238">
        <f>+'Таблица № 2-Д'!C13*1000/'Таблица № 1-Д'!C12</f>
        <v>1407.0451791587329</v>
      </c>
      <c r="D13" s="238">
        <f>+'Таблица № 2-Д'!D13*1000/'Таблица № 1-Д'!D12</f>
        <v>1422.8541792721928</v>
      </c>
      <c r="E13" s="238">
        <f>+'Таблица № 2-Д'!E13*1000/'Таблица № 1-Д'!E12</f>
        <v>1421.1387716426909</v>
      </c>
      <c r="F13" s="238">
        <f>+'Таблица № 2-Д'!F13*1000/'Таблица № 1-Д'!F12</f>
        <v>1430.8089500860585</v>
      </c>
      <c r="G13" s="238">
        <f>+'Таблица № 2-Д'!G13*1000/'Таблица № 1-Д'!G12</f>
        <v>1426.1324639670556</v>
      </c>
      <c r="H13" s="238">
        <f>+'Таблица № 2-Д'!H13*1000/'Таблица № 1-Д'!H12</f>
        <v>1435.9567901234568</v>
      </c>
    </row>
    <row r="14" spans="1:8" ht="21" customHeight="1">
      <c r="A14" s="7" t="s">
        <v>69</v>
      </c>
      <c r="B14" s="238">
        <f>+'Таблица № 2-Д'!B14*1000/'Таблица № 1-Д'!B13</f>
        <v>2479.1666666666665</v>
      </c>
      <c r="C14" s="238">
        <f>+'Таблица № 2-Д'!C14*1000/'Таблица № 1-Д'!C13</f>
        <v>2530.2325581395348</v>
      </c>
      <c r="D14" s="238">
        <f>+'Таблица № 2-Д'!D14*1000/'Таблица № 1-Д'!D13</f>
        <v>2582.7505827505829</v>
      </c>
      <c r="E14" s="238">
        <f>+'Таблица № 2-Д'!E14*1000/'Таблица № 1-Д'!E13</f>
        <v>2567.4418604651164</v>
      </c>
      <c r="F14" s="238">
        <f>+'Таблица № 2-Д'!F14*1000/'Таблица № 1-Д'!F13</f>
        <v>2553.7383177570096</v>
      </c>
      <c r="G14" s="238">
        <f>+'Таблица № 2-Д'!G14*1000/'Таблица № 1-Д'!G13</f>
        <v>2557.109557109557</v>
      </c>
      <c r="H14" s="238">
        <f>+'Таблица № 2-Д'!H14*1000/'Таблица № 1-Д'!H13</f>
        <v>2490.6542056074768</v>
      </c>
    </row>
    <row r="15" spans="1:8" ht="21" customHeight="1">
      <c r="A15" s="116" t="s">
        <v>82</v>
      </c>
      <c r="B15" s="238">
        <f>+'Таблица № 2-Д'!B15*1000/'Таблица № 1-Д'!B14</f>
        <v>1809.5756256800871</v>
      </c>
      <c r="C15" s="238">
        <f>+'Таблица № 2-Д'!C15*1000/'Таблица № 1-Д'!C14</f>
        <v>1947.4953120814359</v>
      </c>
      <c r="D15" s="238">
        <f>+'Таблица № 2-Д'!D15*1000/'Таблица № 1-Д'!D14</f>
        <v>2057.9978813559323</v>
      </c>
      <c r="E15" s="238">
        <f>+'Таблица № 2-Д'!E15*1000/'Таблица № 1-Д'!E14</f>
        <v>2082.1627352239598</v>
      </c>
      <c r="F15" s="238">
        <f>+'Таблица № 2-Д'!F15*1000/'Таблица № 1-Д'!F14</f>
        <v>2203.7280126017326</v>
      </c>
      <c r="G15" s="238">
        <f>+'Таблица № 2-Д'!G15*1000/'Таблица № 1-Д'!G14</f>
        <v>2429.4954721862873</v>
      </c>
      <c r="H15" s="238">
        <f>+'Таблица № 2-Д'!H15*1000/'Таблица № 1-Д'!H14</f>
        <v>2536.6726296958855</v>
      </c>
    </row>
    <row r="16" spans="1:8" ht="21" customHeight="1">
      <c r="A16" s="138" t="s">
        <v>14</v>
      </c>
      <c r="B16" s="238">
        <f>+'Таблица № 2-Д'!B16*1000/'Таблица № 1-Д'!B15</f>
        <v>2402.9006002325509</v>
      </c>
      <c r="C16" s="238">
        <f>+'Таблица № 2-Д'!C16/'Таблица № 1-Д'!C15*1000</f>
        <v>2433.7832161561369</v>
      </c>
      <c r="D16" s="238">
        <f>+'Таблица № 2-Д'!D16/'Таблица № 1-Д'!D15*1000</f>
        <v>2458.4542872795278</v>
      </c>
      <c r="E16" s="238">
        <f>+'Таблица № 2-Д'!E16/'Таблица № 1-Д'!E15*1000</f>
        <v>2411.1021138631486</v>
      </c>
      <c r="F16" s="238">
        <f>+'Таблица № 2-Д'!F16/'Таблица № 1-Д'!F15*1000</f>
        <v>2420.7800520581245</v>
      </c>
      <c r="G16" s="238">
        <f>+'Таблица № 2-Д'!G16/'Таблица № 1-Д'!G15*1000</f>
        <v>2483.7149062191511</v>
      </c>
      <c r="H16" s="238">
        <f>+'Таблица № 2-Д'!H16/'Таблица № 1-Д'!H15*1000</f>
        <v>2513.8019828289794</v>
      </c>
    </row>
    <row r="17" spans="1:8" ht="11.25" customHeight="1"/>
    <row r="18" spans="1:8" ht="14.25" customHeight="1">
      <c r="A18" s="104" t="s">
        <v>62</v>
      </c>
    </row>
    <row r="19" spans="1:8" ht="52.5" customHeight="1">
      <c r="A19" s="292" t="s">
        <v>73</v>
      </c>
      <c r="B19" s="292"/>
      <c r="C19" s="292"/>
      <c r="D19" s="292"/>
      <c r="E19" s="292"/>
      <c r="F19" s="292"/>
      <c r="G19" s="292"/>
      <c r="H19" s="292"/>
    </row>
    <row r="22" spans="1:8" ht="14.25" customHeight="1">
      <c r="C22" s="12"/>
      <c r="D22" s="12"/>
      <c r="F22" s="12"/>
      <c r="G22" s="12"/>
    </row>
    <row r="23" spans="1:8" ht="14.25" customHeight="1">
      <c r="C23" s="12"/>
      <c r="D23" s="12"/>
      <c r="F23" s="12"/>
      <c r="G23" s="12"/>
    </row>
    <row r="24" spans="1:8" ht="14.25" customHeight="1">
      <c r="C24" s="12"/>
      <c r="D24" s="12"/>
      <c r="F24" s="12"/>
      <c r="G24" s="12"/>
    </row>
    <row r="25" spans="1:8" ht="14.25" customHeight="1">
      <c r="C25" s="12"/>
      <c r="D25" s="12"/>
      <c r="F25" s="12"/>
      <c r="G25" s="12"/>
    </row>
    <row r="26" spans="1:8" ht="14.25" customHeight="1">
      <c r="C26" s="12"/>
      <c r="D26" s="12"/>
      <c r="F26" s="12"/>
      <c r="G26" s="12"/>
    </row>
    <row r="27" spans="1:8" ht="14.25" customHeight="1">
      <c r="C27" s="12"/>
      <c r="D27" s="12"/>
      <c r="F27" s="12"/>
      <c r="G27" s="12"/>
    </row>
    <row r="28" spans="1:8" ht="14.25" customHeight="1">
      <c r="C28" s="12"/>
      <c r="D28" s="12"/>
      <c r="F28" s="12"/>
      <c r="G28" s="12"/>
    </row>
    <row r="29" spans="1:8" ht="14.25" customHeight="1">
      <c r="C29" s="12"/>
      <c r="D29" s="12"/>
      <c r="F29" s="12"/>
      <c r="G29" s="12"/>
    </row>
    <row r="30" spans="1:8" ht="14.25" customHeight="1">
      <c r="C30" s="12"/>
      <c r="D30" s="12"/>
      <c r="F30" s="12"/>
      <c r="G30" s="12"/>
    </row>
    <row r="31" spans="1:8" ht="14.25" customHeight="1">
      <c r="C31" s="12"/>
      <c r="D31" s="12"/>
      <c r="F31" s="12"/>
      <c r="G31" s="12"/>
    </row>
    <row r="32" spans="1:8" ht="14.25" customHeight="1">
      <c r="C32" s="12"/>
      <c r="D32" s="12"/>
      <c r="F32" s="12"/>
      <c r="G32" s="12"/>
    </row>
    <row r="33" spans="3:7" ht="14.25" customHeight="1">
      <c r="C33" s="12"/>
      <c r="D33" s="12"/>
      <c r="F33" s="12"/>
      <c r="G33" s="12"/>
    </row>
  </sheetData>
  <mergeCells count="4">
    <mergeCell ref="A4:A5"/>
    <mergeCell ref="C4:H4"/>
    <mergeCell ref="A1:H1"/>
    <mergeCell ref="A19:H19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2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147" customWidth="1"/>
    <col min="2" max="2" width="35.42578125" style="136" customWidth="1"/>
    <col min="3" max="3" width="10.7109375" style="147" customWidth="1"/>
    <col min="4" max="4" width="12.42578125" style="147" customWidth="1"/>
    <col min="5" max="5" width="10.42578125" style="147" customWidth="1"/>
    <col min="6" max="6" width="11.5703125" style="147" bestFit="1" customWidth="1"/>
    <col min="7" max="7" width="12.5703125" style="147" bestFit="1" customWidth="1"/>
    <col min="8" max="8" width="12.140625" style="147" customWidth="1"/>
    <col min="9" max="9" width="9.140625" style="147" bestFit="1" customWidth="1"/>
    <col min="10" max="10" width="11.7109375" style="147" bestFit="1" customWidth="1"/>
    <col min="11" max="11" width="16.28515625" style="147" bestFit="1" customWidth="1"/>
    <col min="12" max="12" width="12.7109375" style="147" customWidth="1"/>
    <col min="13" max="13" width="13.28515625" style="147" customWidth="1"/>
    <col min="14" max="14" width="11.42578125" style="147" customWidth="1"/>
    <col min="15" max="15" width="13.140625" style="147" bestFit="1" customWidth="1"/>
    <col min="16" max="16" width="14" style="147" bestFit="1" customWidth="1"/>
    <col min="17" max="16384" width="10.28515625" style="147"/>
  </cols>
  <sheetData>
    <row r="1" spans="1:27">
      <c r="B1" s="293" t="s">
        <v>96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</row>
    <row r="2" spans="1:27" ht="6" customHeight="1"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27">
      <c r="I3" s="294" t="s">
        <v>35</v>
      </c>
      <c r="J3" s="294"/>
      <c r="K3" s="294"/>
      <c r="L3" s="294"/>
      <c r="M3" s="295"/>
    </row>
    <row r="4" spans="1:27" ht="54" customHeight="1">
      <c r="A4" s="187"/>
      <c r="B4" s="47" t="s">
        <v>5</v>
      </c>
      <c r="C4" s="85" t="s">
        <v>0</v>
      </c>
      <c r="D4" s="85" t="s">
        <v>1</v>
      </c>
      <c r="E4" s="85" t="s">
        <v>17</v>
      </c>
      <c r="F4" s="85" t="s">
        <v>2</v>
      </c>
      <c r="G4" s="85" t="s">
        <v>81</v>
      </c>
      <c r="H4" s="85" t="s">
        <v>8</v>
      </c>
      <c r="I4" s="84" t="s">
        <v>54</v>
      </c>
      <c r="J4" s="84" t="s">
        <v>32</v>
      </c>
      <c r="K4" s="86" t="s">
        <v>70</v>
      </c>
      <c r="L4" s="86" t="s">
        <v>82</v>
      </c>
      <c r="M4" s="91" t="s">
        <v>6</v>
      </c>
    </row>
    <row r="5" spans="1:27">
      <c r="A5" s="141"/>
      <c r="B5" s="132" t="s">
        <v>18</v>
      </c>
      <c r="C5" s="240">
        <v>581</v>
      </c>
      <c r="D5" s="240">
        <v>19</v>
      </c>
      <c r="E5" s="240">
        <v>19</v>
      </c>
      <c r="F5" s="240">
        <v>69</v>
      </c>
      <c r="G5" s="240">
        <v>5</v>
      </c>
      <c r="H5" s="240">
        <v>53</v>
      </c>
      <c r="I5" s="211">
        <v>0</v>
      </c>
      <c r="J5" s="211">
        <v>0</v>
      </c>
      <c r="K5" s="211">
        <v>0</v>
      </c>
      <c r="L5" s="211">
        <v>0</v>
      </c>
      <c r="M5" s="212">
        <f>+SUM(C5:L5)</f>
        <v>746</v>
      </c>
      <c r="N5" s="130"/>
      <c r="O5" s="188"/>
      <c r="P5" s="188"/>
    </row>
    <row r="6" spans="1:27" s="146" customFormat="1">
      <c r="A6" s="141">
        <v>1</v>
      </c>
      <c r="B6" s="132" t="s">
        <v>19</v>
      </c>
      <c r="C6" s="240">
        <v>353</v>
      </c>
      <c r="D6" s="240">
        <v>18</v>
      </c>
      <c r="E6" s="240">
        <v>18</v>
      </c>
      <c r="F6" s="240">
        <v>68</v>
      </c>
      <c r="G6" s="240">
        <v>5</v>
      </c>
      <c r="H6" s="240">
        <v>53</v>
      </c>
      <c r="I6" s="211">
        <v>0</v>
      </c>
      <c r="J6" s="211">
        <v>0</v>
      </c>
      <c r="K6" s="211">
        <v>0</v>
      </c>
      <c r="L6" s="211">
        <v>0</v>
      </c>
      <c r="M6" s="212">
        <f t="shared" ref="M6:M14" si="0">+SUM(C6:L6)</f>
        <v>515</v>
      </c>
      <c r="N6" s="134"/>
      <c r="O6" s="134"/>
      <c r="P6" s="134"/>
    </row>
    <row r="7" spans="1:27">
      <c r="A7" s="141" t="s">
        <v>20</v>
      </c>
      <c r="B7" s="132" t="s">
        <v>21</v>
      </c>
      <c r="C7" s="240">
        <v>312</v>
      </c>
      <c r="D7" s="240">
        <v>3</v>
      </c>
      <c r="E7" s="211">
        <v>5</v>
      </c>
      <c r="F7" s="211">
        <v>15</v>
      </c>
      <c r="G7" s="211">
        <v>0</v>
      </c>
      <c r="H7" s="240">
        <v>7</v>
      </c>
      <c r="I7" s="211">
        <v>0</v>
      </c>
      <c r="J7" s="211">
        <v>0</v>
      </c>
      <c r="K7" s="211">
        <v>0</v>
      </c>
      <c r="L7" s="211">
        <v>0</v>
      </c>
      <c r="M7" s="212">
        <f t="shared" si="0"/>
        <v>342</v>
      </c>
      <c r="N7" s="133"/>
    </row>
    <row r="8" spans="1:27">
      <c r="A8" s="141" t="s">
        <v>22</v>
      </c>
      <c r="B8" s="132" t="s">
        <v>23</v>
      </c>
      <c r="C8" s="240">
        <v>41</v>
      </c>
      <c r="D8" s="240">
        <v>15</v>
      </c>
      <c r="E8" s="240">
        <v>13</v>
      </c>
      <c r="F8" s="240">
        <v>53</v>
      </c>
      <c r="G8" s="240">
        <v>5</v>
      </c>
      <c r="H8" s="240">
        <v>46</v>
      </c>
      <c r="I8" s="211">
        <v>0</v>
      </c>
      <c r="J8" s="211">
        <v>0</v>
      </c>
      <c r="K8" s="211">
        <v>0</v>
      </c>
      <c r="L8" s="211">
        <v>0</v>
      </c>
      <c r="M8" s="212">
        <f t="shared" si="0"/>
        <v>173</v>
      </c>
      <c r="N8" s="133"/>
    </row>
    <row r="9" spans="1:27" s="146" customFormat="1">
      <c r="A9" s="141">
        <v>2</v>
      </c>
      <c r="B9" s="132" t="s">
        <v>24</v>
      </c>
      <c r="C9" s="240">
        <v>5</v>
      </c>
      <c r="D9" s="211">
        <v>0</v>
      </c>
      <c r="E9" s="211">
        <v>0</v>
      </c>
      <c r="F9" s="211">
        <v>0</v>
      </c>
      <c r="G9" s="211">
        <v>0</v>
      </c>
      <c r="H9" s="211">
        <v>0</v>
      </c>
      <c r="I9" s="211">
        <v>0</v>
      </c>
      <c r="J9" s="211">
        <v>0</v>
      </c>
      <c r="K9" s="211">
        <v>0</v>
      </c>
      <c r="L9" s="211">
        <v>0</v>
      </c>
      <c r="M9" s="212">
        <f t="shared" si="0"/>
        <v>5</v>
      </c>
      <c r="N9" s="134"/>
    </row>
    <row r="10" spans="1:27">
      <c r="A10" s="141" t="s">
        <v>25</v>
      </c>
      <c r="B10" s="132" t="s">
        <v>21</v>
      </c>
      <c r="C10" s="240">
        <v>5</v>
      </c>
      <c r="D10" s="211">
        <v>0</v>
      </c>
      <c r="E10" s="211">
        <v>0</v>
      </c>
      <c r="F10" s="211">
        <v>0</v>
      </c>
      <c r="G10" s="211">
        <v>0</v>
      </c>
      <c r="H10" s="211">
        <v>0</v>
      </c>
      <c r="I10" s="211">
        <v>0</v>
      </c>
      <c r="J10" s="211">
        <v>0</v>
      </c>
      <c r="K10" s="211">
        <v>0</v>
      </c>
      <c r="L10" s="211">
        <v>0</v>
      </c>
      <c r="M10" s="212">
        <f t="shared" si="0"/>
        <v>5</v>
      </c>
      <c r="N10" s="133"/>
    </row>
    <row r="11" spans="1:27">
      <c r="A11" s="141" t="s">
        <v>26</v>
      </c>
      <c r="B11" s="132" t="s">
        <v>23</v>
      </c>
      <c r="C11" s="234">
        <v>0</v>
      </c>
      <c r="D11" s="211">
        <v>0</v>
      </c>
      <c r="E11" s="211">
        <v>0</v>
      </c>
      <c r="F11" s="211">
        <v>0</v>
      </c>
      <c r="G11" s="211">
        <v>0</v>
      </c>
      <c r="H11" s="211">
        <v>0</v>
      </c>
      <c r="I11" s="211">
        <v>0</v>
      </c>
      <c r="J11" s="211">
        <v>0</v>
      </c>
      <c r="K11" s="211">
        <v>0</v>
      </c>
      <c r="L11" s="211">
        <v>0</v>
      </c>
      <c r="M11" s="211">
        <v>0</v>
      </c>
      <c r="N11" s="133"/>
    </row>
    <row r="12" spans="1:27" s="146" customFormat="1">
      <c r="A12" s="141">
        <v>3</v>
      </c>
      <c r="B12" s="132" t="s">
        <v>27</v>
      </c>
      <c r="C12" s="240">
        <v>223</v>
      </c>
      <c r="D12" s="234">
        <v>1</v>
      </c>
      <c r="E12" s="234">
        <v>1</v>
      </c>
      <c r="F12" s="211">
        <v>1</v>
      </c>
      <c r="G12" s="211">
        <v>0</v>
      </c>
      <c r="H12" s="211">
        <v>0</v>
      </c>
      <c r="I12" s="211">
        <v>0</v>
      </c>
      <c r="J12" s="211">
        <v>0</v>
      </c>
      <c r="K12" s="211">
        <v>0</v>
      </c>
      <c r="L12" s="211">
        <v>0</v>
      </c>
      <c r="M12" s="212">
        <f t="shared" si="0"/>
        <v>226</v>
      </c>
      <c r="N12" s="134"/>
    </row>
    <row r="13" spans="1:27">
      <c r="A13" s="141" t="s">
        <v>28</v>
      </c>
      <c r="B13" s="132" t="s">
        <v>21</v>
      </c>
      <c r="C13" s="240">
        <v>223</v>
      </c>
      <c r="D13" s="211">
        <v>0</v>
      </c>
      <c r="E13" s="211">
        <v>0</v>
      </c>
      <c r="F13" s="211">
        <v>0</v>
      </c>
      <c r="G13" s="211">
        <v>0</v>
      </c>
      <c r="H13" s="211">
        <v>0</v>
      </c>
      <c r="I13" s="211">
        <v>0</v>
      </c>
      <c r="J13" s="211">
        <v>0</v>
      </c>
      <c r="K13" s="211">
        <v>0</v>
      </c>
      <c r="L13" s="211">
        <v>0</v>
      </c>
      <c r="M13" s="212">
        <f t="shared" si="0"/>
        <v>223</v>
      </c>
      <c r="N13" s="135"/>
    </row>
    <row r="14" spans="1:27">
      <c r="A14" s="141" t="s">
        <v>29</v>
      </c>
      <c r="B14" s="132" t="s">
        <v>23</v>
      </c>
      <c r="C14" s="211">
        <v>0</v>
      </c>
      <c r="D14" s="234">
        <v>1</v>
      </c>
      <c r="E14" s="211">
        <v>1</v>
      </c>
      <c r="F14" s="211">
        <v>1</v>
      </c>
      <c r="G14" s="211">
        <v>0</v>
      </c>
      <c r="H14" s="211">
        <v>0</v>
      </c>
      <c r="I14" s="211">
        <v>0</v>
      </c>
      <c r="J14" s="211">
        <v>0</v>
      </c>
      <c r="K14" s="211">
        <v>0</v>
      </c>
      <c r="L14" s="211">
        <v>0</v>
      </c>
      <c r="M14" s="212">
        <f t="shared" si="0"/>
        <v>3</v>
      </c>
      <c r="N14" s="135"/>
    </row>
    <row r="15" spans="1:27">
      <c r="C15" s="101"/>
      <c r="D15" s="101"/>
      <c r="E15" s="101"/>
      <c r="F15" s="101"/>
      <c r="G15" s="101"/>
      <c r="H15" s="101"/>
      <c r="J15" s="101"/>
      <c r="K15" s="101"/>
      <c r="L15" s="101"/>
    </row>
    <row r="16" spans="1:27"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O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</row>
    <row r="17" spans="1:27">
      <c r="B17" s="191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3"/>
      <c r="O17" s="192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</row>
    <row r="18" spans="1:27">
      <c r="B18" s="191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3"/>
      <c r="O18" s="192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</row>
    <row r="19" spans="1:27">
      <c r="B19" s="223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193"/>
      <c r="O19" s="192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</row>
    <row r="20" spans="1:27">
      <c r="B20" s="223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193"/>
      <c r="O20" s="192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</row>
    <row r="21" spans="1:27">
      <c r="B21" s="223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193"/>
      <c r="O21" s="193"/>
    </row>
    <row r="22" spans="1:27">
      <c r="B22" s="223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5"/>
      <c r="N22" s="193"/>
      <c r="O22" s="193"/>
    </row>
    <row r="23" spans="1:27">
      <c r="B23" s="223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  <c r="N23" s="193"/>
      <c r="O23" s="193"/>
    </row>
    <row r="24" spans="1:27">
      <c r="A24" s="196"/>
      <c r="B24" s="195"/>
      <c r="C24" s="196"/>
      <c r="D24" s="196"/>
      <c r="E24" s="196"/>
      <c r="F24" s="196"/>
      <c r="G24" s="225"/>
      <c r="H24" s="225"/>
      <c r="I24" s="225"/>
      <c r="J24" s="225"/>
      <c r="K24" s="225"/>
      <c r="L24" s="225"/>
      <c r="M24" s="225"/>
      <c r="N24" s="193"/>
      <c r="O24" s="193"/>
    </row>
    <row r="25" spans="1:27">
      <c r="A25" s="196"/>
      <c r="B25" s="197" t="s">
        <v>87</v>
      </c>
      <c r="C25" s="198">
        <f>M6/M$5</f>
        <v>0.69034852546916892</v>
      </c>
      <c r="D25" s="199">
        <f>C25-(C$28-1)*C25</f>
        <v>0.69034852546916892</v>
      </c>
      <c r="E25" s="196"/>
      <c r="F25" s="196"/>
      <c r="G25" s="225"/>
      <c r="H25" s="225"/>
      <c r="I25" s="225"/>
      <c r="J25" s="225"/>
      <c r="K25" s="225"/>
      <c r="L25" s="225"/>
      <c r="M25" s="225"/>
      <c r="N25" s="193"/>
      <c r="O25" s="193"/>
    </row>
    <row r="26" spans="1:27">
      <c r="A26" s="196"/>
      <c r="B26" s="197" t="s">
        <v>88</v>
      </c>
      <c r="C26" s="198">
        <f>M9/M$5</f>
        <v>6.7024128686327079E-3</v>
      </c>
      <c r="D26" s="199">
        <f>C26-(C$28-1)*C26</f>
        <v>6.7024128686327079E-3</v>
      </c>
      <c r="E26" s="196"/>
      <c r="F26" s="196"/>
      <c r="G26" s="225"/>
      <c r="H26" s="225"/>
      <c r="I26" s="225"/>
      <c r="J26" s="225"/>
      <c r="K26" s="225"/>
      <c r="L26" s="225"/>
      <c r="M26" s="225"/>
      <c r="N26" s="193"/>
      <c r="O26" s="193"/>
    </row>
    <row r="27" spans="1:27">
      <c r="A27" s="196"/>
      <c r="B27" s="197" t="s">
        <v>89</v>
      </c>
      <c r="C27" s="198">
        <f>M12/M$5</f>
        <v>0.30294906166219837</v>
      </c>
      <c r="D27" s="199">
        <f>C27-(C$28-1)*C27</f>
        <v>0.30294906166219837</v>
      </c>
      <c r="E27" s="196"/>
      <c r="F27" s="196"/>
      <c r="G27" s="225"/>
      <c r="H27" s="225"/>
      <c r="I27" s="225"/>
      <c r="J27" s="225"/>
      <c r="K27" s="225"/>
      <c r="L27" s="225"/>
      <c r="M27" s="225"/>
      <c r="N27" s="193"/>
      <c r="O27" s="193"/>
    </row>
    <row r="28" spans="1:27">
      <c r="A28" s="196"/>
      <c r="B28" s="200"/>
      <c r="C28" s="198">
        <f>SUM(C25:C27)</f>
        <v>1</v>
      </c>
      <c r="D28" s="199">
        <f>SUM(D25:D27)</f>
        <v>1</v>
      </c>
      <c r="E28" s="201"/>
      <c r="F28" s="196"/>
      <c r="G28" s="225"/>
      <c r="H28" s="225"/>
      <c r="I28" s="225"/>
      <c r="J28" s="225"/>
      <c r="K28" s="225"/>
      <c r="L28" s="225"/>
      <c r="M28" s="225"/>
      <c r="N28" s="193"/>
      <c r="O28" s="193"/>
    </row>
    <row r="29" spans="1:27">
      <c r="A29" s="196"/>
      <c r="B29" s="195"/>
      <c r="C29" s="201"/>
      <c r="D29" s="201"/>
      <c r="E29" s="201"/>
      <c r="F29" s="196"/>
      <c r="G29" s="225"/>
      <c r="H29" s="225"/>
      <c r="I29" s="225"/>
      <c r="J29" s="225"/>
      <c r="K29" s="225"/>
      <c r="L29" s="225"/>
      <c r="M29" s="225"/>
      <c r="N29" s="193"/>
      <c r="O29" s="193"/>
    </row>
    <row r="30" spans="1:27">
      <c r="B30" s="223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193"/>
      <c r="O30" s="193"/>
    </row>
    <row r="31" spans="1:27">
      <c r="B31" s="223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193"/>
      <c r="O31" s="193"/>
    </row>
    <row r="32" spans="1:27">
      <c r="B32" s="223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193"/>
      <c r="O32" s="193"/>
    </row>
    <row r="33" spans="2:15">
      <c r="B33" s="223"/>
      <c r="C33" s="227"/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193"/>
      <c r="O33" s="193"/>
    </row>
    <row r="34" spans="2:15">
      <c r="B34" s="223"/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7"/>
      <c r="N34" s="193"/>
      <c r="O34" s="193"/>
    </row>
    <row r="35" spans="2:15">
      <c r="B35" s="223"/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193"/>
      <c r="O35" s="193"/>
    </row>
    <row r="36" spans="2:15">
      <c r="B36" s="223"/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193"/>
      <c r="O36" s="193"/>
    </row>
    <row r="37" spans="2:15">
      <c r="B37" s="195"/>
      <c r="C37" s="202"/>
      <c r="D37" s="202"/>
      <c r="E37" s="202"/>
      <c r="F37" s="202"/>
      <c r="G37" s="194"/>
      <c r="H37" s="194"/>
      <c r="I37" s="194"/>
      <c r="J37" s="194"/>
      <c r="K37" s="194"/>
      <c r="L37" s="194"/>
      <c r="M37" s="194"/>
      <c r="N37" s="193"/>
      <c r="O37" s="193"/>
    </row>
    <row r="38" spans="2:15">
      <c r="B38" s="195"/>
      <c r="C38" s="202"/>
      <c r="D38" s="202"/>
      <c r="E38" s="202"/>
      <c r="F38" s="202"/>
      <c r="G38" s="194"/>
      <c r="H38" s="194"/>
      <c r="I38" s="194"/>
      <c r="J38" s="194"/>
      <c r="K38" s="194"/>
      <c r="L38" s="194"/>
      <c r="M38" s="194"/>
      <c r="N38" s="193"/>
      <c r="O38" s="193"/>
    </row>
    <row r="39" spans="2:15">
      <c r="B39" s="191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3"/>
      <c r="O39" s="193"/>
    </row>
    <row r="40" spans="2:15">
      <c r="B40" s="191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</row>
    <row r="42" spans="2:15">
      <c r="M42" s="189"/>
    </row>
  </sheetData>
  <mergeCells count="2">
    <mergeCell ref="B1:M1"/>
    <mergeCell ref="I3:M3"/>
  </mergeCells>
  <phoneticPr fontId="1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46" customWidth="1"/>
    <col min="2" max="2" width="10.7109375" style="45" bestFit="1" customWidth="1"/>
    <col min="3" max="3" width="12.42578125" style="45" bestFit="1" customWidth="1"/>
    <col min="4" max="4" width="10.42578125" style="45" bestFit="1" customWidth="1"/>
    <col min="5" max="5" width="11.5703125" style="45" bestFit="1" customWidth="1"/>
    <col min="6" max="6" width="12.5703125" style="45" bestFit="1" customWidth="1"/>
    <col min="7" max="7" width="10.28515625" style="45" bestFit="1" customWidth="1"/>
    <col min="8" max="8" width="9.140625" style="45" bestFit="1" customWidth="1"/>
    <col min="9" max="9" width="11.7109375" style="45" bestFit="1" customWidth="1"/>
    <col min="10" max="10" width="16.28515625" style="45" bestFit="1" customWidth="1"/>
    <col min="11" max="11" width="12.5703125" style="45" customWidth="1"/>
    <col min="12" max="12" width="13.5703125" style="45" customWidth="1"/>
    <col min="13" max="13" width="13.85546875" style="45" bestFit="1" customWidth="1"/>
    <col min="14" max="14" width="10.28515625" style="45"/>
    <col min="15" max="15" width="14" style="45" bestFit="1" customWidth="1"/>
    <col min="16" max="16384" width="10.28515625" style="45"/>
  </cols>
  <sheetData>
    <row r="1" spans="1:15" ht="21" customHeight="1">
      <c r="A1" s="296" t="s">
        <v>97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</row>
    <row r="2" spans="1:15" ht="7.5" customHeight="1">
      <c r="A2" s="45"/>
    </row>
    <row r="3" spans="1:15">
      <c r="I3" s="297" t="s">
        <v>46</v>
      </c>
      <c r="J3" s="297"/>
      <c r="K3" s="297"/>
      <c r="L3" s="297"/>
    </row>
    <row r="4" spans="1:15" ht="57.75" customHeight="1">
      <c r="A4" s="47" t="s">
        <v>5</v>
      </c>
      <c r="B4" s="83" t="s">
        <v>0</v>
      </c>
      <c r="C4" s="83" t="s">
        <v>1</v>
      </c>
      <c r="D4" s="83" t="s">
        <v>17</v>
      </c>
      <c r="E4" s="83" t="s">
        <v>2</v>
      </c>
      <c r="F4" s="85" t="s">
        <v>81</v>
      </c>
      <c r="G4" s="83" t="s">
        <v>8</v>
      </c>
      <c r="H4" s="84" t="s">
        <v>54</v>
      </c>
      <c r="I4" s="84" t="s">
        <v>32</v>
      </c>
      <c r="J4" s="86" t="s">
        <v>70</v>
      </c>
      <c r="K4" s="86" t="s">
        <v>82</v>
      </c>
      <c r="L4" s="42" t="s">
        <v>6</v>
      </c>
    </row>
    <row r="5" spans="1:15">
      <c r="A5" s="49" t="s">
        <v>30</v>
      </c>
      <c r="B5" s="241">
        <v>92</v>
      </c>
      <c r="C5" s="241">
        <v>51</v>
      </c>
      <c r="D5" s="241">
        <v>37</v>
      </c>
      <c r="E5" s="241">
        <v>376</v>
      </c>
      <c r="F5" s="241">
        <v>11</v>
      </c>
      <c r="G5" s="241">
        <v>36</v>
      </c>
      <c r="H5" s="242">
        <v>0</v>
      </c>
      <c r="I5" s="242">
        <v>0</v>
      </c>
      <c r="J5" s="242">
        <v>0</v>
      </c>
      <c r="K5" s="242">
        <v>0</v>
      </c>
      <c r="L5" s="213">
        <f>+SUM(B5:K5)</f>
        <v>603</v>
      </c>
      <c r="M5" s="48"/>
      <c r="N5" s="112"/>
      <c r="O5" s="144"/>
    </row>
    <row r="6" spans="1:15" ht="47.25">
      <c r="A6" s="49" t="s">
        <v>67</v>
      </c>
      <c r="B6" s="241">
        <v>4179</v>
      </c>
      <c r="C6" s="241">
        <v>2818</v>
      </c>
      <c r="D6" s="241">
        <v>6038</v>
      </c>
      <c r="E6" s="241">
        <v>16776</v>
      </c>
      <c r="F6" s="241">
        <v>3147</v>
      </c>
      <c r="G6" s="241">
        <v>2381</v>
      </c>
      <c r="H6" s="241">
        <v>311</v>
      </c>
      <c r="I6" s="241">
        <v>445</v>
      </c>
      <c r="J6" s="241">
        <v>39</v>
      </c>
      <c r="K6" s="241">
        <v>743</v>
      </c>
      <c r="L6" s="213">
        <f t="shared" ref="L6:L9" si="0">+SUM(B6:K6)</f>
        <v>36877</v>
      </c>
      <c r="M6" s="48"/>
      <c r="N6" s="112"/>
      <c r="O6" s="144"/>
    </row>
    <row r="7" spans="1:15">
      <c r="A7" s="49" t="s">
        <v>68</v>
      </c>
      <c r="B7" s="241">
        <v>872</v>
      </c>
      <c r="C7" s="241">
        <v>627</v>
      </c>
      <c r="D7" s="241">
        <v>6243</v>
      </c>
      <c r="E7" s="241">
        <v>5582</v>
      </c>
      <c r="F7" s="241">
        <v>1958</v>
      </c>
      <c r="G7" s="241">
        <v>1109</v>
      </c>
      <c r="H7" s="241">
        <v>4</v>
      </c>
      <c r="I7" s="241">
        <v>5</v>
      </c>
      <c r="J7" s="241">
        <v>7</v>
      </c>
      <c r="K7" s="242">
        <v>0</v>
      </c>
      <c r="L7" s="213">
        <f t="shared" si="0"/>
        <v>16407</v>
      </c>
      <c r="M7" s="48"/>
      <c r="N7" s="112"/>
      <c r="O7" s="144"/>
    </row>
    <row r="8" spans="1:15" ht="31.5">
      <c r="A8" s="49" t="s">
        <v>79</v>
      </c>
      <c r="B8" s="241">
        <v>331</v>
      </c>
      <c r="C8" s="241">
        <v>244</v>
      </c>
      <c r="D8" s="241">
        <v>1469</v>
      </c>
      <c r="E8" s="241">
        <v>1582</v>
      </c>
      <c r="F8" s="241">
        <v>123</v>
      </c>
      <c r="G8" s="241">
        <v>130</v>
      </c>
      <c r="H8" s="241">
        <v>27</v>
      </c>
      <c r="I8" s="241">
        <v>40</v>
      </c>
      <c r="J8" s="242">
        <v>0</v>
      </c>
      <c r="K8" s="241">
        <v>1</v>
      </c>
      <c r="L8" s="213">
        <f t="shared" si="0"/>
        <v>3947</v>
      </c>
      <c r="M8" s="48"/>
      <c r="N8" s="112"/>
      <c r="O8" s="144"/>
    </row>
    <row r="9" spans="1:15" ht="31.5">
      <c r="A9" s="49" t="s">
        <v>80</v>
      </c>
      <c r="B9" s="242">
        <v>0</v>
      </c>
      <c r="C9" s="242">
        <v>0</v>
      </c>
      <c r="D9" s="242">
        <v>0</v>
      </c>
      <c r="E9" s="242">
        <v>0</v>
      </c>
      <c r="F9" s="242">
        <v>0</v>
      </c>
      <c r="G9" s="242">
        <v>0</v>
      </c>
      <c r="H9" s="242">
        <v>0</v>
      </c>
      <c r="I9" s="242">
        <v>0</v>
      </c>
      <c r="J9" s="242">
        <v>0</v>
      </c>
      <c r="K9" s="242">
        <v>0</v>
      </c>
      <c r="L9" s="242">
        <f t="shared" si="0"/>
        <v>0</v>
      </c>
      <c r="M9" s="48"/>
      <c r="N9" s="112"/>
      <c r="O9" s="144"/>
    </row>
    <row r="10" spans="1:15">
      <c r="A10" s="50" t="s">
        <v>6</v>
      </c>
      <c r="B10" s="213">
        <f>+SUM(B5:B9)</f>
        <v>5474</v>
      </c>
      <c r="C10" s="213">
        <f t="shared" ref="C10:L10" si="1">+SUM(C5:C9)</f>
        <v>3740</v>
      </c>
      <c r="D10" s="213">
        <f t="shared" si="1"/>
        <v>13787</v>
      </c>
      <c r="E10" s="213">
        <f t="shared" si="1"/>
        <v>24316</v>
      </c>
      <c r="F10" s="213">
        <f t="shared" si="1"/>
        <v>5239</v>
      </c>
      <c r="G10" s="213">
        <f t="shared" si="1"/>
        <v>3656</v>
      </c>
      <c r="H10" s="213">
        <f t="shared" si="1"/>
        <v>342</v>
      </c>
      <c r="I10" s="213">
        <f t="shared" si="1"/>
        <v>490</v>
      </c>
      <c r="J10" s="213">
        <f t="shared" si="1"/>
        <v>46</v>
      </c>
      <c r="K10" s="213">
        <f t="shared" si="1"/>
        <v>744</v>
      </c>
      <c r="L10" s="213">
        <f t="shared" si="1"/>
        <v>57834</v>
      </c>
      <c r="M10" s="113"/>
      <c r="N10" s="112"/>
      <c r="O10" s="144"/>
    </row>
    <row r="11" spans="1:15" ht="9.75" customHeight="1"/>
    <row r="15" spans="1:15"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</row>
    <row r="16" spans="1:15"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</row>
    <row r="17" spans="2:13"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</row>
    <row r="18" spans="2:13"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</row>
    <row r="19" spans="2:13"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</row>
    <row r="20" spans="2:13"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</row>
  </sheetData>
  <mergeCells count="2">
    <mergeCell ref="A1:L1"/>
    <mergeCell ref="I3:L3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X18"/>
  <sheetViews>
    <sheetView showGridLines="0" zoomScaleNormal="75" workbookViewId="0">
      <selection sqref="A1:M1"/>
    </sheetView>
  </sheetViews>
  <sheetFormatPr defaultRowHeight="15.75"/>
  <cols>
    <col min="1" max="1" width="3.5703125" style="34" customWidth="1"/>
    <col min="2" max="2" width="52.28515625" style="35" customWidth="1"/>
    <col min="3" max="10" width="12.5703125" style="28" customWidth="1"/>
    <col min="11" max="11" width="15.85546875" style="28" customWidth="1"/>
    <col min="12" max="13" width="12.5703125" style="28" customWidth="1"/>
    <col min="14" max="14" width="9.7109375" style="28" bestFit="1" customWidth="1"/>
    <col min="15" max="15" width="18" style="29" bestFit="1" customWidth="1"/>
    <col min="16" max="16" width="32.5703125" style="29" bestFit="1" customWidth="1"/>
    <col min="17" max="17" width="13.140625" style="28" bestFit="1" customWidth="1"/>
    <col min="18" max="18" width="14.28515625" style="28" bestFit="1" customWidth="1"/>
    <col min="19" max="19" width="15.85546875" style="28" bestFit="1" customWidth="1"/>
    <col min="20" max="20" width="13.140625" style="28" bestFit="1" customWidth="1"/>
    <col min="21" max="21" width="15.85546875" style="28" bestFit="1" customWidth="1"/>
    <col min="22" max="22" width="13.140625" style="28" bestFit="1" customWidth="1"/>
    <col min="23" max="24" width="10.7109375" style="28" bestFit="1" customWidth="1"/>
    <col min="25" max="16384" width="9.140625" style="28"/>
  </cols>
  <sheetData>
    <row r="1" spans="1:24">
      <c r="A1" s="262" t="s">
        <v>39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24">
      <c r="A2" s="38"/>
      <c r="B2" s="38"/>
      <c r="C2" s="38"/>
      <c r="D2" s="38"/>
      <c r="E2" s="38"/>
      <c r="F2" s="38"/>
      <c r="G2" s="38"/>
      <c r="H2" s="39"/>
      <c r="I2" s="40"/>
      <c r="J2" s="63"/>
      <c r="K2" s="63"/>
      <c r="L2" s="63"/>
      <c r="M2" s="14"/>
    </row>
    <row r="3" spans="1:24" s="30" customFormat="1" ht="56.25" customHeight="1">
      <c r="A3" s="41" t="s">
        <v>7</v>
      </c>
      <c r="B3" s="47" t="s">
        <v>5</v>
      </c>
      <c r="C3" s="85" t="s">
        <v>0</v>
      </c>
      <c r="D3" s="85" t="s">
        <v>1</v>
      </c>
      <c r="E3" s="85" t="s">
        <v>17</v>
      </c>
      <c r="F3" s="85" t="s">
        <v>2</v>
      </c>
      <c r="G3" s="85" t="s">
        <v>81</v>
      </c>
      <c r="H3" s="85" t="s">
        <v>8</v>
      </c>
      <c r="I3" s="86" t="s">
        <v>54</v>
      </c>
      <c r="J3" s="86" t="s">
        <v>32</v>
      </c>
      <c r="K3" s="86" t="s">
        <v>70</v>
      </c>
      <c r="L3" s="86" t="s">
        <v>82</v>
      </c>
      <c r="M3" s="42" t="s">
        <v>6</v>
      </c>
      <c r="O3" s="31"/>
      <c r="P3" s="31"/>
    </row>
    <row r="4" spans="1:24" s="30" customFormat="1" ht="31.5">
      <c r="A4" s="127">
        <v>1</v>
      </c>
      <c r="B4" s="107" t="s">
        <v>99</v>
      </c>
      <c r="C4" s="206">
        <v>125516</v>
      </c>
      <c r="D4" s="206">
        <v>37419</v>
      </c>
      <c r="E4" s="206">
        <v>15836</v>
      </c>
      <c r="F4" s="206">
        <v>135035</v>
      </c>
      <c r="G4" s="206">
        <v>32922</v>
      </c>
      <c r="H4" s="206">
        <v>43396</v>
      </c>
      <c r="I4" s="206">
        <v>6697</v>
      </c>
      <c r="J4" s="206">
        <v>11538</v>
      </c>
      <c r="K4" s="206">
        <v>228</v>
      </c>
      <c r="L4" s="206">
        <v>1671</v>
      </c>
      <c r="M4" s="206">
        <f>+SUM(C4:L4)</f>
        <v>410258</v>
      </c>
      <c r="O4" s="31"/>
      <c r="P4" s="31"/>
    </row>
    <row r="5" spans="1:24" ht="32.25" customHeight="1">
      <c r="A5" s="127">
        <v>2</v>
      </c>
      <c r="B5" s="107" t="s">
        <v>100</v>
      </c>
      <c r="C5" s="243">
        <v>151094.296</v>
      </c>
      <c r="D5" s="243">
        <v>65785.960000000006</v>
      </c>
      <c r="E5" s="243">
        <v>22540.895</v>
      </c>
      <c r="F5" s="243">
        <v>293359.15999999997</v>
      </c>
      <c r="G5" s="243">
        <v>106586.16800000001</v>
      </c>
      <c r="H5" s="243">
        <v>94418.077000000005</v>
      </c>
      <c r="I5" s="243">
        <v>20518.932000000001</v>
      </c>
      <c r="J5" s="243">
        <v>16318.453</v>
      </c>
      <c r="K5" s="243">
        <v>421.39800000000002</v>
      </c>
      <c r="L5" s="243">
        <v>506.03699999999998</v>
      </c>
      <c r="M5" s="206">
        <f t="shared" ref="M5:M6" si="0">+SUM(C5:L5)</f>
        <v>771549.37600000016</v>
      </c>
      <c r="N5" s="32"/>
      <c r="O5" s="190"/>
      <c r="P5" s="190"/>
      <c r="Q5" s="190"/>
      <c r="R5" s="190"/>
      <c r="S5" s="190"/>
      <c r="T5" s="190"/>
      <c r="U5" s="190"/>
      <c r="V5" s="190"/>
      <c r="W5" s="190"/>
      <c r="X5" s="190"/>
    </row>
    <row r="6" spans="1:24" s="67" customFormat="1" ht="47.25" customHeight="1">
      <c r="A6" s="127">
        <v>3</v>
      </c>
      <c r="B6" s="107" t="s">
        <v>101</v>
      </c>
      <c r="C6" s="243">
        <v>3335.5520000000001</v>
      </c>
      <c r="D6" s="243">
        <v>2262.3249999999998</v>
      </c>
      <c r="E6" s="243">
        <v>165.155</v>
      </c>
      <c r="F6" s="243">
        <v>8186.7790000000005</v>
      </c>
      <c r="G6" s="243">
        <v>3008.8</v>
      </c>
      <c r="H6" s="243">
        <v>1177.174</v>
      </c>
      <c r="I6" s="243">
        <v>687.42200000000003</v>
      </c>
      <c r="J6" s="243">
        <v>706.78499999999997</v>
      </c>
      <c r="K6" s="243">
        <v>5.34</v>
      </c>
      <c r="L6" s="243">
        <v>10.861000000000001</v>
      </c>
      <c r="M6" s="206">
        <f t="shared" si="0"/>
        <v>19546.192999999999</v>
      </c>
      <c r="N6" s="74"/>
      <c r="O6" s="68"/>
      <c r="P6" s="68"/>
    </row>
    <row r="7" spans="1:24">
      <c r="A7" s="32"/>
      <c r="B7" s="29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O7" s="28"/>
      <c r="P7" s="28"/>
    </row>
    <row r="8" spans="1:24">
      <c r="C8" s="219"/>
      <c r="D8" s="219"/>
      <c r="E8" s="220"/>
      <c r="F8" s="220"/>
      <c r="G8" s="220"/>
      <c r="H8" s="220"/>
      <c r="I8" s="220"/>
      <c r="J8" s="220"/>
      <c r="K8" s="220"/>
      <c r="L8" s="220"/>
      <c r="M8" s="66"/>
      <c r="N8" s="52"/>
      <c r="O8" s="52"/>
    </row>
    <row r="9" spans="1:24">
      <c r="C9" s="64"/>
      <c r="D9" s="64"/>
      <c r="E9" s="64"/>
      <c r="F9" s="64"/>
      <c r="G9" s="64"/>
      <c r="H9" s="64"/>
      <c r="I9" s="64"/>
      <c r="J9" s="64"/>
      <c r="K9" s="64"/>
      <c r="L9" s="64"/>
      <c r="M9" s="87"/>
    </row>
    <row r="10" spans="1:24"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4"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</row>
    <row r="12" spans="1:24"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4"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</row>
    <row r="14" spans="1:24">
      <c r="M14" s="52"/>
    </row>
    <row r="15" spans="1:24">
      <c r="M15" s="52"/>
    </row>
    <row r="16" spans="1:24">
      <c r="M16" s="52"/>
    </row>
    <row r="17" spans="13:13">
      <c r="M17" s="52"/>
    </row>
    <row r="18" spans="13:13">
      <c r="M18" s="52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4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3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140625" style="35" customWidth="1"/>
    <col min="3" max="3" width="18.42578125" style="28" customWidth="1"/>
    <col min="4" max="16384" width="9.140625" style="28"/>
  </cols>
  <sheetData>
    <row r="1" spans="1:8" s="67" customFormat="1" ht="15.75" customHeight="1">
      <c r="A1" s="262" t="s">
        <v>98</v>
      </c>
      <c r="B1" s="262"/>
      <c r="C1" s="262"/>
    </row>
    <row r="2" spans="1:8" s="67" customFormat="1" ht="10.5" customHeight="1">
      <c r="A2" s="37"/>
      <c r="B2" s="37"/>
      <c r="C2" s="37"/>
    </row>
    <row r="3" spans="1:8" s="67" customFormat="1" ht="14.25" customHeight="1">
      <c r="A3" s="38"/>
      <c r="B3" s="38"/>
      <c r="C3" s="69" t="s">
        <v>40</v>
      </c>
    </row>
    <row r="4" spans="1:8" s="72" customFormat="1" ht="46.5" customHeight="1">
      <c r="A4" s="70" t="s">
        <v>7</v>
      </c>
      <c r="B4" s="71" t="s">
        <v>5</v>
      </c>
      <c r="C4" s="60" t="s">
        <v>41</v>
      </c>
    </row>
    <row r="5" spans="1:8" s="78" customFormat="1" ht="15.75">
      <c r="A5" s="76" t="s">
        <v>55</v>
      </c>
      <c r="B5" s="77" t="s">
        <v>58</v>
      </c>
      <c r="C5" s="244">
        <v>100</v>
      </c>
    </row>
    <row r="6" spans="1:8" s="72" customFormat="1" ht="15.75">
      <c r="A6" s="43">
        <v>1</v>
      </c>
      <c r="B6" s="73" t="s">
        <v>42</v>
      </c>
      <c r="C6" s="245">
        <v>69.703958604847685</v>
      </c>
      <c r="G6" s="221"/>
    </row>
    <row r="7" spans="1:8" s="67" customFormat="1" ht="15.75">
      <c r="A7" s="43">
        <v>2</v>
      </c>
      <c r="B7" s="73" t="s">
        <v>43</v>
      </c>
      <c r="C7" s="245">
        <v>29.079846047643702</v>
      </c>
      <c r="G7" s="221"/>
      <c r="H7" s="72"/>
    </row>
    <row r="8" spans="1:8" s="67" customFormat="1" ht="15.75">
      <c r="A8" s="43">
        <v>3</v>
      </c>
      <c r="B8" s="75" t="s">
        <v>44</v>
      </c>
      <c r="C8" s="246">
        <v>1.216195347508614</v>
      </c>
      <c r="G8" s="221"/>
      <c r="H8" s="72"/>
    </row>
    <row r="9" spans="1:8" s="62" customFormat="1" ht="15" customHeight="1">
      <c r="A9" s="79" t="s">
        <v>38</v>
      </c>
      <c r="B9" s="80" t="s">
        <v>59</v>
      </c>
      <c r="C9" s="244">
        <v>100</v>
      </c>
    </row>
    <row r="10" spans="1:8" ht="15.75">
      <c r="A10" s="81">
        <v>1</v>
      </c>
      <c r="B10" s="82" t="s">
        <v>56</v>
      </c>
      <c r="C10" s="245">
        <v>67.83</v>
      </c>
    </row>
    <row r="11" spans="1:8" ht="15.75">
      <c r="A11" s="81">
        <v>2</v>
      </c>
      <c r="B11" s="82" t="s">
        <v>57</v>
      </c>
      <c r="C11" s="245">
        <v>32.17</v>
      </c>
    </row>
    <row r="12" spans="1:8" ht="14.25" customHeight="1">
      <c r="C12" s="65"/>
    </row>
    <row r="13" spans="1:8" ht="14.25" customHeight="1">
      <c r="C13" s="65"/>
    </row>
  </sheetData>
  <mergeCells count="1">
    <mergeCell ref="A1:C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Normal="75" workbookViewId="0">
      <selection sqref="A1:H1"/>
    </sheetView>
  </sheetViews>
  <sheetFormatPr defaultColWidth="10.28515625" defaultRowHeight="15.75"/>
  <cols>
    <col min="1" max="1" width="53.5703125" style="149" customWidth="1"/>
    <col min="2" max="7" width="10.7109375" style="149" customWidth="1"/>
    <col min="8" max="16384" width="10.28515625" style="149"/>
  </cols>
  <sheetData>
    <row r="1" spans="1:8" ht="18.75" customHeight="1">
      <c r="A1" s="256" t="s">
        <v>78</v>
      </c>
      <c r="B1" s="256"/>
      <c r="C1" s="256"/>
      <c r="D1" s="256"/>
      <c r="E1" s="256"/>
      <c r="F1" s="256"/>
      <c r="G1" s="256"/>
      <c r="H1" s="256"/>
    </row>
    <row r="2" spans="1:8" ht="12" customHeight="1">
      <c r="E2" s="145"/>
    </row>
    <row r="3" spans="1:8">
      <c r="E3" s="150"/>
      <c r="H3" s="150" t="s">
        <v>40</v>
      </c>
    </row>
    <row r="4" spans="1:8" s="145" customFormat="1">
      <c r="A4" s="257" t="s">
        <v>10</v>
      </c>
      <c r="B4" s="151">
        <v>2024</v>
      </c>
      <c r="C4" s="259">
        <v>2025</v>
      </c>
      <c r="D4" s="260"/>
      <c r="E4" s="260"/>
      <c r="F4" s="260"/>
      <c r="G4" s="260"/>
      <c r="H4" s="261"/>
    </row>
    <row r="5" spans="1:8">
      <c r="A5" s="258"/>
      <c r="B5" s="151">
        <v>12</v>
      </c>
      <c r="C5" s="152">
        <v>1</v>
      </c>
      <c r="D5" s="152">
        <v>2</v>
      </c>
      <c r="E5" s="152">
        <v>3</v>
      </c>
      <c r="F5" s="152">
        <v>4</v>
      </c>
      <c r="G5" s="152">
        <v>5</v>
      </c>
      <c r="H5" s="152">
        <v>6</v>
      </c>
    </row>
    <row r="6" spans="1:8">
      <c r="A6" s="148" t="s">
        <v>0</v>
      </c>
      <c r="B6" s="232">
        <f>+'Таблица № 1-Д'!B5/'Таблица № 1-Д'!B$15*100</f>
        <v>21.831180666855222</v>
      </c>
      <c r="C6" s="232">
        <f>+'Таблица № 1-Д'!C5/'Таблица № 1-Д'!C$15*100</f>
        <v>21.830670167561557</v>
      </c>
      <c r="D6" s="232">
        <f>+'Таблица № 1-Д'!D5/'Таблица № 1-Д'!D$15*100</f>
        <v>21.842865868632995</v>
      </c>
      <c r="E6" s="232">
        <f>+'Таблица № 1-Д'!E5/'Таблица № 1-Д'!E$15*100</f>
        <v>21.846770915713289</v>
      </c>
      <c r="F6" s="232">
        <f>+'Таблица № 1-Д'!F5/'Таблица № 1-Д'!F$15*100</f>
        <v>21.85085394558649</v>
      </c>
      <c r="G6" s="232">
        <f>+'Таблица № 1-Д'!G5/'Таблица № 1-Д'!G$15*100</f>
        <v>21.868509378084898</v>
      </c>
      <c r="H6" s="232">
        <f>+'Таблица № 1-Д'!H5/'Таблица № 1-Д'!H$15*100</f>
        <v>21.86900928146175</v>
      </c>
    </row>
    <row r="7" spans="1:8">
      <c r="A7" s="148" t="s">
        <v>1</v>
      </c>
      <c r="B7" s="232">
        <f>+'Таблица № 1-Д'!B6/'Таблица № 1-Д'!B$15*100</f>
        <v>7.8361773671474815</v>
      </c>
      <c r="C7" s="232">
        <f>+'Таблица № 1-Д'!C6/'Таблица № 1-Д'!C$15*100</f>
        <v>7.8413018546457396</v>
      </c>
      <c r="D7" s="232">
        <f>+'Таблица № 1-Д'!D6/'Таблица № 1-Д'!D$15*100</f>
        <v>7.8471037170905564</v>
      </c>
      <c r="E7" s="232">
        <f>+'Таблица № 1-Д'!E6/'Таблица № 1-Д'!E$15*100</f>
        <v>7.8605839669041302</v>
      </c>
      <c r="F7" s="232">
        <f>+'Таблица № 1-Д'!F6/'Таблица № 1-Д'!F$15*100</f>
        <v>7.8667362456664209</v>
      </c>
      <c r="G7" s="232">
        <f>+'Таблица № 1-Д'!G6/'Таблица № 1-Д'!G$15*100</f>
        <v>7.8790128331688054</v>
      </c>
      <c r="H7" s="232">
        <f>+'Таблица № 1-Д'!H6/'Таблица № 1-Д'!H$15*100</f>
        <v>7.8822829738638589</v>
      </c>
    </row>
    <row r="8" spans="1:8">
      <c r="A8" s="148" t="s">
        <v>11</v>
      </c>
      <c r="B8" s="232">
        <f>+'Таблица № 1-Д'!B7/'Таблица № 1-Д'!B$15*100</f>
        <v>17.479966060148957</v>
      </c>
      <c r="C8" s="232">
        <f>+'Таблица № 1-Д'!C7/'Таблица № 1-Д'!C$15*100</f>
        <v>17.412966630850139</v>
      </c>
      <c r="D8" s="232">
        <f>+'Таблица № 1-Д'!D7/'Таблица № 1-Д'!D$15*100</f>
        <v>17.343851341565546</v>
      </c>
      <c r="E8" s="232">
        <f>+'Таблица № 1-Д'!E7/'Таблица № 1-Д'!E$15*100</f>
        <v>17.264423516215526</v>
      </c>
      <c r="F8" s="232">
        <f>+'Таблица № 1-Д'!F7/'Таблица № 1-Д'!F$15*100</f>
        <v>17.200780083589393</v>
      </c>
      <c r="G8" s="232">
        <f>+'Таблица № 1-Д'!G7/'Таблица № 1-Д'!G$15*100</f>
        <v>17.140217176702862</v>
      </c>
      <c r="H8" s="232">
        <f>+'Таблица № 1-Д'!H7/'Таблица № 1-Д'!H$15*100</f>
        <v>17.063780787943589</v>
      </c>
    </row>
    <row r="9" spans="1:8">
      <c r="A9" s="148" t="s">
        <v>2</v>
      </c>
      <c r="B9" s="232">
        <f>+'Таблица № 1-Д'!B8/'Таблица № 1-Д'!B$15*100</f>
        <v>33.319505986612612</v>
      </c>
      <c r="C9" s="232">
        <f>+'Таблица № 1-Д'!C8/'Таблица № 1-Д'!C$15*100</f>
        <v>33.35137269585163</v>
      </c>
      <c r="D9" s="232">
        <f>+'Таблица № 1-Д'!D8/'Таблица № 1-Д'!D$15*100</f>
        <v>33.37494568879206</v>
      </c>
      <c r="E9" s="232">
        <f>+'Таблица № 1-Д'!E8/'Таблица № 1-Д'!E$15*100</f>
        <v>33.408899713593442</v>
      </c>
      <c r="F9" s="232">
        <f>+'Таблица № 1-Д'!F8/'Таблица № 1-Д'!F$15*100</f>
        <v>33.430870058064833</v>
      </c>
      <c r="G9" s="232">
        <f>+'Таблица № 1-Д'!G8/'Таблица № 1-Д'!G$15*100</f>
        <v>33.421836130306019</v>
      </c>
      <c r="H9" s="232">
        <f>+'Таблица № 1-Д'!H8/'Таблица № 1-Д'!H$15*100</f>
        <v>33.482224767014429</v>
      </c>
    </row>
    <row r="10" spans="1:8">
      <c r="A10" s="148" t="s">
        <v>81</v>
      </c>
      <c r="B10" s="232">
        <f>+'Таблица № 1-Д'!B9/'Таблица № 1-Д'!B$15*100</f>
        <v>7.226674208855786</v>
      </c>
      <c r="C10" s="232">
        <f>+'Таблица № 1-Д'!C9/'Таблица № 1-Д'!C$15*100</f>
        <v>7.2376649303780241</v>
      </c>
      <c r="D10" s="232">
        <f>+'Таблица № 1-Д'!D9/'Таблица № 1-Д'!D$15*100</f>
        <v>7.2468468014634118</v>
      </c>
      <c r="E10" s="232">
        <f>+'Таблица № 1-Д'!E9/'Таблица № 1-Д'!E$15*100</f>
        <v>7.2620919336696277</v>
      </c>
      <c r="F10" s="232">
        <f>+'Таблица № 1-Д'!F9/'Таблица № 1-Д'!F$15*100</f>
        <v>7.2764708942740786</v>
      </c>
      <c r="G10" s="232">
        <f>+'Таблица № 1-Д'!G9/'Таблица № 1-Д'!G$15*100</f>
        <v>7.2936623889437318</v>
      </c>
      <c r="H10" s="232">
        <f>+'Таблица № 1-Д'!H9/'Таблица № 1-Д'!H$15*100</f>
        <v>7.2891425245322896</v>
      </c>
    </row>
    <row r="11" spans="1:8">
      <c r="A11" s="148" t="s">
        <v>8</v>
      </c>
      <c r="B11" s="232">
        <f>+'Таблица № 1-Д'!B10/'Таблица № 1-Д'!B$15*100</f>
        <v>8.6565475629301414</v>
      </c>
      <c r="C11" s="232">
        <f>+'Таблица № 1-Д'!C10/'Таблица № 1-Д'!C$15*100</f>
        <v>8.6614111291329934</v>
      </c>
      <c r="D11" s="232">
        <f>+'Таблица № 1-Д'!D10/'Таблица № 1-Д'!D$15*100</f>
        <v>8.6641331931212093</v>
      </c>
      <c r="E11" s="232">
        <f>+'Таблица № 1-Д'!E10/'Таблица № 1-Д'!E$15*100</f>
        <v>8.6671854962962502</v>
      </c>
      <c r="F11" s="232">
        <f>+'Таблица № 1-Д'!F10/'Таблица № 1-Д'!F$15*100</f>
        <v>8.6712565683574265</v>
      </c>
      <c r="G11" s="232">
        <f>+'Таблица № 1-Д'!G10/'Таблица № 1-Д'!G$15*100</f>
        <v>8.6709575518262589</v>
      </c>
      <c r="H11" s="232">
        <f>+'Таблица № 1-Д'!H10/'Таблица № 1-Д'!H$15*100</f>
        <v>8.6710806860816039</v>
      </c>
    </row>
    <row r="12" spans="1:8">
      <c r="A12" s="148" t="s">
        <v>54</v>
      </c>
      <c r="B12" s="232">
        <f>+'Таблица № 1-Д'!B11/'Таблица № 1-Д'!B$15*100</f>
        <v>1.1899374626818768</v>
      </c>
      <c r="C12" s="232">
        <f>+'Таблица № 1-Д'!C11/'Таблица № 1-Д'!C$15*100</f>
        <v>1.1920138064051273</v>
      </c>
      <c r="D12" s="232">
        <f>+'Таблица № 1-Д'!D11/'Таблица № 1-Д'!D$15*100</f>
        <v>1.1970505078491502</v>
      </c>
      <c r="E12" s="232">
        <f>+'Таблица № 1-Д'!E11/'Таблица № 1-Д'!E$15*100</f>
        <v>1.1990320781647295</v>
      </c>
      <c r="F12" s="232">
        <f>+'Таблица № 1-Д'!F11/'Таблица № 1-Д'!F$15*100</f>
        <v>1.2030755599559193</v>
      </c>
      <c r="G12" s="232">
        <f>+'Таблица № 1-Д'!G11/'Таблица № 1-Д'!G$15*100</f>
        <v>1.2065547877591314</v>
      </c>
      <c r="H12" s="232">
        <f>+'Таблица № 1-Д'!H11/'Таблица № 1-Д'!H$15*100</f>
        <v>1.2109555413553339</v>
      </c>
    </row>
    <row r="13" spans="1:8">
      <c r="A13" s="148" t="s">
        <v>32</v>
      </c>
      <c r="B13" s="232">
        <f>+'Таблица № 1-Д'!B12/'Таблица № 1-Д'!B$15*100</f>
        <v>1.8145249992143553</v>
      </c>
      <c r="C13" s="232">
        <f>+'Таблица № 1-Д'!C12/'Таблица № 1-Д'!C$15*100</f>
        <v>1.8176755337475043</v>
      </c>
      <c r="D13" s="232">
        <f>+'Таблица № 1-Д'!D12/'Таблица № 1-Д'!D$15*100</f>
        <v>1.8212358397299868</v>
      </c>
      <c r="E13" s="232">
        <f>+'Таблица № 1-Д'!E12/'Таблица № 1-Д'!E$15*100</f>
        <v>1.8288744442799032</v>
      </c>
      <c r="F13" s="232">
        <f>+'Таблица № 1-Д'!F12/'Таблица № 1-Д'!F$15*100</f>
        <v>1.8319667155926853</v>
      </c>
      <c r="G13" s="232">
        <f>+'Таблица № 1-Д'!G12/'Таблица № 1-Д'!G$15*100</f>
        <v>1.8410266535044424</v>
      </c>
      <c r="H13" s="232">
        <f>+'Таблица № 1-Д'!H12/'Таблица № 1-Д'!H$15*100</f>
        <v>1.844904053600916</v>
      </c>
    </row>
    <row r="14" spans="1:8" ht="15.75" customHeight="1">
      <c r="A14" s="148" t="s">
        <v>69</v>
      </c>
      <c r="B14" s="232">
        <f>+'Таблица № 1-Д'!B13/'Таблица № 1-Д'!B$15*100</f>
        <v>6.7879702083529739E-2</v>
      </c>
      <c r="C14" s="232">
        <f>+'Таблица № 1-Д'!C13/'Таблица № 1-Д'!C$15*100</f>
        <v>6.7647609443606274E-2</v>
      </c>
      <c r="D14" s="232">
        <f>+'Таблица № 1-Д'!D13/'Таблица № 1-Д'!D$15*100</f>
        <v>6.753480640022165E-2</v>
      </c>
      <c r="E14" s="232">
        <f>+'Таблица № 1-Д'!E13/'Таблица № 1-Д'!E$15*100</f>
        <v>6.774192532004121E-2</v>
      </c>
      <c r="F14" s="232">
        <f>+'Таблица № 1-Д'!F13/'Таблица № 1-Д'!F$15*100</f>
        <v>6.7476915169851062E-2</v>
      </c>
      <c r="G14" s="232">
        <f>+'Таблица № 1-Д'!G13/'Таблица № 1-Д'!G$15*100</f>
        <v>6.7759131293188543E-2</v>
      </c>
      <c r="H14" s="232">
        <f>+'Таблица № 1-Д'!H13/'Таблица № 1-Д'!H$15*100</f>
        <v>6.769709661704322E-2</v>
      </c>
    </row>
    <row r="15" spans="1:8" ht="15.75" customHeight="1">
      <c r="A15" s="153" t="s">
        <v>82</v>
      </c>
      <c r="B15" s="232">
        <f>+'Таблица № 1-Д'!B14/'Таблица № 1-Д'!B$15*100</f>
        <v>0.57760598347003544</v>
      </c>
      <c r="C15" s="232">
        <f>+'Таблица № 1-Д'!C14/'Таблица № 1-Д'!C$15*100</f>
        <v>0.58727564198367965</v>
      </c>
      <c r="D15" s="232">
        <f>+'Таблица № 1-Д'!D14/'Таблица № 1-Д'!D$15*100</f>
        <v>0.59443223535486467</v>
      </c>
      <c r="E15" s="232">
        <f>+'Таблица № 1-Д'!E14/'Таблица № 1-Д'!E$15*100</f>
        <v>0.59439600984305929</v>
      </c>
      <c r="F15" s="232">
        <f>+'Таблица № 1-Д'!F14/'Таблица № 1-Д'!F$15*100</f>
        <v>0.60051301374290356</v>
      </c>
      <c r="G15" s="232">
        <f>+'Таблица № 1-Д'!G14/'Таблица № 1-Д'!G$15*100</f>
        <v>0.61046396841066142</v>
      </c>
      <c r="H15" s="232">
        <f>+'Таблица № 1-Д'!H14/'Таблица № 1-Д'!H$15*100</f>
        <v>0.61892228752918255</v>
      </c>
    </row>
    <row r="16" spans="1:8">
      <c r="A16" s="148" t="s">
        <v>6</v>
      </c>
      <c r="B16" s="232">
        <f>+'Таблица № 1-Д'!B15/'Таблица № 1-Д'!B$15*100</f>
        <v>100</v>
      </c>
      <c r="C16" s="232">
        <f>+'Таблица № 1-Д'!C15/'Таблица № 1-Д'!C$15*100</f>
        <v>100</v>
      </c>
      <c r="D16" s="232">
        <f>+'Таблица № 1-Д'!D15/'Таблица № 1-Д'!D$15*100</f>
        <v>100</v>
      </c>
      <c r="E16" s="232">
        <f>+'Таблица № 1-Д'!E15/'Таблица № 1-Д'!E$15*100</f>
        <v>100</v>
      </c>
      <c r="F16" s="232">
        <f>+'Таблица № 1-Д'!F15/'Таблица № 1-Д'!F$15*100</f>
        <v>100</v>
      </c>
      <c r="G16" s="232">
        <f>+'Таблица № 1-Д'!G15/'Таблица № 1-Д'!G$15*100</f>
        <v>100</v>
      </c>
      <c r="H16" s="232">
        <f>+'Таблица № 1-Д'!H15/'Таблица № 1-Д'!H$15*100</f>
        <v>100</v>
      </c>
    </row>
  </sheetData>
  <mergeCells count="3">
    <mergeCell ref="A4:A5"/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35" customWidth="1"/>
    <col min="2" max="2" width="10.7109375" style="28" bestFit="1" customWidth="1"/>
    <col min="3" max="3" width="12.42578125" style="28" bestFit="1" customWidth="1"/>
    <col min="4" max="4" width="10.42578125" style="28" bestFit="1" customWidth="1"/>
    <col min="5" max="5" width="11.5703125" style="28" bestFit="1" customWidth="1"/>
    <col min="6" max="6" width="10.28515625" style="28" customWidth="1"/>
    <col min="7" max="7" width="10.28515625" style="28" bestFit="1" customWidth="1"/>
    <col min="8" max="8" width="9.140625" style="28" bestFit="1"/>
    <col min="9" max="9" width="11.7109375" style="28" bestFit="1" customWidth="1"/>
    <col min="10" max="10" width="15.28515625" style="28" bestFit="1" customWidth="1"/>
    <col min="11" max="11" width="12" style="28" customWidth="1"/>
    <col min="12" max="12" width="11.7109375" style="28" customWidth="1"/>
    <col min="13" max="13" width="9.7109375" style="28" bestFit="1" customWidth="1"/>
    <col min="14" max="14" width="17.85546875" style="29" bestFit="1" customWidth="1"/>
    <col min="15" max="15" width="32.42578125" style="29" bestFit="1" customWidth="1"/>
    <col min="16" max="16" width="11.5703125" style="28" bestFit="1" customWidth="1"/>
    <col min="17" max="17" width="13.28515625" style="28" bestFit="1" customWidth="1"/>
    <col min="18" max="18" width="15.7109375" style="28" bestFit="1" customWidth="1"/>
    <col min="19" max="19" width="11.5703125" style="28" bestFit="1" customWidth="1"/>
    <col min="20" max="20" width="15.7109375" style="28" bestFit="1" customWidth="1"/>
    <col min="21" max="16384" width="9.140625" style="28"/>
  </cols>
  <sheetData>
    <row r="1" spans="1:20" ht="21" customHeight="1">
      <c r="A1" s="262" t="s">
        <v>90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20">
      <c r="A2" s="38"/>
      <c r="B2" s="38"/>
      <c r="C2" s="38"/>
      <c r="D2" s="38"/>
      <c r="E2" s="38"/>
      <c r="F2" s="38"/>
      <c r="G2" s="39"/>
      <c r="H2" s="40"/>
      <c r="I2" s="63"/>
      <c r="J2" s="63"/>
      <c r="K2" s="63"/>
      <c r="L2" s="14"/>
    </row>
    <row r="3" spans="1:20" s="30" customFormat="1" ht="54.75" customHeight="1">
      <c r="A3" s="47" t="s">
        <v>60</v>
      </c>
      <c r="B3" s="85" t="s">
        <v>0</v>
      </c>
      <c r="C3" s="85" t="s">
        <v>1</v>
      </c>
      <c r="D3" s="85" t="s">
        <v>17</v>
      </c>
      <c r="E3" s="85" t="s">
        <v>2</v>
      </c>
      <c r="F3" s="85" t="s">
        <v>81</v>
      </c>
      <c r="G3" s="85" t="s">
        <v>8</v>
      </c>
      <c r="H3" s="86" t="s">
        <v>54</v>
      </c>
      <c r="I3" s="86" t="s">
        <v>32</v>
      </c>
      <c r="J3" s="86" t="s">
        <v>70</v>
      </c>
      <c r="K3" s="86" t="s">
        <v>82</v>
      </c>
      <c r="L3" s="91" t="s">
        <v>6</v>
      </c>
      <c r="N3" s="31"/>
      <c r="O3" s="31"/>
    </row>
    <row r="4" spans="1:20" s="30" customFormat="1">
      <c r="A4" s="50" t="s">
        <v>61</v>
      </c>
      <c r="B4" s="206">
        <v>138262</v>
      </c>
      <c r="C4" s="206">
        <v>49834</v>
      </c>
      <c r="D4" s="206">
        <v>107882</v>
      </c>
      <c r="E4" s="206">
        <v>211684</v>
      </c>
      <c r="F4" s="206">
        <v>46084</v>
      </c>
      <c r="G4" s="206">
        <v>54821</v>
      </c>
      <c r="H4" s="206">
        <v>7656</v>
      </c>
      <c r="I4" s="206">
        <v>11664</v>
      </c>
      <c r="J4" s="206">
        <v>428</v>
      </c>
      <c r="K4" s="206">
        <v>3913</v>
      </c>
      <c r="L4" s="206">
        <f>+SUM(B4:K4)</f>
        <v>632228</v>
      </c>
      <c r="N4" s="31"/>
      <c r="O4" s="31"/>
    </row>
    <row r="5" spans="1:20" s="30" customFormat="1" ht="15.75" customHeight="1">
      <c r="A5" s="92" t="s">
        <v>64</v>
      </c>
      <c r="B5" s="206">
        <v>56896</v>
      </c>
      <c r="C5" s="206">
        <v>19820</v>
      </c>
      <c r="D5" s="206">
        <v>94942</v>
      </c>
      <c r="E5" s="206">
        <v>100978</v>
      </c>
      <c r="F5" s="206">
        <v>16758</v>
      </c>
      <c r="G5" s="206">
        <v>20428</v>
      </c>
      <c r="H5" s="206">
        <v>1352</v>
      </c>
      <c r="I5" s="206">
        <v>194</v>
      </c>
      <c r="J5" s="206">
        <v>235</v>
      </c>
      <c r="K5" s="206">
        <v>3481</v>
      </c>
      <c r="L5" s="206">
        <f t="shared" ref="L5:L7" si="0">+SUM(B5:K5)</f>
        <v>315084</v>
      </c>
      <c r="N5" s="31"/>
      <c r="O5" s="31"/>
    </row>
    <row r="6" spans="1:20" s="30" customFormat="1" ht="15.75" customHeight="1">
      <c r="A6" s="92" t="s">
        <v>65</v>
      </c>
      <c r="B6" s="206">
        <v>125516</v>
      </c>
      <c r="C6" s="206">
        <v>37419</v>
      </c>
      <c r="D6" s="206">
        <v>15836</v>
      </c>
      <c r="E6" s="206">
        <v>135035</v>
      </c>
      <c r="F6" s="206">
        <v>32922</v>
      </c>
      <c r="G6" s="206">
        <v>43396</v>
      </c>
      <c r="H6" s="206">
        <v>6697</v>
      </c>
      <c r="I6" s="206">
        <v>11538</v>
      </c>
      <c r="J6" s="206">
        <v>228</v>
      </c>
      <c r="K6" s="206">
        <v>1671</v>
      </c>
      <c r="L6" s="206">
        <f t="shared" si="0"/>
        <v>410258</v>
      </c>
      <c r="N6" s="31"/>
      <c r="O6" s="31"/>
    </row>
    <row r="7" spans="1:20" s="30" customFormat="1" ht="15.75" customHeight="1">
      <c r="A7" s="92" t="s">
        <v>66</v>
      </c>
      <c r="B7" s="206">
        <v>117</v>
      </c>
      <c r="C7" s="206">
        <v>15</v>
      </c>
      <c r="D7" s="206">
        <v>9</v>
      </c>
      <c r="E7" s="206">
        <v>417</v>
      </c>
      <c r="F7" s="206">
        <v>405</v>
      </c>
      <c r="G7" s="206">
        <v>29</v>
      </c>
      <c r="H7" s="206">
        <v>7</v>
      </c>
      <c r="I7" s="206">
        <v>4</v>
      </c>
      <c r="J7" s="206">
        <v>3</v>
      </c>
      <c r="K7" s="206">
        <v>15</v>
      </c>
      <c r="L7" s="206">
        <f t="shared" si="0"/>
        <v>1021</v>
      </c>
      <c r="N7" s="31"/>
      <c r="O7" s="31"/>
    </row>
    <row r="8" spans="1:20">
      <c r="B8" s="93"/>
      <c r="C8" s="93"/>
      <c r="D8" s="93"/>
      <c r="E8" s="93"/>
      <c r="F8" s="93"/>
      <c r="G8" s="93"/>
      <c r="H8" s="93"/>
      <c r="I8" s="93"/>
      <c r="J8" s="93"/>
      <c r="K8" s="93"/>
      <c r="L8" s="94"/>
    </row>
    <row r="9" spans="1:20">
      <c r="A9" s="35" t="s">
        <v>62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52"/>
    </row>
    <row r="10" spans="1:20">
      <c r="A10" s="35" t="s">
        <v>63</v>
      </c>
      <c r="L10" s="96"/>
    </row>
    <row r="11" spans="1:20">
      <c r="L11" s="52"/>
    </row>
    <row r="12" spans="1:20">
      <c r="B12" s="36"/>
      <c r="C12" s="36"/>
      <c r="D12" s="36"/>
      <c r="E12" s="36"/>
      <c r="F12" s="36"/>
    </row>
    <row r="13" spans="1:20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  <row r="14" spans="1:20"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T14" s="99"/>
    </row>
    <row r="15" spans="1:20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T15" s="99"/>
    </row>
    <row r="16" spans="1:20"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T16" s="99"/>
    </row>
    <row r="17" spans="8:15">
      <c r="H17" s="29"/>
      <c r="I17" s="29"/>
      <c r="O17" s="28"/>
    </row>
  </sheetData>
  <mergeCells count="1">
    <mergeCell ref="A1:L1"/>
  </mergeCells>
  <phoneticPr fontId="4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J18"/>
  <sheetViews>
    <sheetView showGridLines="0" zoomScaleNormal="100" workbookViewId="0">
      <selection sqref="A1:H1"/>
    </sheetView>
  </sheetViews>
  <sheetFormatPr defaultRowHeight="15.75"/>
  <cols>
    <col min="1" max="1" width="52.7109375" style="12" customWidth="1"/>
    <col min="2" max="2" width="11.140625" style="12" customWidth="1"/>
    <col min="3" max="3" width="11.42578125" style="12" customWidth="1"/>
    <col min="4" max="5" width="11.140625" style="12" customWidth="1"/>
    <col min="6" max="6" width="11.42578125" style="12" customWidth="1"/>
    <col min="7" max="8" width="11.140625" style="12" customWidth="1"/>
    <col min="9" max="10" width="9.140625" style="12"/>
    <col min="11" max="16" width="11.28515625" style="12" bestFit="1" customWidth="1"/>
    <col min="17" max="18" width="10.140625" style="12" bestFit="1" customWidth="1"/>
    <col min="19" max="20" width="9" style="12" bestFit="1" customWidth="1"/>
    <col min="21" max="16384" width="9.140625" style="12"/>
  </cols>
  <sheetData>
    <row r="1" spans="1:10">
      <c r="A1" s="269" t="s">
        <v>91</v>
      </c>
      <c r="B1" s="269"/>
      <c r="C1" s="269"/>
      <c r="D1" s="269"/>
      <c r="E1" s="269"/>
      <c r="F1" s="269"/>
      <c r="G1" s="269"/>
      <c r="H1" s="269"/>
    </row>
    <row r="2" spans="1:10">
      <c r="A2" s="11"/>
      <c r="B2" s="11"/>
      <c r="C2" s="10"/>
      <c r="D2" s="10"/>
      <c r="F2" s="10"/>
      <c r="G2" s="10"/>
    </row>
    <row r="3" spans="1:10">
      <c r="A3" s="13"/>
      <c r="B3" s="13"/>
      <c r="C3" s="14"/>
      <c r="D3" s="111"/>
      <c r="E3" s="111"/>
      <c r="F3" s="111"/>
      <c r="G3" s="111"/>
      <c r="H3" s="111" t="s">
        <v>46</v>
      </c>
    </row>
    <row r="4" spans="1:10" s="15" customFormat="1">
      <c r="A4" s="264" t="s">
        <v>71</v>
      </c>
      <c r="B4" s="4">
        <v>2024</v>
      </c>
      <c r="C4" s="266">
        <v>2025</v>
      </c>
      <c r="D4" s="267"/>
      <c r="E4" s="267"/>
      <c r="F4" s="267"/>
      <c r="G4" s="267"/>
      <c r="H4" s="268"/>
    </row>
    <row r="5" spans="1:10" s="15" customFormat="1">
      <c r="A5" s="265"/>
      <c r="B5" s="4">
        <v>12</v>
      </c>
      <c r="C5" s="98">
        <v>1</v>
      </c>
      <c r="D5" s="98">
        <v>2</v>
      </c>
      <c r="E5" s="114">
        <v>3</v>
      </c>
      <c r="F5" s="98">
        <v>4</v>
      </c>
      <c r="G5" s="98">
        <v>5</v>
      </c>
      <c r="H5" s="114">
        <v>6</v>
      </c>
    </row>
    <row r="6" spans="1:10">
      <c r="A6" s="7" t="s">
        <v>0</v>
      </c>
      <c r="B6" s="230">
        <v>186878</v>
      </c>
      <c r="C6" s="231">
        <v>189738</v>
      </c>
      <c r="D6" s="231">
        <v>191668</v>
      </c>
      <c r="E6" s="231">
        <v>188662</v>
      </c>
      <c r="F6" s="231">
        <v>189673</v>
      </c>
      <c r="G6" s="231">
        <v>193568</v>
      </c>
      <c r="H6" s="231">
        <v>195990</v>
      </c>
    </row>
    <row r="7" spans="1:10">
      <c r="A7" s="7" t="s">
        <v>1</v>
      </c>
      <c r="B7" s="230">
        <v>111500</v>
      </c>
      <c r="C7" s="231">
        <v>109170</v>
      </c>
      <c r="D7" s="231">
        <v>109106</v>
      </c>
      <c r="E7" s="231">
        <v>107587</v>
      </c>
      <c r="F7" s="231">
        <v>105894</v>
      </c>
      <c r="G7" s="231">
        <v>110704</v>
      </c>
      <c r="H7" s="231">
        <v>110783</v>
      </c>
    </row>
    <row r="8" spans="1:10">
      <c r="A8" s="7" t="s">
        <v>11</v>
      </c>
      <c r="B8" s="230">
        <v>165143</v>
      </c>
      <c r="C8" s="231">
        <v>167016</v>
      </c>
      <c r="D8" s="231">
        <v>168065</v>
      </c>
      <c r="E8" s="231">
        <v>163772</v>
      </c>
      <c r="F8" s="231">
        <v>163058</v>
      </c>
      <c r="G8" s="231">
        <v>164644</v>
      </c>
      <c r="H8" s="231">
        <v>165653</v>
      </c>
    </row>
    <row r="9" spans="1:10">
      <c r="A9" s="7" t="s">
        <v>2</v>
      </c>
      <c r="B9" s="230">
        <v>658739</v>
      </c>
      <c r="C9" s="231">
        <v>668982</v>
      </c>
      <c r="D9" s="231">
        <v>675830</v>
      </c>
      <c r="E9" s="231">
        <v>661095</v>
      </c>
      <c r="F9" s="231">
        <v>664064</v>
      </c>
      <c r="G9" s="231">
        <v>680324</v>
      </c>
      <c r="H9" s="231">
        <v>687430</v>
      </c>
    </row>
    <row r="10" spans="1:10">
      <c r="A10" s="7" t="s">
        <v>81</v>
      </c>
      <c r="B10" s="230">
        <v>234825</v>
      </c>
      <c r="C10" s="231">
        <v>238999</v>
      </c>
      <c r="D10" s="231">
        <v>241262</v>
      </c>
      <c r="E10" s="231">
        <v>235361</v>
      </c>
      <c r="F10" s="231">
        <v>237454</v>
      </c>
      <c r="G10" s="231">
        <v>244268</v>
      </c>
      <c r="H10" s="231">
        <v>248296</v>
      </c>
    </row>
    <row r="11" spans="1:10">
      <c r="A11" s="7" t="s">
        <v>8</v>
      </c>
      <c r="B11" s="230">
        <v>127346</v>
      </c>
      <c r="C11" s="231">
        <v>127801</v>
      </c>
      <c r="D11" s="231">
        <v>129280</v>
      </c>
      <c r="E11" s="231">
        <v>127165</v>
      </c>
      <c r="F11" s="231">
        <v>127880</v>
      </c>
      <c r="G11" s="231">
        <v>130487</v>
      </c>
      <c r="H11" s="231">
        <v>131759</v>
      </c>
      <c r="J11" s="239"/>
    </row>
    <row r="12" spans="1:10">
      <c r="A12" s="7" t="s">
        <v>54</v>
      </c>
      <c r="B12" s="230">
        <v>20837</v>
      </c>
      <c r="C12" s="231">
        <v>20706</v>
      </c>
      <c r="D12" s="231">
        <v>21128</v>
      </c>
      <c r="E12" s="231">
        <v>21376</v>
      </c>
      <c r="F12" s="231">
        <v>21343</v>
      </c>
      <c r="G12" s="231">
        <v>21397</v>
      </c>
      <c r="H12" s="231">
        <v>21644</v>
      </c>
    </row>
    <row r="13" spans="1:10">
      <c r="A13" s="7" t="s">
        <v>32</v>
      </c>
      <c r="B13" s="230">
        <v>16263</v>
      </c>
      <c r="C13" s="231">
        <v>16257</v>
      </c>
      <c r="D13" s="231">
        <v>16461</v>
      </c>
      <c r="E13" s="231">
        <v>16498</v>
      </c>
      <c r="F13" s="231">
        <v>16626</v>
      </c>
      <c r="G13" s="231">
        <v>16623</v>
      </c>
      <c r="H13" s="231">
        <v>16749</v>
      </c>
    </row>
    <row r="14" spans="1:10" ht="15.75" customHeight="1">
      <c r="A14" s="7" t="s">
        <v>69</v>
      </c>
      <c r="B14" s="230">
        <v>1071</v>
      </c>
      <c r="C14" s="231">
        <v>1088</v>
      </c>
      <c r="D14" s="231">
        <v>1108</v>
      </c>
      <c r="E14" s="231">
        <v>1104</v>
      </c>
      <c r="F14" s="231">
        <v>1093</v>
      </c>
      <c r="G14" s="231">
        <v>1097</v>
      </c>
      <c r="H14" s="231">
        <v>1066</v>
      </c>
    </row>
    <row r="15" spans="1:10" ht="15.75" customHeight="1">
      <c r="A15" s="116" t="s">
        <v>82</v>
      </c>
      <c r="B15" s="230">
        <v>6652</v>
      </c>
      <c r="C15" s="231">
        <v>7270</v>
      </c>
      <c r="D15" s="231">
        <v>7771</v>
      </c>
      <c r="E15" s="231">
        <v>7856</v>
      </c>
      <c r="F15" s="231">
        <v>8394</v>
      </c>
      <c r="G15" s="231">
        <v>9390</v>
      </c>
      <c r="H15" s="231">
        <v>9926</v>
      </c>
    </row>
    <row r="16" spans="1:10">
      <c r="A16" s="9" t="s">
        <v>6</v>
      </c>
      <c r="B16" s="205">
        <f>+SUM(B6:B15)</f>
        <v>1529254</v>
      </c>
      <c r="C16" s="205">
        <f t="shared" ref="C16:G16" si="0">+SUM(C6:C15)</f>
        <v>1547027</v>
      </c>
      <c r="D16" s="205">
        <f t="shared" si="0"/>
        <v>1561679</v>
      </c>
      <c r="E16" s="205">
        <f t="shared" si="0"/>
        <v>1530476</v>
      </c>
      <c r="F16" s="205">
        <f t="shared" si="0"/>
        <v>1535479</v>
      </c>
      <c r="G16" s="205">
        <f t="shared" si="0"/>
        <v>1572502</v>
      </c>
      <c r="H16" s="205">
        <f t="shared" ref="H16" si="1">+SUM(H6:H15)</f>
        <v>1589296</v>
      </c>
    </row>
    <row r="17" spans="1:7">
      <c r="A17" s="16"/>
      <c r="B17" s="16"/>
      <c r="C17" s="16"/>
      <c r="D17" s="16"/>
      <c r="F17" s="117"/>
      <c r="G17" s="117"/>
    </row>
    <row r="18" spans="1:7">
      <c r="A18" s="263"/>
      <c r="B18" s="263"/>
      <c r="C18" s="263"/>
      <c r="D18" s="263"/>
    </row>
  </sheetData>
  <mergeCells count="4">
    <mergeCell ref="A18:D18"/>
    <mergeCell ref="A4:A5"/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J18"/>
  <sheetViews>
    <sheetView showGridLines="0" zoomScaleNormal="75" workbookViewId="0">
      <selection sqref="A1:H1"/>
    </sheetView>
  </sheetViews>
  <sheetFormatPr defaultRowHeight="15.75"/>
  <cols>
    <col min="1" max="1" width="52.140625" style="154" customWidth="1"/>
    <col min="2" max="7" width="10.7109375" style="154" customWidth="1"/>
    <col min="8" max="16384" width="9.140625" style="154"/>
  </cols>
  <sheetData>
    <row r="1" spans="1:10">
      <c r="A1" s="270" t="s">
        <v>48</v>
      </c>
      <c r="B1" s="270"/>
      <c r="C1" s="270"/>
      <c r="D1" s="270"/>
      <c r="E1" s="270"/>
      <c r="F1" s="270"/>
      <c r="G1" s="270"/>
      <c r="H1" s="270"/>
    </row>
    <row r="2" spans="1:10">
      <c r="A2" s="155"/>
      <c r="B2" s="155"/>
      <c r="C2" s="155"/>
      <c r="D2" s="155"/>
      <c r="E2" s="156"/>
      <c r="F2" s="155"/>
      <c r="G2" s="155"/>
    </row>
    <row r="3" spans="1:10">
      <c r="A3" s="158"/>
      <c r="B3" s="158"/>
      <c r="C3" s="159"/>
      <c r="D3" s="159"/>
      <c r="E3" s="150"/>
      <c r="F3" s="159"/>
      <c r="G3" s="159"/>
      <c r="H3" s="150" t="s">
        <v>40</v>
      </c>
    </row>
    <row r="4" spans="1:10" s="160" customFormat="1">
      <c r="A4" s="257" t="s">
        <v>10</v>
      </c>
      <c r="B4" s="151">
        <v>2024</v>
      </c>
      <c r="C4" s="259">
        <v>2025</v>
      </c>
      <c r="D4" s="260"/>
      <c r="E4" s="260"/>
      <c r="F4" s="260"/>
      <c r="G4" s="260"/>
      <c r="H4" s="261"/>
    </row>
    <row r="5" spans="1:10" s="160" customFormat="1">
      <c r="A5" s="258"/>
      <c r="B5" s="207">
        <v>12</v>
      </c>
      <c r="C5" s="152">
        <v>1</v>
      </c>
      <c r="D5" s="152">
        <v>2</v>
      </c>
      <c r="E5" s="207">
        <v>3</v>
      </c>
      <c r="F5" s="152">
        <v>4</v>
      </c>
      <c r="G5" s="152">
        <v>5</v>
      </c>
      <c r="H5" s="207">
        <v>6</v>
      </c>
    </row>
    <row r="6" spans="1:10">
      <c r="A6" s="148" t="s">
        <v>0</v>
      </c>
      <c r="B6" s="208">
        <f>+'Таблица № 2-Д'!B6/'Таблица № 2-Д'!B$16*100</f>
        <v>12.220206715169619</v>
      </c>
      <c r="C6" s="208">
        <f>+'Таблица № 2-Д'!C6/'Таблица № 2-Д'!C$16*100</f>
        <v>12.264685748858941</v>
      </c>
      <c r="D6" s="208">
        <f>+'Таблица № 2-Д'!D6/'Таблица № 2-Д'!D$16*100</f>
        <v>12.273200830644454</v>
      </c>
      <c r="E6" s="208">
        <f>+'Таблица № 2-Д'!E6/'Таблица № 2-Д'!E$16*100</f>
        <v>12.327014601993106</v>
      </c>
      <c r="F6" s="208">
        <f>+'Таблица № 2-Д'!F6/'Таблица № 2-Д'!F$16*100</f>
        <v>12.352692547407031</v>
      </c>
      <c r="G6" s="208">
        <f>+'Таблица № 2-Д'!G6/'Таблица № 2-Д'!G$16*100</f>
        <v>12.309555091185894</v>
      </c>
      <c r="H6" s="208">
        <f>+'Таблица № 2-Д'!H6/'Таблица № 2-Д'!H$16*100</f>
        <v>12.33187524539167</v>
      </c>
    </row>
    <row r="7" spans="1:10">
      <c r="A7" s="148" t="s">
        <v>1</v>
      </c>
      <c r="B7" s="208">
        <f>+'Таблица № 2-Д'!B7/'Таблица № 2-Д'!B$16*100</f>
        <v>7.2911367241805483</v>
      </c>
      <c r="C7" s="208">
        <f>+'Таблица № 2-Д'!C7/'Таблица № 2-Д'!C$16*100</f>
        <v>7.0567611295730455</v>
      </c>
      <c r="D7" s="208">
        <f>+'Таблица № 2-Д'!D7/'Таблица № 2-Д'!D$16*100</f>
        <v>6.9864549628957038</v>
      </c>
      <c r="E7" s="208">
        <f>+'Таблица № 2-Д'!E7/'Таблица № 2-Д'!E$16*100</f>
        <v>7.0296430652947191</v>
      </c>
      <c r="F7" s="208">
        <f>+'Таблица № 2-Д'!F7/'Таблица № 2-Д'!F$16*100</f>
        <v>6.8964798606819118</v>
      </c>
      <c r="G7" s="208">
        <f>+'Таблица № 2-Д'!G7/'Таблица № 2-Д'!G$16*100</f>
        <v>7.0399910461163158</v>
      </c>
      <c r="H7" s="208">
        <f>+'Таблица № 2-Д'!H7/'Таблица № 2-Д'!H$16*100</f>
        <v>6.9705706174306101</v>
      </c>
    </row>
    <row r="8" spans="1:10">
      <c r="A8" s="148" t="s">
        <v>11</v>
      </c>
      <c r="B8" s="208">
        <f>+'Таблица № 2-Д'!B8/'Таблица № 2-Д'!B$16*100</f>
        <v>10.798925489160075</v>
      </c>
      <c r="C8" s="208">
        <f>+'Таблица № 2-Д'!C8/'Таблица № 2-Д'!C$16*100</f>
        <v>10.795933102654317</v>
      </c>
      <c r="D8" s="208">
        <f>+'Таблица № 2-Д'!D8/'Таблица № 2-Д'!D$16*100</f>
        <v>10.761814687909615</v>
      </c>
      <c r="E8" s="208">
        <f>+'Таблица № 2-Д'!E8/'Таблица № 2-Д'!E$16*100</f>
        <v>10.700723173705436</v>
      </c>
      <c r="F8" s="208">
        <f>+'Таблица № 2-Д'!F8/'Таблица № 2-Д'!F$16*100</f>
        <v>10.619357216868481</v>
      </c>
      <c r="G8" s="208">
        <f>+'Таблица № 2-Д'!G8/'Таблица № 2-Д'!G$16*100</f>
        <v>10.470193360644373</v>
      </c>
      <c r="H8" s="208">
        <f>+'Таблица № 2-Д'!H8/'Таблица № 2-Д'!H$16*100</f>
        <v>10.423042655364387</v>
      </c>
    </row>
    <row r="9" spans="1:10">
      <c r="A9" s="148" t="s">
        <v>2</v>
      </c>
      <c r="B9" s="208">
        <f>+'Таблица № 2-Д'!B9/'Таблица № 2-Д'!B$16*100</f>
        <v>43.075839592376411</v>
      </c>
      <c r="C9" s="208">
        <f>+'Таблица № 2-Д'!C9/'Таблица № 2-Д'!C$16*100</f>
        <v>43.243072034295459</v>
      </c>
      <c r="D9" s="208">
        <f>+'Таблица № 2-Д'!D9/'Таблица № 2-Д'!D$16*100</f>
        <v>43.275858867283226</v>
      </c>
      <c r="E9" s="208">
        <f>+'Таблица № 2-Д'!E9/'Таблица № 2-Д'!E$16*100</f>
        <v>43.195384965200368</v>
      </c>
      <c r="F9" s="208">
        <f>+'Таблица № 2-Д'!F9/'Таблица № 2-Д'!F$16*100</f>
        <v>43.248002740512895</v>
      </c>
      <c r="G9" s="208">
        <f>+'Таблица № 2-Д'!G9/'Таблица № 2-Д'!G$16*100</f>
        <v>43.263792351297489</v>
      </c>
      <c r="H9" s="208">
        <f>+'Таблица № 2-Д'!H9/'Таблица № 2-Д'!H$16*100</f>
        <v>43.253742537576386</v>
      </c>
    </row>
    <row r="10" spans="1:10">
      <c r="A10" s="148" t="s">
        <v>81</v>
      </c>
      <c r="B10" s="208">
        <f>+'Таблица № 2-Д'!B10/'Таблица № 2-Д'!B$16*100</f>
        <v>15.355526289288765</v>
      </c>
      <c r="C10" s="208">
        <f>+'Таблица № 2-Д'!C10/'Таблица № 2-Д'!C$16*100</f>
        <v>15.448922352357133</v>
      </c>
      <c r="D10" s="208">
        <f>+'Таблица № 2-Д'!D10/'Таблица № 2-Д'!D$16*100</f>
        <v>15.448885462377351</v>
      </c>
      <c r="E10" s="208">
        <f>+'Таблица № 2-Д'!E10/'Таблица № 2-Д'!E$16*100</f>
        <v>15.3782875393015</v>
      </c>
      <c r="F10" s="208">
        <f>+'Таблица № 2-Д'!F10/'Таблица № 2-Д'!F$16*100</f>
        <v>15.464490233992128</v>
      </c>
      <c r="G10" s="208">
        <f>+'Таблица № 2-Д'!G10/'Таблица № 2-Д'!G$16*100</f>
        <v>15.533716332316269</v>
      </c>
      <c r="H10" s="208">
        <f>+'Таблица № 2-Д'!H10/'Таблица № 2-Д'!H$16*100</f>
        <v>15.623017990355478</v>
      </c>
    </row>
    <row r="11" spans="1:10">
      <c r="A11" s="148" t="s">
        <v>8</v>
      </c>
      <c r="B11" s="208">
        <f>+'Таблица № 2-Д'!B11/'Таблица № 2-Д'!B$16*100</f>
        <v>8.327328226704001</v>
      </c>
      <c r="C11" s="208">
        <f>+'Таблица № 2-Д'!C11/'Таблица № 2-Д'!C$16*100</f>
        <v>8.2610710737433806</v>
      </c>
      <c r="D11" s="208">
        <f>+'Таблица № 2-Д'!D11/'Таблица № 2-Д'!D$16*100</f>
        <v>8.2782697340490579</v>
      </c>
      <c r="E11" s="208">
        <f>+'Таблица № 2-Д'!E11/'Таблица № 2-Д'!E$16*100</f>
        <v>8.3088529320289908</v>
      </c>
      <c r="F11" s="208">
        <f>+'Таблица № 2-Д'!F11/'Таблица № 2-Д'!F$16*100</f>
        <v>8.3283457474833575</v>
      </c>
      <c r="G11" s="208">
        <f>+'Таблица № 2-Д'!G11/'Таблица № 2-Д'!G$16*100</f>
        <v>8.2980498593960448</v>
      </c>
      <c r="H11" s="208">
        <f>+'Таблица № 2-Д'!H11/'Таблица № 2-Д'!H$16*100</f>
        <v>8.2904002778588755</v>
      </c>
    </row>
    <row r="12" spans="1:10">
      <c r="A12" s="148" t="s">
        <v>54</v>
      </c>
      <c r="B12" s="208">
        <f>+'Таблица № 2-Д'!B12/'Таблица № 2-Д'!B$16*100</f>
        <v>1.3625597840515702</v>
      </c>
      <c r="C12" s="208">
        <f>+'Таблица № 2-Д'!C12/'Таблица № 2-Д'!C$16*100</f>
        <v>1.3384381785191855</v>
      </c>
      <c r="D12" s="208">
        <f>+'Таблица № 2-Д'!D12/'Таблица № 2-Д'!D$16*100</f>
        <v>1.3529028692836362</v>
      </c>
      <c r="E12" s="208">
        <f>+'Таблица № 2-Д'!E12/'Таблица № 2-Д'!E$16*100</f>
        <v>1.3966896573353649</v>
      </c>
      <c r="F12" s="208">
        <f>+'Таблица № 2-Д'!F12/'Таблица № 2-Д'!F$16*100</f>
        <v>1.3899897035387654</v>
      </c>
      <c r="G12" s="208">
        <f>+'Таблица № 2-Д'!G12/'Таблица № 2-Д'!G$16*100</f>
        <v>1.3606977924352401</v>
      </c>
      <c r="H12" s="208">
        <f>+'Таблица № 2-Д'!H12/'Таблица № 2-Д'!H$16*100</f>
        <v>1.3618608490803474</v>
      </c>
    </row>
    <row r="13" spans="1:10">
      <c r="A13" s="148" t="s">
        <v>32</v>
      </c>
      <c r="B13" s="208">
        <f>+'Таблица № 2-Д'!B13/'Таблица № 2-Д'!B$16*100</f>
        <v>1.0634596999582804</v>
      </c>
      <c r="C13" s="208">
        <f>+'Таблица № 2-Д'!C13/'Таблица № 2-Д'!C$16*100</f>
        <v>1.0508543160526609</v>
      </c>
      <c r="D13" s="208">
        <f>+'Таблица № 2-Д'!D13/'Таблица № 2-Д'!D$16*100</f>
        <v>1.0540578441536321</v>
      </c>
      <c r="E13" s="208">
        <f>+'Таблица № 2-Д'!E13/'Таблица № 2-Д'!E$16*100</f>
        <v>1.0779652866167126</v>
      </c>
      <c r="F13" s="208">
        <f>+'Таблица № 2-Д'!F13/'Таблица № 2-Д'!F$16*100</f>
        <v>1.0827891491840658</v>
      </c>
      <c r="G13" s="208">
        <f>+'Таблица № 2-Д'!G13/'Таблица № 2-Д'!G$16*100</f>
        <v>1.0571051737931016</v>
      </c>
      <c r="H13" s="208">
        <f>+'Таблица № 2-Д'!H13/'Таблица № 2-Д'!H$16*100</f>
        <v>1.0538628424157614</v>
      </c>
    </row>
    <row r="14" spans="1:10" ht="15.75" customHeight="1">
      <c r="A14" s="148" t="s">
        <v>69</v>
      </c>
      <c r="B14" s="208">
        <f>+'Таблица № 2-Д'!B14/'Таблица № 2-Д'!B$16*100</f>
        <v>7.003414736858625E-2</v>
      </c>
      <c r="C14" s="208">
        <f>+'Таблица № 2-Д'!C14/'Таблица № 2-Д'!C$16*100</f>
        <v>7.0328442877855404E-2</v>
      </c>
      <c r="D14" s="208">
        <f>+'Таблица № 2-Д'!D14/'Таблица № 2-Д'!D$16*100</f>
        <v>7.0949279589467493E-2</v>
      </c>
      <c r="E14" s="208">
        <f>+'Таблица № 2-Д'!E14/'Таблица № 2-Д'!E$16*100</f>
        <v>7.2134420925254628E-2</v>
      </c>
      <c r="F14" s="208">
        <f>+'Таблица № 2-Д'!F14/'Таблица № 2-Д'!F$16*100</f>
        <v>7.1182998920857915E-2</v>
      </c>
      <c r="G14" s="208">
        <f>+'Таблица № 2-Д'!G14/'Таблица № 2-Д'!G$16*100</f>
        <v>6.9761437505325916E-2</v>
      </c>
      <c r="H14" s="208">
        <f>+'Таблица № 2-Д'!H14/'Таблица № 2-Д'!H$16*100</f>
        <v>6.707372320826327E-2</v>
      </c>
    </row>
    <row r="15" spans="1:10" ht="15.75" customHeight="1">
      <c r="A15" s="153" t="s">
        <v>82</v>
      </c>
      <c r="B15" s="208">
        <f>+'Таблица № 2-Д'!B15/'Таблица № 2-Д'!B$16*100</f>
        <v>0.43498333174214354</v>
      </c>
      <c r="C15" s="208">
        <f>+'Таблица № 2-Д'!C15/'Таблица № 2-Д'!C$16*100</f>
        <v>0.46993362106802267</v>
      </c>
      <c r="D15" s="208">
        <f>+'Таблица № 2-Д'!D15/'Таблица № 2-Д'!D$16*100</f>
        <v>0.49760546181385545</v>
      </c>
      <c r="E15" s="208">
        <f>+'Таблица № 2-Д'!E15/'Таблица № 2-Д'!E$16*100</f>
        <v>0.51330435759855109</v>
      </c>
      <c r="F15" s="208">
        <f>+'Таблица № 2-Д'!F15/'Таблица № 2-Д'!F$16*100</f>
        <v>0.54666980141050447</v>
      </c>
      <c r="G15" s="208">
        <f>+'Таблица № 2-Д'!G15/'Таблица № 2-Д'!G$16*100</f>
        <v>0.5971375553099455</v>
      </c>
      <c r="H15" s="208">
        <f>+'Таблица № 2-Д'!H15/'Таблица № 2-Д'!H$16*100</f>
        <v>0.62455326131821887</v>
      </c>
    </row>
    <row r="16" spans="1:10">
      <c r="A16" s="148" t="s">
        <v>6</v>
      </c>
      <c r="B16" s="208">
        <f>+'Таблица № 2-Д'!B16/'Таблица № 2-Д'!B$16*100</f>
        <v>100</v>
      </c>
      <c r="C16" s="208">
        <f>+'Таблица № 2-Д'!C16/'Таблица № 2-Д'!C$16*100</f>
        <v>100</v>
      </c>
      <c r="D16" s="208">
        <f>+'Таблица № 2-Д'!D16/'Таблица № 2-Д'!D$16*100</f>
        <v>100</v>
      </c>
      <c r="E16" s="208">
        <f>+'Таблица № 2-Д'!E16/'Таблица № 2-Д'!E$16*100</f>
        <v>100</v>
      </c>
      <c r="F16" s="208">
        <f>+'Таблица № 2-Д'!F16/'Таблица № 2-Д'!F$16*100</f>
        <v>100</v>
      </c>
      <c r="G16" s="208">
        <f>+'Таблица № 2-Д'!G16/'Таблица № 2-Д'!G$16*100</f>
        <v>100</v>
      </c>
      <c r="H16" s="208">
        <f>+'Таблица № 2-Д'!H16/'Таблица № 2-Д'!H$16*100</f>
        <v>100</v>
      </c>
      <c r="J16" s="222"/>
    </row>
    <row r="17" spans="1:7">
      <c r="A17" s="161"/>
      <c r="B17" s="161"/>
      <c r="C17" s="161"/>
      <c r="D17" s="161"/>
      <c r="F17" s="161"/>
      <c r="G17" s="161"/>
    </row>
    <row r="18" spans="1:7">
      <c r="A18" s="161"/>
      <c r="B18" s="162"/>
      <c r="C18" s="162"/>
      <c r="D18" s="162"/>
      <c r="F18" s="162"/>
      <c r="G18" s="162"/>
    </row>
  </sheetData>
  <mergeCells count="3">
    <mergeCell ref="A4:A5"/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41"/>
  <sheetViews>
    <sheetView showGridLines="0" zoomScaleNormal="100" workbookViewId="0">
      <selection sqref="A1:J1"/>
    </sheetView>
  </sheetViews>
  <sheetFormatPr defaultColWidth="10.28515625" defaultRowHeight="15.75"/>
  <cols>
    <col min="1" max="1" width="51.85546875" style="19" customWidth="1"/>
    <col min="2" max="2" width="11.28515625" style="19" customWidth="1"/>
    <col min="3" max="3" width="10.7109375" style="19" customWidth="1"/>
    <col min="4" max="9" width="9.7109375" style="21" customWidth="1"/>
    <col min="10" max="10" width="11.85546875" style="19" customWidth="1"/>
    <col min="11" max="12" width="10.28515625" style="19"/>
    <col min="13" max="13" width="12.5703125" style="19" customWidth="1"/>
    <col min="14" max="16384" width="10.28515625" style="19"/>
  </cols>
  <sheetData>
    <row r="1" spans="1:15">
      <c r="A1" s="272" t="s">
        <v>33</v>
      </c>
      <c r="B1" s="272"/>
      <c r="C1" s="273"/>
      <c r="D1" s="273"/>
      <c r="E1" s="273"/>
      <c r="F1" s="273"/>
      <c r="G1" s="273"/>
      <c r="H1" s="273"/>
      <c r="I1" s="273"/>
      <c r="J1" s="273"/>
    </row>
    <row r="2" spans="1:15">
      <c r="A2" s="17"/>
      <c r="B2" s="216"/>
      <c r="C2" s="17"/>
      <c r="D2" s="18"/>
      <c r="E2" s="18"/>
      <c r="F2" s="18"/>
      <c r="G2" s="18"/>
      <c r="H2" s="18"/>
      <c r="I2" s="18"/>
    </row>
    <row r="3" spans="1:15">
      <c r="J3" s="106" t="s">
        <v>46</v>
      </c>
    </row>
    <row r="4" spans="1:15">
      <c r="A4" s="274" t="s">
        <v>16</v>
      </c>
      <c r="B4" s="280">
        <v>2024</v>
      </c>
      <c r="C4" s="281"/>
      <c r="D4" s="271">
        <v>2025</v>
      </c>
      <c r="E4" s="271"/>
      <c r="F4" s="271"/>
      <c r="G4" s="271"/>
      <c r="H4" s="271"/>
      <c r="I4" s="271"/>
      <c r="J4" s="271"/>
    </row>
    <row r="5" spans="1:15">
      <c r="A5" s="274"/>
      <c r="B5" s="275" t="s">
        <v>102</v>
      </c>
      <c r="C5" s="275" t="s">
        <v>31</v>
      </c>
      <c r="D5" s="277" t="s">
        <v>12</v>
      </c>
      <c r="E5" s="278"/>
      <c r="F5" s="278"/>
      <c r="G5" s="278"/>
      <c r="H5" s="278"/>
      <c r="I5" s="279"/>
      <c r="J5" s="275" t="s">
        <v>102</v>
      </c>
    </row>
    <row r="6" spans="1:15">
      <c r="A6" s="274"/>
      <c r="B6" s="276"/>
      <c r="C6" s="276"/>
      <c r="D6" s="5">
        <v>1</v>
      </c>
      <c r="E6" s="5">
        <v>2</v>
      </c>
      <c r="F6" s="6">
        <v>3</v>
      </c>
      <c r="G6" s="5">
        <v>4</v>
      </c>
      <c r="H6" s="5">
        <v>5</v>
      </c>
      <c r="I6" s="5">
        <v>6</v>
      </c>
      <c r="J6" s="276"/>
    </row>
    <row r="7" spans="1:15">
      <c r="A7" s="7" t="s">
        <v>0</v>
      </c>
      <c r="B7" s="218">
        <v>5664</v>
      </c>
      <c r="C7" s="218">
        <v>12357</v>
      </c>
      <c r="D7" s="218">
        <v>919</v>
      </c>
      <c r="E7" s="210">
        <v>981</v>
      </c>
      <c r="F7" s="210">
        <v>985</v>
      </c>
      <c r="G7" s="210">
        <v>1077</v>
      </c>
      <c r="H7" s="210">
        <v>970</v>
      </c>
      <c r="I7" s="210">
        <v>1064</v>
      </c>
      <c r="J7" s="210">
        <f t="shared" ref="J7:J16" si="0">+SUM(D7:I7)</f>
        <v>5996</v>
      </c>
      <c r="L7" s="108"/>
      <c r="M7" s="131"/>
      <c r="N7" s="108"/>
      <c r="O7" s="108"/>
    </row>
    <row r="8" spans="1:15">
      <c r="A8" s="7" t="s">
        <v>1</v>
      </c>
      <c r="B8" s="218">
        <v>3254</v>
      </c>
      <c r="C8" s="218">
        <v>6596</v>
      </c>
      <c r="D8" s="218">
        <v>494</v>
      </c>
      <c r="E8" s="210">
        <v>604</v>
      </c>
      <c r="F8" s="210">
        <v>616</v>
      </c>
      <c r="G8" s="210">
        <v>600</v>
      </c>
      <c r="H8" s="210">
        <v>514</v>
      </c>
      <c r="I8" s="210">
        <v>582</v>
      </c>
      <c r="J8" s="210">
        <f t="shared" si="0"/>
        <v>3410</v>
      </c>
      <c r="L8" s="108"/>
      <c r="M8" s="217"/>
      <c r="N8" s="108"/>
      <c r="O8" s="108"/>
    </row>
    <row r="9" spans="1:15">
      <c r="A9" s="7" t="s">
        <v>11</v>
      </c>
      <c r="B9" s="218">
        <v>8439</v>
      </c>
      <c r="C9" s="218">
        <v>16876</v>
      </c>
      <c r="D9" s="218">
        <v>1351</v>
      </c>
      <c r="E9" s="210">
        <v>1311</v>
      </c>
      <c r="F9" s="210">
        <v>1317</v>
      </c>
      <c r="G9" s="210">
        <v>1258</v>
      </c>
      <c r="H9" s="210">
        <v>1294</v>
      </c>
      <c r="I9" s="210">
        <v>1325</v>
      </c>
      <c r="J9" s="210">
        <f t="shared" si="0"/>
        <v>7856</v>
      </c>
      <c r="K9" s="108"/>
      <c r="M9" s="217"/>
      <c r="N9" s="108"/>
      <c r="O9" s="108"/>
    </row>
    <row r="10" spans="1:15">
      <c r="A10" s="7" t="s">
        <v>2</v>
      </c>
      <c r="B10" s="218">
        <v>24365</v>
      </c>
      <c r="C10" s="218">
        <v>52943</v>
      </c>
      <c r="D10" s="218">
        <v>5187</v>
      </c>
      <c r="E10" s="210">
        <v>5111</v>
      </c>
      <c r="F10" s="210">
        <v>6190</v>
      </c>
      <c r="G10" s="210">
        <v>4484</v>
      </c>
      <c r="H10" s="210">
        <v>4033</v>
      </c>
      <c r="I10" s="210">
        <v>4842</v>
      </c>
      <c r="J10" s="210">
        <f t="shared" si="0"/>
        <v>29847</v>
      </c>
      <c r="K10" s="108"/>
      <c r="M10" s="217"/>
      <c r="N10" s="108"/>
      <c r="O10" s="108"/>
    </row>
    <row r="11" spans="1:15">
      <c r="A11" s="7" t="s">
        <v>81</v>
      </c>
      <c r="B11" s="218">
        <v>8427</v>
      </c>
      <c r="C11" s="218">
        <v>19341</v>
      </c>
      <c r="D11" s="218">
        <v>1540</v>
      </c>
      <c r="E11" s="210">
        <v>1359</v>
      </c>
      <c r="F11" s="210">
        <v>1400</v>
      </c>
      <c r="G11" s="210">
        <v>1917</v>
      </c>
      <c r="H11" s="210">
        <v>1459</v>
      </c>
      <c r="I11" s="210">
        <v>1487</v>
      </c>
      <c r="J11" s="210">
        <f t="shared" si="0"/>
        <v>9162</v>
      </c>
      <c r="K11" s="108"/>
      <c r="M11" s="217"/>
      <c r="N11" s="108"/>
      <c r="O11" s="108"/>
    </row>
    <row r="12" spans="1:15">
      <c r="A12" s="7" t="s">
        <v>8</v>
      </c>
      <c r="B12" s="218">
        <v>4089</v>
      </c>
      <c r="C12" s="218">
        <v>9139</v>
      </c>
      <c r="D12" s="218">
        <v>741</v>
      </c>
      <c r="E12" s="210">
        <v>910</v>
      </c>
      <c r="F12" s="210">
        <v>855</v>
      </c>
      <c r="G12" s="210">
        <v>699</v>
      </c>
      <c r="H12" s="210">
        <v>710</v>
      </c>
      <c r="I12" s="210">
        <v>803</v>
      </c>
      <c r="J12" s="210">
        <f t="shared" si="0"/>
        <v>4718</v>
      </c>
      <c r="K12" s="108"/>
      <c r="M12" s="217"/>
      <c r="N12" s="108"/>
      <c r="O12" s="108"/>
    </row>
    <row r="13" spans="1:15">
      <c r="A13" s="7" t="s">
        <v>54</v>
      </c>
      <c r="B13" s="218">
        <v>709</v>
      </c>
      <c r="C13" s="218">
        <v>1421</v>
      </c>
      <c r="D13" s="218">
        <v>119</v>
      </c>
      <c r="E13" s="210">
        <v>117</v>
      </c>
      <c r="F13" s="210">
        <v>118</v>
      </c>
      <c r="G13" s="210">
        <v>132</v>
      </c>
      <c r="H13" s="210">
        <v>117</v>
      </c>
      <c r="I13" s="210">
        <v>117</v>
      </c>
      <c r="J13" s="210">
        <f t="shared" si="0"/>
        <v>720</v>
      </c>
      <c r="K13" s="108"/>
      <c r="M13" s="217"/>
      <c r="N13" s="108"/>
      <c r="O13" s="108"/>
    </row>
    <row r="14" spans="1:15">
      <c r="A14" s="7" t="s">
        <v>32</v>
      </c>
      <c r="B14" s="218">
        <v>669</v>
      </c>
      <c r="C14" s="218">
        <v>1347</v>
      </c>
      <c r="D14" s="218">
        <v>123</v>
      </c>
      <c r="E14" s="210">
        <v>126</v>
      </c>
      <c r="F14" s="210">
        <v>153</v>
      </c>
      <c r="G14" s="210">
        <v>122</v>
      </c>
      <c r="H14" s="210">
        <v>124</v>
      </c>
      <c r="I14" s="210">
        <v>122</v>
      </c>
      <c r="J14" s="210">
        <f t="shared" si="0"/>
        <v>770</v>
      </c>
      <c r="K14" s="108"/>
      <c r="M14" s="217"/>
      <c r="N14" s="108"/>
      <c r="O14" s="108"/>
    </row>
    <row r="15" spans="1:15" ht="15.75" customHeight="1">
      <c r="A15" s="7" t="s">
        <v>69</v>
      </c>
      <c r="B15" s="228">
        <v>43</v>
      </c>
      <c r="C15" s="228">
        <v>109</v>
      </c>
      <c r="D15" s="228">
        <v>8</v>
      </c>
      <c r="E15" s="229">
        <v>17</v>
      </c>
      <c r="F15" s="229">
        <v>19</v>
      </c>
      <c r="G15" s="229">
        <v>11</v>
      </c>
      <c r="H15" s="229">
        <v>4</v>
      </c>
      <c r="I15" s="229">
        <v>7</v>
      </c>
      <c r="J15" s="210">
        <f t="shared" si="0"/>
        <v>66</v>
      </c>
      <c r="K15" s="108"/>
      <c r="M15" s="217"/>
      <c r="N15" s="108"/>
      <c r="O15" s="108"/>
    </row>
    <row r="16" spans="1:15" ht="15.75" customHeight="1">
      <c r="A16" s="116" t="s">
        <v>82</v>
      </c>
      <c r="B16" s="228">
        <v>1429</v>
      </c>
      <c r="C16" s="228">
        <v>4243</v>
      </c>
      <c r="D16" s="218">
        <v>578</v>
      </c>
      <c r="E16" s="210">
        <v>523</v>
      </c>
      <c r="F16" s="210">
        <v>580</v>
      </c>
      <c r="G16" s="210">
        <v>741</v>
      </c>
      <c r="H16" s="210">
        <v>952</v>
      </c>
      <c r="I16" s="210">
        <v>618</v>
      </c>
      <c r="J16" s="210">
        <f t="shared" si="0"/>
        <v>3992</v>
      </c>
      <c r="K16" s="108"/>
      <c r="M16" s="217"/>
      <c r="N16" s="108"/>
      <c r="O16" s="108"/>
    </row>
    <row r="17" spans="1:15" ht="15.75" customHeight="1">
      <c r="A17" s="9" t="s">
        <v>6</v>
      </c>
      <c r="B17" s="218">
        <f>+SUM(B7:B16)</f>
        <v>57088</v>
      </c>
      <c r="C17" s="209">
        <f>+SUM(C7:C16)</f>
        <v>124372</v>
      </c>
      <c r="D17" s="209">
        <f t="shared" ref="D17:J17" si="1">+SUM(D7:D16)</f>
        <v>11060</v>
      </c>
      <c r="E17" s="209">
        <f t="shared" si="1"/>
        <v>11059</v>
      </c>
      <c r="F17" s="209">
        <f t="shared" si="1"/>
        <v>12233</v>
      </c>
      <c r="G17" s="209">
        <f t="shared" si="1"/>
        <v>11041</v>
      </c>
      <c r="H17" s="218">
        <f t="shared" si="1"/>
        <v>10177</v>
      </c>
      <c r="I17" s="209">
        <f t="shared" si="1"/>
        <v>10967</v>
      </c>
      <c r="J17" s="209">
        <f t="shared" si="1"/>
        <v>66537</v>
      </c>
      <c r="K17" s="108"/>
      <c r="M17" s="217"/>
      <c r="N17" s="108"/>
      <c r="O17" s="108"/>
    </row>
    <row r="18" spans="1:15">
      <c r="F18" s="24"/>
      <c r="I18" s="24"/>
      <c r="J18" s="23"/>
      <c r="K18" s="108"/>
      <c r="M18" s="217"/>
      <c r="N18" s="108"/>
      <c r="O18" s="108"/>
    </row>
    <row r="19" spans="1:15">
      <c r="D19" s="88"/>
      <c r="E19" s="89"/>
      <c r="F19" s="90"/>
      <c r="G19" s="88"/>
      <c r="H19" s="89"/>
      <c r="I19" s="90"/>
      <c r="J19" s="108"/>
      <c r="N19" s="108"/>
      <c r="O19" s="108"/>
    </row>
    <row r="20" spans="1:15">
      <c r="C20" s="108"/>
      <c r="D20" s="108"/>
      <c r="E20" s="108"/>
      <c r="F20" s="108"/>
      <c r="G20" s="108"/>
      <c r="H20" s="108"/>
      <c r="I20" s="108"/>
      <c r="J20" s="108"/>
      <c r="N20" s="108"/>
    </row>
    <row r="21" spans="1:15">
      <c r="C21" s="108"/>
      <c r="D21" s="108"/>
      <c r="E21" s="108"/>
      <c r="F21" s="108"/>
      <c r="G21" s="108"/>
      <c r="H21" s="108"/>
      <c r="I21" s="108"/>
      <c r="J21" s="108"/>
    </row>
    <row r="22" spans="1:15">
      <c r="C22" s="108"/>
      <c r="D22" s="108"/>
      <c r="E22" s="108"/>
      <c r="F22" s="108"/>
      <c r="G22" s="108"/>
      <c r="H22" s="108"/>
      <c r="I22" s="108"/>
      <c r="J22" s="108"/>
    </row>
    <row r="23" spans="1:15">
      <c r="C23" s="108"/>
      <c r="D23" s="108"/>
      <c r="E23" s="108"/>
      <c r="F23" s="108"/>
      <c r="G23" s="108"/>
      <c r="H23" s="108"/>
      <c r="I23" s="108"/>
      <c r="J23" s="108"/>
    </row>
    <row r="24" spans="1:15">
      <c r="C24" s="108"/>
      <c r="D24" s="108"/>
      <c r="E24" s="108"/>
      <c r="F24" s="108"/>
      <c r="G24" s="108"/>
      <c r="H24" s="108"/>
      <c r="I24" s="108"/>
      <c r="J24" s="108"/>
    </row>
    <row r="25" spans="1:15">
      <c r="C25" s="108"/>
      <c r="D25" s="108"/>
      <c r="E25" s="108"/>
      <c r="F25" s="108"/>
      <c r="G25" s="108"/>
      <c r="H25" s="108"/>
      <c r="I25" s="108"/>
      <c r="J25" s="108"/>
    </row>
    <row r="26" spans="1:15">
      <c r="C26" s="108"/>
      <c r="D26" s="108"/>
      <c r="E26" s="108"/>
      <c r="F26" s="108"/>
      <c r="G26" s="108"/>
      <c r="H26" s="108"/>
      <c r="I26" s="108"/>
      <c r="J26" s="108"/>
    </row>
    <row r="27" spans="1:15">
      <c r="C27" s="108"/>
      <c r="D27" s="108"/>
      <c r="E27" s="108"/>
      <c r="F27" s="108"/>
      <c r="G27" s="108"/>
      <c r="H27" s="108"/>
      <c r="I27" s="108"/>
      <c r="J27" s="108"/>
    </row>
    <row r="28" spans="1:15">
      <c r="C28" s="108"/>
      <c r="D28" s="108"/>
      <c r="E28" s="108"/>
      <c r="F28" s="108"/>
      <c r="G28" s="108"/>
      <c r="H28" s="108"/>
      <c r="I28" s="108"/>
      <c r="J28" s="108"/>
    </row>
    <row r="29" spans="1:15">
      <c r="C29" s="108"/>
      <c r="D29" s="108"/>
      <c r="E29" s="108"/>
      <c r="F29" s="108"/>
      <c r="G29" s="108"/>
      <c r="H29" s="108"/>
      <c r="I29" s="108"/>
      <c r="J29" s="108"/>
    </row>
    <row r="30" spans="1:15">
      <c r="C30" s="108"/>
      <c r="D30" s="108"/>
      <c r="E30" s="108"/>
      <c r="F30" s="108"/>
      <c r="G30" s="108"/>
      <c r="H30" s="108"/>
      <c r="I30" s="108"/>
      <c r="J30" s="108"/>
    </row>
    <row r="31" spans="1:15">
      <c r="C31" s="108"/>
      <c r="D31" s="51"/>
      <c r="E31" s="52"/>
      <c r="G31" s="51"/>
      <c r="H31" s="52"/>
    </row>
    <row r="32" spans="1:15">
      <c r="C32" s="108"/>
      <c r="D32" s="51"/>
      <c r="E32" s="52"/>
      <c r="G32" s="51"/>
      <c r="H32" s="52"/>
    </row>
    <row r="33" spans="4:8">
      <c r="D33" s="51"/>
      <c r="E33" s="52"/>
      <c r="G33" s="51"/>
      <c r="H33" s="52"/>
    </row>
    <row r="34" spans="4:8">
      <c r="D34" s="51"/>
      <c r="E34" s="52"/>
      <c r="G34" s="51"/>
      <c r="H34" s="52"/>
    </row>
    <row r="35" spans="4:8">
      <c r="D35" s="51"/>
      <c r="E35" s="52"/>
      <c r="G35" s="51"/>
      <c r="H35" s="52"/>
    </row>
    <row r="36" spans="4:8">
      <c r="D36" s="51"/>
      <c r="E36" s="52"/>
      <c r="G36" s="51"/>
      <c r="H36" s="52"/>
    </row>
    <row r="37" spans="4:8">
      <c r="D37" s="51"/>
      <c r="E37" s="52"/>
      <c r="G37" s="51"/>
      <c r="H37" s="52"/>
    </row>
    <row r="38" spans="4:8">
      <c r="D38" s="51"/>
      <c r="E38" s="52"/>
      <c r="G38" s="51"/>
      <c r="H38" s="52"/>
    </row>
    <row r="39" spans="4:8">
      <c r="D39" s="51"/>
      <c r="E39" s="52"/>
      <c r="G39" s="51"/>
      <c r="H39" s="52"/>
    </row>
    <row r="40" spans="4:8">
      <c r="D40" s="51"/>
      <c r="E40" s="52"/>
      <c r="G40" s="51"/>
      <c r="H40" s="52"/>
    </row>
    <row r="41" spans="4:8">
      <c r="D41" s="51"/>
      <c r="E41" s="52"/>
      <c r="G41" s="51"/>
      <c r="H41" s="52"/>
    </row>
  </sheetData>
  <mergeCells count="8">
    <mergeCell ref="D4:J4"/>
    <mergeCell ref="A1:J1"/>
    <mergeCell ref="A4:A6"/>
    <mergeCell ref="J5:J6"/>
    <mergeCell ref="C5:C6"/>
    <mergeCell ref="D5:I5"/>
    <mergeCell ref="B4:C4"/>
    <mergeCell ref="B5:B6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38"/>
  <sheetViews>
    <sheetView showGridLines="0" zoomScale="90" zoomScaleNormal="90" workbookViewId="0">
      <selection sqref="A1:K1"/>
    </sheetView>
  </sheetViews>
  <sheetFormatPr defaultColWidth="10.28515625" defaultRowHeight="15.75" customHeight="1"/>
  <cols>
    <col min="1" max="1" width="51" style="27" customWidth="1"/>
    <col min="2" max="2" width="19.28515625" style="27" customWidth="1"/>
    <col min="3" max="3" width="17.85546875" style="19" customWidth="1"/>
    <col min="4" max="9" width="9.7109375" style="21" customWidth="1"/>
    <col min="10" max="10" width="19.28515625" style="19" customWidth="1"/>
    <col min="11" max="11" width="17.5703125" style="19" customWidth="1"/>
    <col min="12" max="12" width="10" style="19" customWidth="1"/>
    <col min="13" max="16384" width="10.28515625" style="19"/>
  </cols>
  <sheetData>
    <row r="1" spans="1:14" ht="22.5" customHeight="1">
      <c r="A1" s="272" t="s">
        <v>34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</row>
    <row r="2" spans="1:14" ht="9.75" customHeight="1">
      <c r="A2" s="17"/>
      <c r="B2" s="216"/>
      <c r="C2" s="17"/>
      <c r="D2" s="20"/>
      <c r="E2" s="20"/>
      <c r="F2" s="20"/>
      <c r="G2" s="20"/>
      <c r="H2" s="20"/>
      <c r="I2" s="20"/>
    </row>
    <row r="3" spans="1:14" ht="13.5" customHeight="1">
      <c r="A3" s="25"/>
      <c r="B3" s="25"/>
      <c r="C3" s="26"/>
      <c r="D3" s="121"/>
      <c r="E3" s="121"/>
      <c r="F3" s="121"/>
      <c r="G3" s="121"/>
      <c r="H3" s="121"/>
      <c r="I3" s="121"/>
      <c r="J3" s="22"/>
      <c r="K3" s="121" t="s">
        <v>47</v>
      </c>
    </row>
    <row r="4" spans="1:14" ht="21" customHeight="1">
      <c r="A4" s="287" t="s">
        <v>15</v>
      </c>
      <c r="B4" s="280">
        <v>2024</v>
      </c>
      <c r="C4" s="281"/>
      <c r="D4" s="284">
        <v>2025</v>
      </c>
      <c r="E4" s="285"/>
      <c r="F4" s="285"/>
      <c r="G4" s="285"/>
      <c r="H4" s="285"/>
      <c r="I4" s="285"/>
      <c r="J4" s="285"/>
      <c r="K4" s="286"/>
    </row>
    <row r="5" spans="1:14" ht="21" customHeight="1">
      <c r="A5" s="287"/>
      <c r="B5" s="283" t="s">
        <v>93</v>
      </c>
      <c r="C5" s="283" t="s">
        <v>103</v>
      </c>
      <c r="D5" s="277" t="s">
        <v>12</v>
      </c>
      <c r="E5" s="278"/>
      <c r="F5" s="278"/>
      <c r="G5" s="278"/>
      <c r="H5" s="278"/>
      <c r="I5" s="279"/>
      <c r="J5" s="288" t="s">
        <v>92</v>
      </c>
      <c r="K5" s="283" t="s">
        <v>93</v>
      </c>
    </row>
    <row r="6" spans="1:14" ht="21" customHeight="1">
      <c r="A6" s="287"/>
      <c r="B6" s="283"/>
      <c r="C6" s="283"/>
      <c r="D6" s="5">
        <v>1</v>
      </c>
      <c r="E6" s="5">
        <v>2</v>
      </c>
      <c r="F6" s="120">
        <v>3</v>
      </c>
      <c r="G6" s="5">
        <v>4</v>
      </c>
      <c r="H6" s="5">
        <v>5</v>
      </c>
      <c r="I6" s="5">
        <v>6</v>
      </c>
      <c r="J6" s="288"/>
      <c r="K6" s="283"/>
    </row>
    <row r="7" spans="1:14" ht="21" customHeight="1">
      <c r="A7" s="139" t="s">
        <v>0</v>
      </c>
      <c r="B7" s="247">
        <v>72.546387120736696</v>
      </c>
      <c r="C7" s="247">
        <v>78.77</v>
      </c>
      <c r="D7" s="248">
        <v>76.349999999999994</v>
      </c>
      <c r="E7" s="248">
        <v>73.22</v>
      </c>
      <c r="F7" s="248">
        <v>72.91</v>
      </c>
      <c r="G7" s="248">
        <v>79.19</v>
      </c>
      <c r="H7" s="248">
        <v>74.7</v>
      </c>
      <c r="I7" s="248">
        <v>80.16</v>
      </c>
      <c r="J7" s="247">
        <f t="shared" ref="J7:J12" si="0">+AVERAGE(D7:I7)</f>
        <v>76.088333333333324</v>
      </c>
      <c r="K7" s="247">
        <v>76.083076505011434</v>
      </c>
      <c r="L7" s="103"/>
      <c r="M7" s="103"/>
      <c r="N7" s="103"/>
    </row>
    <row r="8" spans="1:14" ht="21" customHeight="1">
      <c r="A8" s="139" t="s">
        <v>1</v>
      </c>
      <c r="B8" s="247">
        <v>34.86376345011621</v>
      </c>
      <c r="C8" s="247">
        <v>38.86</v>
      </c>
      <c r="D8" s="248">
        <v>34.299999999999997</v>
      </c>
      <c r="E8" s="248">
        <v>42.37</v>
      </c>
      <c r="F8" s="248">
        <v>39.590000000000003</v>
      </c>
      <c r="G8" s="248">
        <v>37.54</v>
      </c>
      <c r="H8" s="248">
        <v>32.380000000000003</v>
      </c>
      <c r="I8" s="248">
        <v>37.29</v>
      </c>
      <c r="J8" s="247">
        <f t="shared" si="0"/>
        <v>37.244999999999997</v>
      </c>
      <c r="K8" s="247">
        <v>37.169416495700382</v>
      </c>
      <c r="L8" s="103"/>
      <c r="M8" s="103"/>
      <c r="N8" s="103"/>
    </row>
    <row r="9" spans="1:14" ht="21" customHeight="1">
      <c r="A9" s="139" t="s">
        <v>11</v>
      </c>
      <c r="B9" s="247">
        <v>23.359294815094703</v>
      </c>
      <c r="C9" s="247">
        <v>23.69</v>
      </c>
      <c r="D9" s="248">
        <v>25.45</v>
      </c>
      <c r="E9" s="248">
        <v>24.49</v>
      </c>
      <c r="F9" s="248">
        <v>25.21</v>
      </c>
      <c r="G9" s="248">
        <v>22.91</v>
      </c>
      <c r="H9" s="248">
        <v>23.46</v>
      </c>
      <c r="I9" s="248">
        <v>27.8</v>
      </c>
      <c r="J9" s="247">
        <f t="shared" si="0"/>
        <v>24.88666666666667</v>
      </c>
      <c r="K9" s="247">
        <v>24.892224053299305</v>
      </c>
      <c r="L9" s="103"/>
      <c r="M9" s="103"/>
      <c r="N9" s="103"/>
    </row>
    <row r="10" spans="1:14" ht="21" customHeight="1">
      <c r="A10" s="139" t="s">
        <v>2</v>
      </c>
      <c r="B10" s="247">
        <v>169.63592069963772</v>
      </c>
      <c r="C10" s="247">
        <v>194.25</v>
      </c>
      <c r="D10" s="248">
        <v>239.17</v>
      </c>
      <c r="E10" s="248">
        <v>229.03</v>
      </c>
      <c r="F10" s="248">
        <v>275.99</v>
      </c>
      <c r="G10" s="248">
        <v>202.72</v>
      </c>
      <c r="H10" s="248">
        <v>185.47</v>
      </c>
      <c r="I10" s="248">
        <v>191.06</v>
      </c>
      <c r="J10" s="247">
        <f t="shared" si="0"/>
        <v>220.57333333333335</v>
      </c>
      <c r="K10" s="247">
        <v>221.0556106063577</v>
      </c>
      <c r="L10" s="103"/>
      <c r="M10" s="103"/>
      <c r="N10" s="103"/>
    </row>
    <row r="11" spans="1:14" ht="21" customHeight="1">
      <c r="A11" s="139" t="s">
        <v>81</v>
      </c>
      <c r="B11" s="247">
        <v>166.06519649639563</v>
      </c>
      <c r="C11" s="247">
        <v>186.83</v>
      </c>
      <c r="D11" s="248">
        <v>180.72</v>
      </c>
      <c r="E11" s="248">
        <v>164.56</v>
      </c>
      <c r="F11" s="248">
        <v>148.99</v>
      </c>
      <c r="G11" s="248">
        <v>224.64</v>
      </c>
      <c r="H11" s="248">
        <v>169.73</v>
      </c>
      <c r="I11" s="248">
        <v>156.57</v>
      </c>
      <c r="J11" s="247">
        <f t="shared" si="0"/>
        <v>174.20166666666668</v>
      </c>
      <c r="K11" s="247">
        <v>173.36219797964625</v>
      </c>
      <c r="L11" s="103"/>
      <c r="M11" s="103"/>
      <c r="N11" s="103"/>
    </row>
    <row r="12" spans="1:14" ht="21" customHeight="1">
      <c r="A12" s="139" t="s">
        <v>8</v>
      </c>
      <c r="B12" s="247">
        <v>108.42977708781149</v>
      </c>
      <c r="C12" s="247">
        <v>119.96</v>
      </c>
      <c r="D12" s="248">
        <v>140.15</v>
      </c>
      <c r="E12" s="248">
        <v>144.28</v>
      </c>
      <c r="F12" s="248">
        <v>134.26</v>
      </c>
      <c r="G12" s="248">
        <v>110.04</v>
      </c>
      <c r="H12" s="248">
        <v>112.05</v>
      </c>
      <c r="I12" s="248">
        <v>127.35</v>
      </c>
      <c r="J12" s="247">
        <f t="shared" si="0"/>
        <v>128.02166666666668</v>
      </c>
      <c r="K12" s="247">
        <v>127.66141256090958</v>
      </c>
      <c r="L12" s="103"/>
      <c r="M12" s="103"/>
      <c r="N12" s="103"/>
    </row>
    <row r="13" spans="1:14" ht="21" customHeight="1">
      <c r="A13" s="139" t="s">
        <v>54</v>
      </c>
      <c r="B13" s="247">
        <v>35.421621581079052</v>
      </c>
      <c r="C13" s="247">
        <v>35.53</v>
      </c>
      <c r="D13" s="248">
        <v>36.19</v>
      </c>
      <c r="E13" s="248">
        <v>35.36</v>
      </c>
      <c r="F13" s="248">
        <v>35.520000000000003</v>
      </c>
      <c r="G13" s="248">
        <v>40.29</v>
      </c>
      <c r="H13" s="248">
        <v>35.46</v>
      </c>
      <c r="I13" s="248">
        <v>35.54</v>
      </c>
      <c r="J13" s="247">
        <f t="shared" ref="J13:J17" si="1">+AVERAGE(D13:I13)</f>
        <v>36.393333333333331</v>
      </c>
      <c r="K13" s="247">
        <v>36.392420823636549</v>
      </c>
      <c r="L13" s="103"/>
      <c r="M13" s="103"/>
      <c r="N13" s="103"/>
    </row>
    <row r="14" spans="1:14" ht="21" customHeight="1">
      <c r="A14" s="139" t="s">
        <v>32</v>
      </c>
      <c r="B14" s="247">
        <v>44.646574105051862</v>
      </c>
      <c r="C14" s="247">
        <v>44.53</v>
      </c>
      <c r="D14" s="248">
        <v>43.86</v>
      </c>
      <c r="E14" s="248">
        <v>44.94</v>
      </c>
      <c r="F14" s="248">
        <v>52.96</v>
      </c>
      <c r="G14" s="248">
        <v>43.37</v>
      </c>
      <c r="H14" s="248">
        <v>43.29</v>
      </c>
      <c r="I14" s="248">
        <v>42.85</v>
      </c>
      <c r="J14" s="247">
        <f t="shared" si="1"/>
        <v>45.211666666666666</v>
      </c>
      <c r="K14" s="247">
        <v>45.228181015192554</v>
      </c>
      <c r="L14" s="103"/>
      <c r="M14" s="103"/>
      <c r="N14" s="103"/>
    </row>
    <row r="15" spans="1:14" ht="21" customHeight="1">
      <c r="A15" s="139" t="s">
        <v>69</v>
      </c>
      <c r="B15" s="247">
        <v>120.48028011204481</v>
      </c>
      <c r="C15" s="247">
        <v>150.93</v>
      </c>
      <c r="D15" s="248">
        <v>127.41</v>
      </c>
      <c r="E15" s="248">
        <v>284.48</v>
      </c>
      <c r="F15" s="248">
        <v>303.67</v>
      </c>
      <c r="G15" s="248">
        <v>186.8</v>
      </c>
      <c r="H15" s="248">
        <v>106.46</v>
      </c>
      <c r="I15" s="248">
        <v>122.63</v>
      </c>
      <c r="J15" s="249">
        <f>+AVERAGE(D15:I15)</f>
        <v>188.57499999999996</v>
      </c>
      <c r="K15" s="249">
        <v>195.71469026548672</v>
      </c>
      <c r="L15" s="103"/>
      <c r="M15" s="103"/>
      <c r="N15" s="103"/>
    </row>
    <row r="16" spans="1:14" ht="21" customHeight="1">
      <c r="A16" s="140" t="s">
        <v>82</v>
      </c>
      <c r="B16" s="247">
        <v>106.11773114851339</v>
      </c>
      <c r="C16" s="247">
        <v>154.46</v>
      </c>
      <c r="D16" s="248">
        <v>209.92</v>
      </c>
      <c r="E16" s="248">
        <v>188.35</v>
      </c>
      <c r="F16" s="248">
        <v>210.28</v>
      </c>
      <c r="G16" s="248">
        <v>264.95</v>
      </c>
      <c r="H16" s="248">
        <v>336.25</v>
      </c>
      <c r="I16" s="248">
        <v>215.86</v>
      </c>
      <c r="J16" s="247">
        <f t="shared" si="1"/>
        <v>237.60166666666669</v>
      </c>
      <c r="K16" s="247">
        <v>237.94581026252985</v>
      </c>
      <c r="L16" s="103"/>
      <c r="M16" s="103"/>
      <c r="N16" s="103"/>
    </row>
    <row r="17" spans="1:14" ht="21" customHeight="1">
      <c r="A17" s="138" t="s">
        <v>14</v>
      </c>
      <c r="B17" s="247">
        <v>69.528640877547005</v>
      </c>
      <c r="C17" s="247">
        <v>77.760000000000005</v>
      </c>
      <c r="D17" s="248">
        <v>93.51308937362603</v>
      </c>
      <c r="E17" s="248">
        <v>87.230595627201481</v>
      </c>
      <c r="F17" s="248">
        <v>94.897717013086989</v>
      </c>
      <c r="G17" s="248">
        <v>86.687941088280795</v>
      </c>
      <c r="H17" s="248">
        <v>80.997049740529121</v>
      </c>
      <c r="I17" s="248">
        <v>83.156866245558604</v>
      </c>
      <c r="J17" s="247">
        <f t="shared" si="1"/>
        <v>87.747209848047177</v>
      </c>
      <c r="K17" s="247">
        <v>87.805118578212699</v>
      </c>
      <c r="L17" s="103"/>
      <c r="M17" s="103"/>
      <c r="N17" s="103"/>
    </row>
    <row r="18" spans="1:14" ht="21" customHeight="1">
      <c r="A18" s="57"/>
      <c r="B18" s="57"/>
      <c r="C18" s="118"/>
      <c r="D18" s="119"/>
      <c r="E18" s="119"/>
      <c r="F18" s="119"/>
      <c r="G18" s="119"/>
      <c r="H18" s="119"/>
      <c r="I18" s="119"/>
      <c r="J18" s="119"/>
      <c r="K18" s="103"/>
      <c r="L18" s="103"/>
      <c r="M18" s="103"/>
      <c r="N18" s="103"/>
    </row>
    <row r="19" spans="1:14" ht="15.75" customHeight="1">
      <c r="A19" s="27" t="s">
        <v>84</v>
      </c>
    </row>
    <row r="20" spans="1:14" ht="31.5" customHeight="1">
      <c r="A20" s="282" t="s">
        <v>83</v>
      </c>
      <c r="B20" s="282"/>
      <c r="C20" s="282"/>
      <c r="D20" s="282"/>
      <c r="E20" s="282"/>
      <c r="F20" s="282"/>
      <c r="G20" s="282"/>
      <c r="H20" s="282"/>
      <c r="I20" s="282"/>
      <c r="J20" s="282"/>
      <c r="K20" s="282"/>
    </row>
    <row r="21" spans="1:14" ht="15.75" customHeight="1">
      <c r="A21" s="55"/>
      <c r="B21" s="55"/>
      <c r="C21" s="56"/>
      <c r="D21" s="56"/>
      <c r="E21" s="56"/>
      <c r="F21" s="56"/>
      <c r="G21" s="56"/>
      <c r="H21" s="56"/>
      <c r="I21" s="56"/>
    </row>
    <row r="22" spans="1:14" ht="15.75" customHeight="1">
      <c r="A22" s="55"/>
      <c r="B22" s="55"/>
      <c r="C22" s="100"/>
      <c r="D22" s="56"/>
      <c r="E22" s="56"/>
      <c r="F22" s="56"/>
      <c r="G22" s="56"/>
      <c r="H22" s="56"/>
      <c r="I22" s="56"/>
    </row>
    <row r="23" spans="1:14" ht="15.75" customHeight="1">
      <c r="A23" s="55"/>
      <c r="B23" s="55"/>
      <c r="C23" s="100"/>
      <c r="D23" s="100"/>
      <c r="E23" s="100"/>
      <c r="F23" s="100"/>
      <c r="G23" s="100"/>
      <c r="H23" s="100"/>
      <c r="I23" s="100"/>
      <c r="J23" s="100"/>
      <c r="K23" s="100"/>
    </row>
    <row r="24" spans="1:14" ht="15.75" customHeight="1">
      <c r="A24" s="55"/>
      <c r="B24" s="55"/>
      <c r="C24" s="100"/>
      <c r="D24" s="100"/>
      <c r="E24" s="100"/>
      <c r="F24" s="100"/>
      <c r="G24" s="100"/>
      <c r="H24" s="100"/>
      <c r="I24" s="100"/>
      <c r="J24" s="100"/>
      <c r="K24" s="100"/>
    </row>
    <row r="25" spans="1:14" ht="15.75" customHeight="1">
      <c r="A25" s="55"/>
      <c r="B25" s="55"/>
      <c r="C25" s="100"/>
      <c r="D25" s="100"/>
      <c r="E25" s="100"/>
      <c r="F25" s="100"/>
      <c r="G25" s="100"/>
      <c r="H25" s="100"/>
      <c r="I25" s="100"/>
      <c r="J25" s="100"/>
      <c r="K25" s="100"/>
    </row>
    <row r="26" spans="1:14" ht="15.75" customHeight="1">
      <c r="A26" s="55"/>
      <c r="B26" s="55"/>
      <c r="C26" s="100"/>
      <c r="D26" s="100"/>
      <c r="E26" s="100"/>
      <c r="F26" s="100"/>
      <c r="G26" s="100"/>
      <c r="H26" s="100"/>
      <c r="I26" s="100"/>
      <c r="J26" s="100"/>
      <c r="K26" s="100"/>
    </row>
    <row r="27" spans="1:14" ht="15.75" customHeight="1">
      <c r="A27" s="55"/>
      <c r="B27" s="55"/>
      <c r="C27" s="100"/>
      <c r="D27" s="100"/>
      <c r="E27" s="100"/>
      <c r="F27" s="100"/>
      <c r="G27" s="100"/>
      <c r="H27" s="100"/>
      <c r="I27" s="100"/>
      <c r="J27" s="100"/>
      <c r="K27" s="100"/>
    </row>
    <row r="28" spans="1:14" ht="15.75" customHeight="1">
      <c r="A28" s="55"/>
      <c r="B28" s="55"/>
      <c r="C28" s="100"/>
      <c r="D28" s="100"/>
      <c r="E28" s="100"/>
      <c r="F28" s="100"/>
      <c r="G28" s="100"/>
      <c r="H28" s="100"/>
      <c r="I28" s="100"/>
      <c r="J28" s="100"/>
      <c r="K28" s="100"/>
    </row>
    <row r="29" spans="1:14" ht="15.75" customHeight="1">
      <c r="A29" s="57"/>
      <c r="B29" s="57"/>
      <c r="C29" s="100"/>
      <c r="D29" s="100"/>
      <c r="E29" s="100"/>
      <c r="F29" s="100"/>
      <c r="G29" s="100"/>
      <c r="H29" s="100"/>
      <c r="I29" s="100"/>
      <c r="J29" s="100"/>
      <c r="K29" s="100"/>
    </row>
    <row r="30" spans="1:14" ht="15.75" customHeight="1">
      <c r="A30" s="53"/>
      <c r="B30" s="53"/>
      <c r="C30" s="100"/>
      <c r="D30" s="100"/>
      <c r="E30" s="100"/>
      <c r="F30" s="100"/>
      <c r="G30" s="100"/>
      <c r="H30" s="100"/>
      <c r="I30" s="100"/>
      <c r="J30" s="100"/>
      <c r="K30" s="100"/>
    </row>
    <row r="31" spans="1:14" ht="15.75" customHeight="1">
      <c r="A31" s="53"/>
      <c r="B31" s="53"/>
      <c r="C31" s="100"/>
      <c r="D31" s="100"/>
      <c r="E31" s="100"/>
      <c r="F31" s="100"/>
      <c r="G31" s="100"/>
      <c r="H31" s="100"/>
      <c r="I31" s="100"/>
      <c r="J31" s="100"/>
      <c r="K31" s="100"/>
    </row>
    <row r="32" spans="1:14" ht="15.75" customHeight="1">
      <c r="A32" s="53"/>
      <c r="B32" s="53"/>
      <c r="C32" s="100"/>
      <c r="D32" s="100"/>
      <c r="E32" s="100"/>
      <c r="F32" s="100"/>
      <c r="G32" s="100"/>
      <c r="H32" s="100"/>
      <c r="I32" s="100"/>
      <c r="J32" s="100"/>
      <c r="K32" s="100"/>
    </row>
    <row r="33" spans="1:11" ht="15.75" customHeight="1">
      <c r="A33" s="53"/>
      <c r="B33" s="53"/>
      <c r="C33" s="100"/>
      <c r="D33" s="100"/>
      <c r="E33" s="100"/>
      <c r="F33" s="100"/>
      <c r="G33" s="100"/>
      <c r="H33" s="100"/>
      <c r="I33" s="100"/>
      <c r="J33" s="100"/>
      <c r="K33" s="100"/>
    </row>
    <row r="34" spans="1:11" ht="15.75" customHeight="1">
      <c r="A34" s="53"/>
      <c r="B34" s="53"/>
      <c r="C34" s="100"/>
      <c r="D34" s="54"/>
      <c r="E34" s="59"/>
      <c r="F34" s="54"/>
      <c r="G34" s="54"/>
      <c r="H34" s="59"/>
      <c r="I34" s="54"/>
    </row>
    <row r="35" spans="1:11" ht="15.75" customHeight="1">
      <c r="A35" s="53"/>
      <c r="B35" s="53"/>
      <c r="C35" s="58"/>
      <c r="D35" s="54"/>
      <c r="E35" s="59"/>
      <c r="F35" s="54"/>
      <c r="G35" s="54"/>
      <c r="H35" s="59"/>
      <c r="I35" s="54"/>
    </row>
    <row r="36" spans="1:11" ht="15.75" customHeight="1">
      <c r="A36" s="53"/>
      <c r="B36" s="53"/>
      <c r="C36" s="58"/>
      <c r="D36" s="54"/>
      <c r="E36" s="59"/>
      <c r="F36" s="54"/>
      <c r="G36" s="54"/>
      <c r="H36" s="59"/>
      <c r="I36" s="54"/>
    </row>
    <row r="37" spans="1:11" ht="15.75" customHeight="1">
      <c r="A37" s="53"/>
      <c r="B37" s="53"/>
      <c r="C37" s="58"/>
      <c r="D37" s="54"/>
      <c r="E37" s="59"/>
      <c r="F37" s="54"/>
      <c r="G37" s="54"/>
      <c r="H37" s="59"/>
      <c r="I37" s="54"/>
    </row>
    <row r="38" spans="1:11" ht="15.75" customHeight="1">
      <c r="A38" s="53"/>
      <c r="B38" s="53"/>
      <c r="C38" s="58"/>
      <c r="D38" s="54"/>
      <c r="E38" s="59"/>
      <c r="F38" s="54"/>
      <c r="G38" s="54"/>
      <c r="H38" s="59"/>
      <c r="I38" s="54"/>
    </row>
  </sheetData>
  <mergeCells count="10">
    <mergeCell ref="A20:K20"/>
    <mergeCell ref="K5:K6"/>
    <mergeCell ref="D4:K4"/>
    <mergeCell ref="A1:K1"/>
    <mergeCell ref="A4:A6"/>
    <mergeCell ref="J5:J6"/>
    <mergeCell ref="C5:C6"/>
    <mergeCell ref="D5:I5"/>
    <mergeCell ref="B4:C4"/>
    <mergeCell ref="B5:B6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9"/>
  <sheetViews>
    <sheetView showGridLines="0" zoomScale="90" zoomScaleNormal="90" workbookViewId="0">
      <selection sqref="A1:M1"/>
    </sheetView>
  </sheetViews>
  <sheetFormatPr defaultRowHeight="15.75"/>
  <cols>
    <col min="1" max="1" width="7.5703125" style="175" customWidth="1"/>
    <col min="2" max="2" width="45.42578125" style="176" customWidth="1"/>
    <col min="3" max="6" width="12.7109375" style="170" customWidth="1"/>
    <col min="7" max="7" width="11.5703125" style="170" customWidth="1"/>
    <col min="8" max="8" width="12.7109375" style="170" customWidth="1"/>
    <col min="9" max="9" width="11.7109375" style="170" customWidth="1"/>
    <col min="10" max="10" width="12.7109375" style="170" customWidth="1"/>
    <col min="11" max="11" width="16.42578125" style="170" customWidth="1"/>
    <col min="12" max="12" width="12.7109375" style="170" customWidth="1"/>
    <col min="13" max="13" width="13.28515625" style="170" customWidth="1"/>
    <col min="14" max="16384" width="9.140625" style="170"/>
  </cols>
  <sheetData>
    <row r="1" spans="1:17" ht="25.5" customHeight="1">
      <c r="A1" s="262" t="s">
        <v>94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17">
      <c r="A2" s="38"/>
      <c r="B2" s="38"/>
      <c r="C2" s="156"/>
      <c r="D2" s="156"/>
      <c r="E2" s="156"/>
      <c r="F2" s="156"/>
      <c r="G2" s="156"/>
      <c r="H2" s="156"/>
      <c r="I2" s="163"/>
      <c r="J2" s="163"/>
      <c r="K2" s="163"/>
      <c r="L2" s="163"/>
      <c r="M2" s="171" t="s">
        <v>46</v>
      </c>
    </row>
    <row r="3" spans="1:17" s="163" customFormat="1" ht="65.25" customHeight="1">
      <c r="A3" s="41" t="s">
        <v>7</v>
      </c>
      <c r="B3" s="41" t="s">
        <v>3</v>
      </c>
      <c r="C3" s="85" t="s">
        <v>0</v>
      </c>
      <c r="D3" s="85" t="s">
        <v>1</v>
      </c>
      <c r="E3" s="85" t="s">
        <v>17</v>
      </c>
      <c r="F3" s="85" t="s">
        <v>2</v>
      </c>
      <c r="G3" s="85" t="s">
        <v>81</v>
      </c>
      <c r="H3" s="85" t="s">
        <v>8</v>
      </c>
      <c r="I3" s="84" t="s">
        <v>54</v>
      </c>
      <c r="J3" s="84" t="s">
        <v>32</v>
      </c>
      <c r="K3" s="86" t="s">
        <v>70</v>
      </c>
      <c r="L3" s="86" t="s">
        <v>82</v>
      </c>
      <c r="M3" s="91" t="s">
        <v>6</v>
      </c>
    </row>
    <row r="4" spans="1:17" s="164" customFormat="1">
      <c r="A4" s="122" t="s">
        <v>45</v>
      </c>
      <c r="B4" s="172" t="s">
        <v>50</v>
      </c>
      <c r="C4" s="233">
        <v>178151</v>
      </c>
      <c r="D4" s="233">
        <v>105086</v>
      </c>
      <c r="E4" s="233">
        <v>159456</v>
      </c>
      <c r="F4" s="233">
        <v>667212</v>
      </c>
      <c r="G4" s="233">
        <v>230065</v>
      </c>
      <c r="H4" s="233">
        <v>119645</v>
      </c>
      <c r="I4" s="233">
        <v>20732</v>
      </c>
      <c r="J4" s="233">
        <v>15876</v>
      </c>
      <c r="K4" s="233">
        <v>980</v>
      </c>
      <c r="L4" s="233">
        <v>9051</v>
      </c>
      <c r="M4" s="233">
        <f>M5+M9+M12+M13</f>
        <v>1506254</v>
      </c>
      <c r="Q4" s="215"/>
    </row>
    <row r="5" spans="1:17" s="163" customFormat="1" ht="15.75" customHeight="1">
      <c r="A5" s="179">
        <v>1</v>
      </c>
      <c r="B5" s="165" t="s">
        <v>85</v>
      </c>
      <c r="C5" s="234">
        <v>110935</v>
      </c>
      <c r="D5" s="234">
        <v>18240</v>
      </c>
      <c r="E5" s="234">
        <v>106046</v>
      </c>
      <c r="F5" s="234">
        <v>435355</v>
      </c>
      <c r="G5" s="234">
        <v>129969</v>
      </c>
      <c r="H5" s="234">
        <v>44143</v>
      </c>
      <c r="I5" s="234">
        <v>3253</v>
      </c>
      <c r="J5" s="234">
        <v>4622</v>
      </c>
      <c r="K5" s="234">
        <v>510</v>
      </c>
      <c r="L5" s="234">
        <v>5741</v>
      </c>
      <c r="M5" s="234">
        <f>+SUM(C5:L5)</f>
        <v>858814</v>
      </c>
      <c r="Q5" s="215"/>
    </row>
    <row r="6" spans="1:17" ht="63">
      <c r="A6" s="180">
        <v>1.1000000000000001</v>
      </c>
      <c r="B6" s="165" t="s">
        <v>74</v>
      </c>
      <c r="C6" s="234">
        <v>93338</v>
      </c>
      <c r="D6" s="234">
        <v>6568</v>
      </c>
      <c r="E6" s="234">
        <v>101107</v>
      </c>
      <c r="F6" s="234">
        <v>424246</v>
      </c>
      <c r="G6" s="234">
        <v>122703</v>
      </c>
      <c r="H6" s="234">
        <v>32625</v>
      </c>
      <c r="I6" s="234">
        <v>0</v>
      </c>
      <c r="J6" s="234">
        <v>3724</v>
      </c>
      <c r="K6" s="234">
        <v>510</v>
      </c>
      <c r="L6" s="234">
        <v>5741</v>
      </c>
      <c r="M6" s="234">
        <f t="shared" ref="M6:M17" si="0">+SUM(C6:L6)</f>
        <v>790562</v>
      </c>
      <c r="Q6" s="215"/>
    </row>
    <row r="7" spans="1:17">
      <c r="A7" s="180">
        <v>1.2</v>
      </c>
      <c r="B7" s="165" t="s">
        <v>13</v>
      </c>
      <c r="C7" s="234">
        <v>17597</v>
      </c>
      <c r="D7" s="234">
        <v>11672</v>
      </c>
      <c r="E7" s="234">
        <v>4939</v>
      </c>
      <c r="F7" s="234">
        <v>11109</v>
      </c>
      <c r="G7" s="234">
        <v>7266</v>
      </c>
      <c r="H7" s="234">
        <v>11518</v>
      </c>
      <c r="I7" s="234">
        <v>3253</v>
      </c>
      <c r="J7" s="234">
        <v>898</v>
      </c>
      <c r="K7" s="234">
        <v>0</v>
      </c>
      <c r="L7" s="234">
        <v>0</v>
      </c>
      <c r="M7" s="234">
        <f t="shared" si="0"/>
        <v>68252</v>
      </c>
      <c r="Q7" s="215"/>
    </row>
    <row r="8" spans="1:17">
      <c r="A8" s="180">
        <v>1.3</v>
      </c>
      <c r="B8" s="165" t="s">
        <v>4</v>
      </c>
      <c r="C8" s="234">
        <v>0</v>
      </c>
      <c r="D8" s="234">
        <v>0</v>
      </c>
      <c r="E8" s="234">
        <v>0</v>
      </c>
      <c r="F8" s="234">
        <v>0</v>
      </c>
      <c r="G8" s="234">
        <v>0</v>
      </c>
      <c r="H8" s="234">
        <v>0</v>
      </c>
      <c r="I8" s="234">
        <v>0</v>
      </c>
      <c r="J8" s="234">
        <v>0</v>
      </c>
      <c r="K8" s="234">
        <v>0</v>
      </c>
      <c r="L8" s="234">
        <v>0</v>
      </c>
      <c r="M8" s="234">
        <f t="shared" si="0"/>
        <v>0</v>
      </c>
      <c r="Q8" s="215"/>
    </row>
    <row r="9" spans="1:17">
      <c r="A9" s="181">
        <v>2</v>
      </c>
      <c r="B9" s="165" t="s">
        <v>86</v>
      </c>
      <c r="C9" s="234">
        <v>66032</v>
      </c>
      <c r="D9" s="234">
        <v>82663</v>
      </c>
      <c r="E9" s="234">
        <v>53410</v>
      </c>
      <c r="F9" s="234">
        <v>231767</v>
      </c>
      <c r="G9" s="234">
        <v>100096</v>
      </c>
      <c r="H9" s="234">
        <v>71020</v>
      </c>
      <c r="I9" s="234">
        <v>17304</v>
      </c>
      <c r="J9" s="234">
        <v>10352</v>
      </c>
      <c r="K9" s="234">
        <v>440</v>
      </c>
      <c r="L9" s="234">
        <v>3310</v>
      </c>
      <c r="M9" s="234">
        <f t="shared" si="0"/>
        <v>636394</v>
      </c>
      <c r="Q9" s="215"/>
    </row>
    <row r="10" spans="1:17">
      <c r="A10" s="181">
        <v>2.1</v>
      </c>
      <c r="B10" s="165" t="s">
        <v>75</v>
      </c>
      <c r="C10" s="234">
        <v>27782</v>
      </c>
      <c r="D10" s="234">
        <v>60737</v>
      </c>
      <c r="E10" s="234">
        <v>25314</v>
      </c>
      <c r="F10" s="234">
        <v>146443</v>
      </c>
      <c r="G10" s="234">
        <v>45739</v>
      </c>
      <c r="H10" s="234">
        <v>41245</v>
      </c>
      <c r="I10" s="234">
        <v>8408</v>
      </c>
      <c r="J10" s="234">
        <v>5886</v>
      </c>
      <c r="K10" s="234">
        <v>158</v>
      </c>
      <c r="L10" s="234">
        <v>1837</v>
      </c>
      <c r="M10" s="234">
        <f t="shared" si="0"/>
        <v>363549</v>
      </c>
      <c r="Q10" s="215"/>
    </row>
    <row r="11" spans="1:17" ht="15.75" customHeight="1">
      <c r="A11" s="181">
        <v>2.2000000000000002</v>
      </c>
      <c r="B11" s="165" t="s">
        <v>76</v>
      </c>
      <c r="C11" s="234">
        <v>38250</v>
      </c>
      <c r="D11" s="234">
        <v>21926</v>
      </c>
      <c r="E11" s="234">
        <v>28096</v>
      </c>
      <c r="F11" s="234">
        <v>85324</v>
      </c>
      <c r="G11" s="234">
        <v>54357</v>
      </c>
      <c r="H11" s="234">
        <v>29775</v>
      </c>
      <c r="I11" s="234">
        <v>8896</v>
      </c>
      <c r="J11" s="234">
        <v>4466</v>
      </c>
      <c r="K11" s="234">
        <v>282</v>
      </c>
      <c r="L11" s="234">
        <v>1473</v>
      </c>
      <c r="M11" s="234">
        <f t="shared" si="0"/>
        <v>272845</v>
      </c>
      <c r="Q11" s="215"/>
    </row>
    <row r="12" spans="1:17">
      <c r="A12" s="180">
        <v>3</v>
      </c>
      <c r="B12" s="165" t="s">
        <v>77</v>
      </c>
      <c r="C12" s="234">
        <v>803</v>
      </c>
      <c r="D12" s="234">
        <v>1520</v>
      </c>
      <c r="E12" s="234">
        <v>0</v>
      </c>
      <c r="F12" s="234">
        <v>0</v>
      </c>
      <c r="G12" s="234">
        <v>0</v>
      </c>
      <c r="H12" s="234">
        <v>0</v>
      </c>
      <c r="I12" s="234">
        <v>0</v>
      </c>
      <c r="J12" s="234">
        <v>0</v>
      </c>
      <c r="K12" s="234">
        <v>30</v>
      </c>
      <c r="L12" s="234">
        <v>0</v>
      </c>
      <c r="M12" s="234">
        <f t="shared" si="0"/>
        <v>2353</v>
      </c>
      <c r="Q12" s="215"/>
    </row>
    <row r="13" spans="1:17">
      <c r="A13" s="180">
        <v>4</v>
      </c>
      <c r="B13" s="165" t="s">
        <v>9</v>
      </c>
      <c r="C13" s="234">
        <v>381</v>
      </c>
      <c r="D13" s="234">
        <v>2663</v>
      </c>
      <c r="E13" s="234">
        <v>0</v>
      </c>
      <c r="F13" s="234">
        <v>90</v>
      </c>
      <c r="G13" s="234">
        <v>0</v>
      </c>
      <c r="H13" s="234">
        <v>4482</v>
      </c>
      <c r="I13" s="234">
        <v>175</v>
      </c>
      <c r="J13" s="234">
        <v>902</v>
      </c>
      <c r="K13" s="234">
        <v>0</v>
      </c>
      <c r="L13" s="234">
        <v>0</v>
      </c>
      <c r="M13" s="234">
        <f t="shared" si="0"/>
        <v>8693</v>
      </c>
      <c r="Q13" s="215"/>
    </row>
    <row r="14" spans="1:17" s="164" customFormat="1">
      <c r="A14" s="123" t="s">
        <v>38</v>
      </c>
      <c r="B14" s="173" t="s">
        <v>51</v>
      </c>
      <c r="C14" s="233">
        <v>196404</v>
      </c>
      <c r="D14" s="233">
        <v>112269</v>
      </c>
      <c r="E14" s="233">
        <v>165785</v>
      </c>
      <c r="F14" s="233">
        <v>688522</v>
      </c>
      <c r="G14" s="233">
        <v>248763</v>
      </c>
      <c r="H14" s="233">
        <v>131977</v>
      </c>
      <c r="I14" s="233">
        <v>21649</v>
      </c>
      <c r="J14" s="233">
        <v>16775</v>
      </c>
      <c r="K14" s="233">
        <v>1067</v>
      </c>
      <c r="L14" s="233">
        <v>9992</v>
      </c>
      <c r="M14" s="233">
        <f>SUM(M15:M17)</f>
        <v>1593203</v>
      </c>
      <c r="Q14" s="215"/>
    </row>
    <row r="15" spans="1:17">
      <c r="A15" s="166">
        <v>1</v>
      </c>
      <c r="B15" s="174" t="s">
        <v>49</v>
      </c>
      <c r="C15" s="234">
        <v>178151</v>
      </c>
      <c r="D15" s="234">
        <v>105086</v>
      </c>
      <c r="E15" s="234">
        <v>159456</v>
      </c>
      <c r="F15" s="234">
        <v>667212</v>
      </c>
      <c r="G15" s="234">
        <v>230065</v>
      </c>
      <c r="H15" s="234">
        <v>119645</v>
      </c>
      <c r="I15" s="234">
        <v>20732</v>
      </c>
      <c r="J15" s="234">
        <v>15876</v>
      </c>
      <c r="K15" s="234">
        <v>980</v>
      </c>
      <c r="L15" s="234">
        <v>9051</v>
      </c>
      <c r="M15" s="234">
        <f t="shared" si="0"/>
        <v>1506254</v>
      </c>
      <c r="Q15" s="215"/>
    </row>
    <row r="16" spans="1:17">
      <c r="A16" s="166">
        <v>2</v>
      </c>
      <c r="B16" s="132" t="s">
        <v>36</v>
      </c>
      <c r="C16" s="235">
        <v>17948</v>
      </c>
      <c r="D16" s="235">
        <v>988</v>
      </c>
      <c r="E16" s="235">
        <v>2085</v>
      </c>
      <c r="F16" s="235">
        <v>17873</v>
      </c>
      <c r="G16" s="235">
        <v>17880</v>
      </c>
      <c r="H16" s="235">
        <v>6321</v>
      </c>
      <c r="I16" s="235">
        <v>415</v>
      </c>
      <c r="J16" s="235">
        <v>887</v>
      </c>
      <c r="K16" s="235">
        <v>87</v>
      </c>
      <c r="L16" s="235">
        <v>940</v>
      </c>
      <c r="M16" s="234">
        <f t="shared" si="0"/>
        <v>65424</v>
      </c>
      <c r="Q16" s="215"/>
    </row>
    <row r="17" spans="1:17">
      <c r="A17" s="166">
        <v>3</v>
      </c>
      <c r="B17" s="132" t="s">
        <v>37</v>
      </c>
      <c r="C17" s="235">
        <v>305</v>
      </c>
      <c r="D17" s="235">
        <v>6195</v>
      </c>
      <c r="E17" s="235">
        <v>4244</v>
      </c>
      <c r="F17" s="235">
        <v>3437</v>
      </c>
      <c r="G17" s="235">
        <v>818</v>
      </c>
      <c r="H17" s="235">
        <v>6011</v>
      </c>
      <c r="I17" s="235">
        <v>502</v>
      </c>
      <c r="J17" s="235">
        <v>12</v>
      </c>
      <c r="K17" s="235">
        <v>0</v>
      </c>
      <c r="L17" s="235">
        <v>1</v>
      </c>
      <c r="M17" s="234">
        <f t="shared" si="0"/>
        <v>21525</v>
      </c>
      <c r="Q17" s="215"/>
    </row>
    <row r="18" spans="1:17">
      <c r="C18" s="168"/>
      <c r="D18" s="168"/>
      <c r="E18" s="168"/>
      <c r="F18" s="168"/>
      <c r="G18" s="168"/>
      <c r="H18" s="168"/>
      <c r="I18" s="168"/>
      <c r="J18" s="177"/>
      <c r="K18" s="177"/>
      <c r="L18" s="177"/>
      <c r="M18" s="168"/>
    </row>
    <row r="19" spans="1:17">
      <c r="C19" s="169"/>
      <c r="D19" s="169"/>
      <c r="E19" s="169"/>
      <c r="F19" s="169"/>
      <c r="G19" s="169"/>
      <c r="H19" s="169"/>
      <c r="I19" s="169"/>
      <c r="J19" s="178"/>
      <c r="K19" s="178"/>
      <c r="L19" s="178"/>
      <c r="M19" s="168"/>
    </row>
  </sheetData>
  <mergeCells count="1">
    <mergeCell ref="A1:M1"/>
  </mergeCells>
  <phoneticPr fontId="4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21"/>
  <sheetViews>
    <sheetView showGridLines="0" workbookViewId="0">
      <selection sqref="A1:M1"/>
    </sheetView>
  </sheetViews>
  <sheetFormatPr defaultRowHeight="15.75"/>
  <cols>
    <col min="1" max="1" width="8.7109375" style="175" customWidth="1"/>
    <col min="2" max="2" width="47" style="176" customWidth="1"/>
    <col min="3" max="3" width="11.7109375" style="170" customWidth="1"/>
    <col min="4" max="4" width="12.140625" style="170" customWidth="1"/>
    <col min="5" max="6" width="11.7109375" style="170" customWidth="1"/>
    <col min="7" max="7" width="10.5703125" style="170" customWidth="1"/>
    <col min="8" max="8" width="11.7109375" style="170" customWidth="1"/>
    <col min="9" max="9" width="10.7109375" style="170" customWidth="1"/>
    <col min="10" max="10" width="11.7109375" style="170" customWidth="1"/>
    <col min="11" max="11" width="14.85546875" style="170" customWidth="1"/>
    <col min="12" max="12" width="12.140625" style="170" customWidth="1"/>
    <col min="13" max="13" width="12" style="170" customWidth="1"/>
    <col min="14" max="16384" width="9.140625" style="170"/>
  </cols>
  <sheetData>
    <row r="1" spans="1:14" ht="19.5" customHeight="1">
      <c r="A1" s="289" t="s">
        <v>95</v>
      </c>
      <c r="B1" s="289"/>
      <c r="C1" s="289"/>
      <c r="D1" s="289"/>
      <c r="E1" s="289"/>
      <c r="F1" s="289"/>
      <c r="G1" s="289"/>
      <c r="H1" s="289"/>
      <c r="I1" s="290"/>
      <c r="J1" s="290"/>
      <c r="K1" s="290"/>
      <c r="L1" s="290"/>
      <c r="M1" s="291"/>
    </row>
    <row r="2" spans="1:14" ht="9" customHeight="1">
      <c r="A2" s="156"/>
      <c r="B2" s="156"/>
      <c r="C2" s="156"/>
      <c r="D2" s="156"/>
      <c r="E2" s="156"/>
      <c r="F2" s="156"/>
      <c r="G2" s="156"/>
      <c r="H2" s="156"/>
      <c r="I2" s="157"/>
      <c r="J2" s="157"/>
      <c r="K2" s="157"/>
      <c r="L2" s="157"/>
    </row>
    <row r="3" spans="1:14">
      <c r="A3" s="171"/>
      <c r="B3" s="171"/>
      <c r="C3" s="156"/>
      <c r="D3" s="156"/>
      <c r="E3" s="156"/>
      <c r="F3" s="156"/>
      <c r="G3" s="156"/>
      <c r="H3" s="156"/>
      <c r="I3" s="163"/>
      <c r="J3" s="163"/>
      <c r="K3" s="163"/>
      <c r="L3" s="163"/>
      <c r="M3" s="150" t="s">
        <v>40</v>
      </c>
    </row>
    <row r="4" spans="1:14" s="163" customFormat="1" ht="53.25" customHeight="1">
      <c r="A4" s="41" t="s">
        <v>7</v>
      </c>
      <c r="B4" s="41" t="s">
        <v>3</v>
      </c>
      <c r="C4" s="85" t="s">
        <v>0</v>
      </c>
      <c r="D4" s="85" t="s">
        <v>1</v>
      </c>
      <c r="E4" s="85" t="s">
        <v>17</v>
      </c>
      <c r="F4" s="85" t="s">
        <v>2</v>
      </c>
      <c r="G4" s="85" t="s">
        <v>81</v>
      </c>
      <c r="H4" s="85" t="s">
        <v>8</v>
      </c>
      <c r="I4" s="84" t="s">
        <v>54</v>
      </c>
      <c r="J4" s="84" t="s">
        <v>32</v>
      </c>
      <c r="K4" s="86" t="s">
        <v>70</v>
      </c>
      <c r="L4" s="86" t="s">
        <v>82</v>
      </c>
      <c r="M4" s="91" t="s">
        <v>6</v>
      </c>
    </row>
    <row r="5" spans="1:14" s="164" customFormat="1">
      <c r="A5" s="182" t="s">
        <v>45</v>
      </c>
      <c r="B5" s="61" t="s">
        <v>50</v>
      </c>
      <c r="C5" s="236">
        <f>+'Таблица № 4-Д'!C4/'Таблица № 4-Д'!C$4*100</f>
        <v>100</v>
      </c>
      <c r="D5" s="236">
        <f>+'Таблица № 4-Д'!D4/'Таблица № 4-Д'!D$4*100</f>
        <v>100</v>
      </c>
      <c r="E5" s="236">
        <f>+'Таблица № 4-Д'!E4/'Таблица № 4-Д'!E$4*100</f>
        <v>100</v>
      </c>
      <c r="F5" s="236">
        <f>+'Таблица № 4-Д'!F4/'Таблица № 4-Д'!F$4*100</f>
        <v>100</v>
      </c>
      <c r="G5" s="236">
        <f>+'Таблица № 4-Д'!G4/'Таблица № 4-Д'!G$4*100</f>
        <v>100</v>
      </c>
      <c r="H5" s="236">
        <f>+'Таблица № 4-Д'!H4/'Таблица № 4-Д'!H$4*100</f>
        <v>100</v>
      </c>
      <c r="I5" s="236">
        <f>+'Таблица № 4-Д'!I4/'Таблица № 4-Д'!I$4*100</f>
        <v>100</v>
      </c>
      <c r="J5" s="236">
        <f>+'Таблица № 4-Д'!J4/'Таблица № 4-Д'!J$4*100</f>
        <v>100</v>
      </c>
      <c r="K5" s="236">
        <f>+'Таблица № 4-Д'!K4/'Таблица № 4-Д'!K$4*100</f>
        <v>100</v>
      </c>
      <c r="L5" s="236">
        <f>+'Таблица № 4-Д'!L4/'Таблица № 4-Д'!L$4*100</f>
        <v>100</v>
      </c>
      <c r="M5" s="236">
        <f>M6+M10+M13+M14</f>
        <v>99.999999999999986</v>
      </c>
    </row>
    <row r="6" spans="1:14" s="163" customFormat="1" ht="15.75" customHeight="1">
      <c r="A6" s="110">
        <v>1</v>
      </c>
      <c r="B6" s="165" t="s">
        <v>85</v>
      </c>
      <c r="C6" s="237">
        <f>+'Таблица № 4-Д'!C5/'Таблица № 4-Д'!C$4*100</f>
        <v>62.270208980022566</v>
      </c>
      <c r="D6" s="237">
        <f>+'Таблица № 4-Д'!D5/'Таблица № 4-Д'!D$4*100</f>
        <v>17.357212188112594</v>
      </c>
      <c r="E6" s="237">
        <f>+'Таблица № 4-Д'!E5/'Таблица № 4-Д'!E$4*100</f>
        <v>66.504866546257276</v>
      </c>
      <c r="F6" s="237">
        <f>+'Таблица № 4-Д'!F5/'Таблица № 4-Д'!F$4*100</f>
        <v>65.249875601757765</v>
      </c>
      <c r="G6" s="237">
        <f>+'Таблица № 4-Д'!G5/'Таблица № 4-Д'!G$4*100</f>
        <v>56.492295655575596</v>
      </c>
      <c r="H6" s="237">
        <f>+'Таблица № 4-Д'!H5/'Таблица № 4-Д'!H$4*100</f>
        <v>36.894980985415188</v>
      </c>
      <c r="I6" s="237">
        <f>+'Таблица № 4-Д'!I5/'Таблица № 4-Д'!I$4*100</f>
        <v>15.690719660428323</v>
      </c>
      <c r="J6" s="237">
        <f>+'Таблица № 4-Д'!J5/'Таблица № 4-Д'!J$4*100</f>
        <v>29.113126732174351</v>
      </c>
      <c r="K6" s="237">
        <f>+'Таблица № 4-Д'!K5/'Таблица № 4-Д'!K$4*100</f>
        <v>52.040816326530617</v>
      </c>
      <c r="L6" s="237">
        <f>+'Таблица № 4-Д'!L5/'Таблица № 4-Д'!L$4*100</f>
        <v>63.429455308805657</v>
      </c>
      <c r="M6" s="237">
        <f>+'Таблица № 4-Д'!M5/'Таблица № 4-Д'!M$4*100</f>
        <v>57.016545682202334</v>
      </c>
    </row>
    <row r="7" spans="1:14" ht="63">
      <c r="A7" s="214">
        <v>1.1000000000000001</v>
      </c>
      <c r="B7" s="165" t="s">
        <v>74</v>
      </c>
      <c r="C7" s="237">
        <f>+'Таблица № 4-Д'!C6/'Таблица № 4-Д'!C$4*100</f>
        <v>52.392633215642917</v>
      </c>
      <c r="D7" s="237">
        <f>+'Таблица № 4-Д'!D6/'Таблица № 4-Д'!D$4*100</f>
        <v>6.2501189501931744</v>
      </c>
      <c r="E7" s="237">
        <f>+'Таблица № 4-Д'!E6/'Таблица № 4-Д'!E$4*100</f>
        <v>63.407460365241818</v>
      </c>
      <c r="F7" s="237">
        <f>+'Таблица № 4-Д'!F6/'Таблица № 4-Д'!F$4*100</f>
        <v>63.584887561974298</v>
      </c>
      <c r="G7" s="237">
        <f>+'Таблица № 4-Д'!G6/'Таблица № 4-Д'!G$4*100</f>
        <v>53.334057766283436</v>
      </c>
      <c r="H7" s="237">
        <f>+'Таблица № 4-Д'!H6/'Таблица № 4-Д'!H$4*100</f>
        <v>27.268168331313468</v>
      </c>
      <c r="I7" s="237">
        <f>+'Таблица № 4-Д'!I6/'Таблица № 4-Д'!I$4*100</f>
        <v>0</v>
      </c>
      <c r="J7" s="237">
        <f>+'Таблица № 4-Д'!J6/'Таблица № 4-Д'!J$4*100</f>
        <v>23.456790123456788</v>
      </c>
      <c r="K7" s="237">
        <f>+'Таблица № 4-Д'!K6/'Таблица № 4-Д'!K$4*100</f>
        <v>52.040816326530617</v>
      </c>
      <c r="L7" s="237">
        <f>+'Таблица № 4-Д'!L6/'Таблица № 4-Д'!L$4*100</f>
        <v>63.429455308805657</v>
      </c>
      <c r="M7" s="237">
        <f>+'Таблица № 4-Д'!M6/'Таблица № 4-Д'!M$4*100</f>
        <v>52.485304603340474</v>
      </c>
    </row>
    <row r="8" spans="1:14">
      <c r="A8" s="214">
        <v>1.2</v>
      </c>
      <c r="B8" s="165" t="s">
        <v>13</v>
      </c>
      <c r="C8" s="237">
        <f>+'Таблица № 4-Д'!C7/'Таблица № 4-Д'!C$4*100</f>
        <v>9.8775757643796549</v>
      </c>
      <c r="D8" s="237">
        <f>+'Таблица № 4-Д'!D7/'Таблица № 4-Д'!D$4*100</f>
        <v>11.107093237919418</v>
      </c>
      <c r="E8" s="237">
        <f>+'Таблица № 4-Д'!E7/'Таблица № 4-Д'!E$4*100</f>
        <v>3.0974061810154523</v>
      </c>
      <c r="F8" s="237">
        <f>+'Таблица № 4-Д'!F7/'Таблица № 4-Д'!F$4*100</f>
        <v>1.6649880397834569</v>
      </c>
      <c r="G8" s="237">
        <f>+'Таблица № 4-Д'!G7/'Таблица № 4-Д'!G$4*100</f>
        <v>3.1582378892921565</v>
      </c>
      <c r="H8" s="237">
        <f>+'Таблица № 4-Д'!H7/'Таблица № 4-Д'!H$4*100</f>
        <v>9.6268126541017178</v>
      </c>
      <c r="I8" s="237">
        <f>+'Таблица № 4-Д'!I7/'Таблица № 4-Д'!I$4*100</f>
        <v>15.690719660428323</v>
      </c>
      <c r="J8" s="237">
        <f>+'Таблица № 4-Д'!J7/'Таблица № 4-Д'!J$4*100</f>
        <v>5.6563366087175613</v>
      </c>
      <c r="K8" s="237">
        <f>+'Таблица № 4-Д'!K7/'Таблица № 4-Д'!K$4*100</f>
        <v>0</v>
      </c>
      <c r="L8" s="237">
        <f>+'Таблица № 4-Д'!L7/'Таблица № 4-Д'!L$4*100</f>
        <v>0</v>
      </c>
      <c r="M8" s="237">
        <f>+'Таблица № 4-Д'!M7/'Таблица № 4-Д'!M$4*100</f>
        <v>4.5312410788618651</v>
      </c>
    </row>
    <row r="9" spans="1:14">
      <c r="A9" s="214">
        <v>1.3</v>
      </c>
      <c r="B9" s="165" t="s">
        <v>4</v>
      </c>
      <c r="C9" s="237">
        <f>+'Таблица № 4-Д'!C8/'Таблица № 4-Д'!C$4*100</f>
        <v>0</v>
      </c>
      <c r="D9" s="237">
        <f>+'Таблица № 4-Д'!D8/'Таблица № 4-Д'!D$4*100</f>
        <v>0</v>
      </c>
      <c r="E9" s="237">
        <f>+'Таблица № 4-Д'!E8/'Таблица № 4-Д'!E$4*100</f>
        <v>0</v>
      </c>
      <c r="F9" s="237">
        <f>+'Таблица № 4-Д'!F8/'Таблица № 4-Д'!F$4*100</f>
        <v>0</v>
      </c>
      <c r="G9" s="237">
        <f>+'Таблица № 4-Д'!G8/'Таблица № 4-Д'!G$4*100</f>
        <v>0</v>
      </c>
      <c r="H9" s="237">
        <f>+'Таблица № 4-Д'!H8/'Таблица № 4-Д'!H$4*100</f>
        <v>0</v>
      </c>
      <c r="I9" s="237">
        <f>+'Таблица № 4-Д'!I8/'Таблица № 4-Д'!I$4*100</f>
        <v>0</v>
      </c>
      <c r="J9" s="237">
        <f>+'Таблица № 4-Д'!J8/'Таблица № 4-Д'!J$4*100</f>
        <v>0</v>
      </c>
      <c r="K9" s="237">
        <f>+'Таблица № 4-Д'!K8/'Таблица № 4-Д'!K$4*100</f>
        <v>0</v>
      </c>
      <c r="L9" s="237">
        <f>+'Таблица № 4-Д'!L8/'Таблица № 4-Д'!L$4*100</f>
        <v>0</v>
      </c>
      <c r="M9" s="237">
        <f>+'Таблица № 4-Д'!M8/'Таблица № 4-Д'!M$4*100</f>
        <v>0</v>
      </c>
    </row>
    <row r="10" spans="1:14">
      <c r="A10" s="167">
        <v>2</v>
      </c>
      <c r="B10" s="165" t="s">
        <v>86</v>
      </c>
      <c r="C10" s="237">
        <f>+'Таблица № 4-Д'!C9/'Таблица № 4-Д'!C$4*100</f>
        <v>37.065186274564837</v>
      </c>
      <c r="D10" s="237">
        <f>+'Таблица № 4-Д'!D9/'Таблица № 4-Д'!D$4*100</f>
        <v>78.662238547475411</v>
      </c>
      <c r="E10" s="237">
        <f>+'Таблица № 4-Д'!E9/'Таблица № 4-Д'!E$4*100</f>
        <v>33.495133453742724</v>
      </c>
      <c r="F10" s="237">
        <f>+'Таблица № 4-Д'!F9/'Таблица № 4-Д'!F$4*100</f>
        <v>34.736635432216445</v>
      </c>
      <c r="G10" s="237">
        <f>+'Таблица № 4-Д'!G9/'Таблица № 4-Д'!G$4*100</f>
        <v>43.507704344424404</v>
      </c>
      <c r="H10" s="237">
        <f>+'Таблица № 4-Д'!H9/'Таблица № 4-Д'!H$4*100</f>
        <v>59.3589368548623</v>
      </c>
      <c r="I10" s="237">
        <f>+'Таблица № 4-Д'!I9/'Таблица № 4-Д'!I$4*100</f>
        <v>83.465174609299623</v>
      </c>
      <c r="J10" s="237">
        <f>+'Таблица № 4-Д'!J9/'Таблица № 4-Д'!J$4*100</f>
        <v>65.205341395817584</v>
      </c>
      <c r="K10" s="237">
        <f>+'Таблица № 4-Д'!K9/'Таблица № 4-Д'!K$4*100</f>
        <v>44.897959183673471</v>
      </c>
      <c r="L10" s="237">
        <f>+'Таблица № 4-Д'!L9/'Таблица № 4-Д'!L$4*100</f>
        <v>36.570544691194343</v>
      </c>
      <c r="M10" s="237">
        <f>+'Таблица № 4-Д'!M9/'Таблица № 4-Д'!M$4*100</f>
        <v>42.250111866922843</v>
      </c>
    </row>
    <row r="11" spans="1:14">
      <c r="A11" s="167">
        <v>2.1</v>
      </c>
      <c r="B11" s="165" t="s">
        <v>75</v>
      </c>
      <c r="C11" s="237">
        <f>+'Таблица № 4-Д'!C10/'Таблица № 4-Д'!C$4*100</f>
        <v>15.594636011024358</v>
      </c>
      <c r="D11" s="237">
        <f>+'Таблица № 4-Д'!D10/'Таблица № 4-Д'!D$4*100</f>
        <v>57.797423063015053</v>
      </c>
      <c r="E11" s="237">
        <f>+'Таблица № 4-Д'!E10/'Таблица № 4-Д'!E$4*100</f>
        <v>15.875225767609875</v>
      </c>
      <c r="F11" s="237">
        <f>+'Таблица № 4-Д'!F10/'Таблица № 4-Д'!F$4*100</f>
        <v>21.948496130165523</v>
      </c>
      <c r="G11" s="237">
        <f>+'Таблица № 4-Д'!G10/'Таблица № 4-Д'!G$4*100</f>
        <v>19.880903223002193</v>
      </c>
      <c r="H11" s="237">
        <f>+'Таблица № 4-Д'!H10/'Таблица № 4-Д'!H$4*100</f>
        <v>34.472815412261269</v>
      </c>
      <c r="I11" s="237">
        <f>+'Таблица № 4-Д'!I10/'Таблица № 4-Д'!I$4*100</f>
        <v>40.555662743584797</v>
      </c>
      <c r="J11" s="237">
        <f>+'Таблица № 4-Д'!J10/'Таблица № 4-Д'!J$4*100</f>
        <v>37.074829931972793</v>
      </c>
      <c r="K11" s="237">
        <f>+'Таблица № 4-Д'!K10/'Таблица № 4-Д'!K$4*100</f>
        <v>16.122448979591837</v>
      </c>
      <c r="L11" s="237">
        <f>+'Таблица № 4-Д'!L10/'Таблица № 4-Д'!L$4*100</f>
        <v>20.296099878466467</v>
      </c>
      <c r="M11" s="237">
        <f>+'Таблица № 4-Д'!M10/'Таблица № 4-Д'!M$4*100-0.0015</f>
        <v>24.134469099501146</v>
      </c>
    </row>
    <row r="12" spans="1:14" ht="15.75" customHeight="1">
      <c r="A12" s="167">
        <v>2.2000000000000002</v>
      </c>
      <c r="B12" s="165" t="s">
        <v>76</v>
      </c>
      <c r="C12" s="237">
        <f>+'Таблица № 4-Д'!C11/'Таблица № 4-Д'!C$4*100</f>
        <v>21.470550263540481</v>
      </c>
      <c r="D12" s="237">
        <f>+'Таблица № 4-Д'!D11/'Таблица № 4-Д'!D$4*100</f>
        <v>20.864815484460348</v>
      </c>
      <c r="E12" s="237">
        <f>+'Таблица № 4-Д'!E11/'Таблица № 4-Д'!E$4*100</f>
        <v>17.619907686132851</v>
      </c>
      <c r="F12" s="237">
        <f>+'Таблица № 4-Д'!F11/'Таблица № 4-Д'!F$4*100</f>
        <v>12.788139302050922</v>
      </c>
      <c r="G12" s="237">
        <f>+'Таблица № 4-Д'!G11/'Таблица № 4-Д'!G$4*100</f>
        <v>23.626801121422204</v>
      </c>
      <c r="H12" s="237">
        <f>+'Таблица № 4-Д'!H11/'Таблица № 4-Д'!H$4*100</f>
        <v>24.886121442601027</v>
      </c>
      <c r="I12" s="237">
        <f>+'Таблица № 4-Д'!I11/'Таблица № 4-Д'!I$4*100</f>
        <v>42.90951186571484</v>
      </c>
      <c r="J12" s="237">
        <f>+'Таблица № 4-Д'!J11/'Таблица № 4-Д'!J$4*100</f>
        <v>28.130511463844798</v>
      </c>
      <c r="K12" s="237">
        <f>+'Таблица № 4-Д'!K11/'Таблица № 4-Д'!K$4*100</f>
        <v>28.775510204081634</v>
      </c>
      <c r="L12" s="237">
        <f>+'Таблица № 4-Д'!L11/'Таблица № 4-Д'!L$4*100</f>
        <v>16.274444812727875</v>
      </c>
      <c r="M12" s="237">
        <f>+'Таблица № 4-Д'!M11/'Таблица № 4-Д'!M$4*100</f>
        <v>18.114142767421697</v>
      </c>
      <c r="N12" s="183"/>
    </row>
    <row r="13" spans="1:14">
      <c r="A13" s="166">
        <v>3</v>
      </c>
      <c r="B13" s="165" t="s">
        <v>77</v>
      </c>
      <c r="C13" s="237">
        <f>+'Таблица № 4-Д'!C12/'Таблица № 4-Д'!C$4*100</f>
        <v>0.45074122514047077</v>
      </c>
      <c r="D13" s="237">
        <f>+'Таблица № 4-Д'!D12/'Таблица № 4-Д'!D$4*100</f>
        <v>1.4464343490093827</v>
      </c>
      <c r="E13" s="237">
        <f>+'Таблица № 4-Д'!E12/'Таблица № 4-Д'!E$4*100</f>
        <v>0</v>
      </c>
      <c r="F13" s="237">
        <f>+'Таблица № 4-Д'!F12/'Таблица № 4-Д'!F$4*100</f>
        <v>0</v>
      </c>
      <c r="G13" s="237">
        <f>+'Таблица № 4-Д'!G12/'Таблица № 4-Д'!G$4*100</f>
        <v>0</v>
      </c>
      <c r="H13" s="237">
        <f>+'Таблица № 4-Д'!H12/'Таблица № 4-Д'!H$4*100</f>
        <v>0</v>
      </c>
      <c r="I13" s="237">
        <f>+'Таблица № 4-Д'!I12/'Таблица № 4-Д'!I$4*100</f>
        <v>0</v>
      </c>
      <c r="J13" s="237">
        <f>+'Таблица № 4-Д'!J12/'Таблица № 4-Д'!J$4*100</f>
        <v>0</v>
      </c>
      <c r="K13" s="237">
        <f>+'Таблица № 4-Д'!K12/'Таблица № 4-Д'!K$4*100</f>
        <v>3.0612244897959182</v>
      </c>
      <c r="L13" s="237">
        <f>+'Таблица № 4-Д'!L12/'Таблица № 4-Д'!L$4*100</f>
        <v>0</v>
      </c>
      <c r="M13" s="237">
        <f>+'Таблица № 4-Д'!M12/'Таблица № 4-Д'!M$4*100</f>
        <v>0.15621535278910464</v>
      </c>
    </row>
    <row r="14" spans="1:14">
      <c r="A14" s="166">
        <v>4</v>
      </c>
      <c r="B14" s="165" t="s">
        <v>9</v>
      </c>
      <c r="C14" s="237">
        <f>+'Таблица № 4-Д'!C13/'Таблица № 4-Д'!C$4*100</f>
        <v>0.21386352027212871</v>
      </c>
      <c r="D14" s="237">
        <f>+'Таблица № 4-Д'!D13/'Таблица № 4-Д'!D$4*100</f>
        <v>2.5341149154026228</v>
      </c>
      <c r="E14" s="237">
        <f>+'Таблица № 4-Д'!E13/'Таблица № 4-Д'!E$4*100</f>
        <v>0</v>
      </c>
      <c r="F14" s="237">
        <f>+'Таблица № 4-Д'!F13/'Таблица № 4-Д'!F$4*100</f>
        <v>1.3488966025790902E-2</v>
      </c>
      <c r="G14" s="237">
        <f>+'Таблица № 4-Д'!G13/'Таблица № 4-Д'!G$4*100</f>
        <v>0</v>
      </c>
      <c r="H14" s="237">
        <f>+'Таблица № 4-Д'!H13/'Таблица № 4-Д'!H$4*100</f>
        <v>3.746082159722512</v>
      </c>
      <c r="I14" s="237">
        <f>+'Таблица № 4-Д'!I13/'Таблица № 4-Д'!I$4*100</f>
        <v>0.84410573027204316</v>
      </c>
      <c r="J14" s="237">
        <f>+'Таблица № 4-Д'!J13/'Таблица № 4-Д'!J$4*100</f>
        <v>5.6815318720080628</v>
      </c>
      <c r="K14" s="237">
        <f>+'Таблица № 4-Д'!K13/'Таблица № 4-Д'!K$4*100</f>
        <v>0</v>
      </c>
      <c r="L14" s="237">
        <f>+'Таблица № 4-Д'!L13/'Таблица № 4-Д'!L$4*100</f>
        <v>0</v>
      </c>
      <c r="M14" s="237">
        <f>+'Таблица № 4-Д'!M13/'Таблица № 4-Д'!M$4*100</f>
        <v>0.57712709808571461</v>
      </c>
    </row>
    <row r="15" spans="1:14" s="164" customFormat="1">
      <c r="A15" s="182" t="s">
        <v>38</v>
      </c>
      <c r="B15" s="61" t="s">
        <v>51</v>
      </c>
      <c r="C15" s="236">
        <f>+'Таблица № 4-Д'!C14/'Таблица № 4-Д'!C$14*100</f>
        <v>100</v>
      </c>
      <c r="D15" s="236">
        <f>+'Таблица № 4-Д'!D14/'Таблица № 4-Д'!D$14*100</f>
        <v>100</v>
      </c>
      <c r="E15" s="236">
        <f>+'Таблица № 4-Д'!E14/'Таблица № 4-Д'!E$14*100</f>
        <v>100</v>
      </c>
      <c r="F15" s="236">
        <f>+'Таблица № 4-Д'!F14/'Таблица № 4-Д'!F$14*100</f>
        <v>100</v>
      </c>
      <c r="G15" s="236">
        <f>+'Таблица № 4-Д'!G14/'Таблица № 4-Д'!G$14*100</f>
        <v>100</v>
      </c>
      <c r="H15" s="236">
        <f>+'Таблица № 4-Д'!H14/'Таблица № 4-Д'!H$14*100</f>
        <v>100</v>
      </c>
      <c r="I15" s="236">
        <f>+'Таблица № 4-Д'!I14/'Таблица № 4-Д'!I$14*100</f>
        <v>100</v>
      </c>
      <c r="J15" s="236">
        <f>+'Таблица № 4-Д'!J14/'Таблица № 4-Д'!J$14*100</f>
        <v>100</v>
      </c>
      <c r="K15" s="236">
        <f>+'Таблица № 4-Д'!K14/'Таблица № 4-Д'!K$14*100</f>
        <v>100</v>
      </c>
      <c r="L15" s="236">
        <f>+'Таблица № 4-Д'!L14/'Таблица № 4-Д'!L$14*100</f>
        <v>100</v>
      </c>
      <c r="M15" s="236">
        <f>SUM(M16:M18)</f>
        <v>99.999999999999986</v>
      </c>
    </row>
    <row r="16" spans="1:14">
      <c r="A16" s="185">
        <v>1</v>
      </c>
      <c r="B16" s="153" t="s">
        <v>49</v>
      </c>
      <c r="C16" s="237">
        <f>+'Таблица № 4-Д'!C15/'Таблица № 4-Д'!C$14*100</f>
        <v>90.70640109162747</v>
      </c>
      <c r="D16" s="237">
        <f>+'Таблица № 4-Д'!D15/'Таблица № 4-Д'!D$14*100</f>
        <v>93.601973830710179</v>
      </c>
      <c r="E16" s="237">
        <f>+'Таблица № 4-Д'!E15/'Таблица № 4-Д'!E$14*100</f>
        <v>96.182404922037577</v>
      </c>
      <c r="F16" s="237">
        <f>+'Таблица № 4-Д'!F15/'Таблица № 4-Д'!F$14*100</f>
        <v>96.904964547247587</v>
      </c>
      <c r="G16" s="237">
        <f>+'Таблица № 4-Д'!G15/'Таблица № 4-Д'!G$14*100</f>
        <v>92.483608896821465</v>
      </c>
      <c r="H16" s="237">
        <f>+'Таблица № 4-Д'!H15/'Таблица № 4-Д'!H$14*100</f>
        <v>90.655947627238078</v>
      </c>
      <c r="I16" s="237">
        <f>+'Таблица № 4-Д'!I15/'Таблица № 4-Д'!I$14*100</f>
        <v>95.764238532957648</v>
      </c>
      <c r="J16" s="237">
        <f>+'Таблица № 4-Д'!J15/'Таблица № 4-Д'!J$14*100</f>
        <v>94.640834575260797</v>
      </c>
      <c r="K16" s="237">
        <f>+'Таблица № 4-Д'!K15/'Таблица № 4-Д'!K$14*100</f>
        <v>91.846298031865032</v>
      </c>
      <c r="L16" s="237">
        <f>+'Таблица № 4-Д'!L15/'Таблица № 4-Д'!L$14*100</f>
        <v>90.582465972778223</v>
      </c>
      <c r="M16" s="237">
        <f>+'Таблица № 4-Д'!M15/'Таблица № 4-Д'!M$14*100</f>
        <v>94.542503372137759</v>
      </c>
    </row>
    <row r="17" spans="1:13">
      <c r="A17" s="185">
        <v>2</v>
      </c>
      <c r="B17" s="44" t="s">
        <v>36</v>
      </c>
      <c r="C17" s="237">
        <f>+'Таблица № 4-Д'!C16/'Таблица № 4-Д'!C$14*100</f>
        <v>9.138306755463228</v>
      </c>
      <c r="D17" s="237">
        <f>+'Таблица № 4-Д'!D16/'Таблица № 4-Д'!D$14*100</f>
        <v>0.88002921554480762</v>
      </c>
      <c r="E17" s="237">
        <f>+'Таблица № 4-Д'!E16/'Таблица № 4-Д'!E$14*100</f>
        <v>1.2576529842868776</v>
      </c>
      <c r="F17" s="237">
        <f>+'Таблица № 4-Д'!F16/'Таблица № 4-Д'!F$14*100</f>
        <v>2.5958502415318612</v>
      </c>
      <c r="G17" s="237">
        <f>+'Таблица № 4-Д'!G16/'Таблица № 4-Д'!G$14*100</f>
        <v>7.1875640670035335</v>
      </c>
      <c r="H17" s="237">
        <f>+'Таблица № 4-Д'!H16/'Таблица № 4-Д'!H$14*100</f>
        <v>4.7894708926555385</v>
      </c>
      <c r="I17" s="237">
        <f>+'Таблица № 4-Д'!I16/'Таблица № 4-Д'!I$14*100</f>
        <v>1.9169476650191692</v>
      </c>
      <c r="J17" s="237">
        <f>+'Таблица № 4-Д'!J16/'Таблица № 4-Д'!J$14*100</f>
        <v>5.2876304023845009</v>
      </c>
      <c r="K17" s="237">
        <f>+'Таблица № 4-Д'!K16/'Таблица № 4-Д'!K$14*100</f>
        <v>8.153701968134957</v>
      </c>
      <c r="L17" s="237">
        <f>+'Таблица № 4-Д'!L16/'Таблица № 4-Д'!L$14*100</f>
        <v>9.407526020816654</v>
      </c>
      <c r="M17" s="237">
        <f>+'Таблица № 4-Д'!M16/'Таблица № 4-Д'!M$14*100</f>
        <v>4.1064446903501937</v>
      </c>
    </row>
    <row r="18" spans="1:13">
      <c r="A18" s="185">
        <v>3</v>
      </c>
      <c r="B18" s="44" t="s">
        <v>37</v>
      </c>
      <c r="C18" s="237">
        <f>+'Таблица № 4-Д'!C17/'Таблица № 4-Д'!C$14*100</f>
        <v>0.15529215290930939</v>
      </c>
      <c r="D18" s="237">
        <f>+'Таблица № 4-Д'!D17/'Таблица № 4-Д'!D$14*100</f>
        <v>5.5179969537450235</v>
      </c>
      <c r="E18" s="237">
        <f>+'Таблица № 4-Д'!E17/'Таблица № 4-Д'!E$14*100</f>
        <v>2.5599420936755433</v>
      </c>
      <c r="F18" s="237">
        <f>+'Таблица № 4-Д'!F17/'Таблица № 4-Д'!F$14*100</f>
        <v>0.49918521122055648</v>
      </c>
      <c r="G18" s="237">
        <f>+'Таблица № 4-Д'!G17/'Таблица № 4-Д'!G$14*100</f>
        <v>0.32882703617499387</v>
      </c>
      <c r="H18" s="237">
        <f>+'Таблица № 4-Д'!H17/'Таблица № 4-Д'!H$14*100</f>
        <v>4.554581480106382</v>
      </c>
      <c r="I18" s="237">
        <f>+'Таблица № 4-Д'!I17/'Таблица № 4-Д'!I$14*100</f>
        <v>2.3188138020231883</v>
      </c>
      <c r="J18" s="237">
        <f>+'Таблица № 4-Д'!J17/'Таблица № 4-Д'!J$14*100</f>
        <v>7.1535022354694486E-2</v>
      </c>
      <c r="K18" s="237">
        <f>+'Таблица № 4-Д'!K17/'Таблица № 4-Д'!K$14*100</f>
        <v>0</v>
      </c>
      <c r="L18" s="237">
        <f>+'Таблица № 4-Д'!L17/'Таблица № 4-Д'!L$14*100</f>
        <v>1.0008006405124099E-2</v>
      </c>
      <c r="M18" s="237">
        <f>+'Таблица № 4-Д'!M17/'Таблица № 4-Д'!M$14*100</f>
        <v>1.3510519375120433</v>
      </c>
    </row>
    <row r="19" spans="1:13"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</row>
    <row r="20" spans="1:13">
      <c r="A20" s="186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</row>
    <row r="21" spans="1:13">
      <c r="A21" s="184" t="s">
        <v>52</v>
      </c>
      <c r="B21" s="184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2025-08-07T12:49:41Z</cp:lastPrinted>
  <dcterms:created xsi:type="dcterms:W3CDTF">2003-05-13T14:11:28Z</dcterms:created>
  <dcterms:modified xsi:type="dcterms:W3CDTF">2025-08-08T12:41:25Z</dcterms:modified>
</cp:coreProperties>
</file>