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harts/chart2.xml" ContentType="application/vnd.openxmlformats-officedocument.drawingml.chart+xml"/>
  <Override PartName="/xl/drawings/drawing1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5\Чисти\"/>
    </mc:Choice>
  </mc:AlternateContent>
  <bookViews>
    <workbookView xWindow="0" yWindow="0" windowWidth="15330" windowHeight="6945" tabRatio="834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5.1-П" sheetId="17" r:id="rId10"/>
    <sheet name="Таблица №6-П" sheetId="16" r:id="rId11"/>
    <sheet name="Таблица №6.1-П" sheetId="11" r:id="rId12"/>
    <sheet name="Графика №1-П" sheetId="12" r:id="rId13"/>
    <sheet name="Графика №2-П" sheetId="13" r:id="rId14"/>
    <sheet name="Графика №3-П" sheetId="14" r:id="rId15"/>
  </sheets>
  <definedNames>
    <definedName name="_xlnm.Print_Area" localSheetId="4">'Таблица № 3-П'!$A$1:$J$17</definedName>
    <definedName name="_xlnm.Print_Area" localSheetId="5">'Таблица №3.1-П'!$A$1:$K$20</definedName>
    <definedName name="_xlnm.Print_Area" localSheetId="11">'Таблица №6.1-П'!$A$1:$L$9</definedName>
    <definedName name="_xlnm.Print_Area" localSheetId="10">'Таблица №6-П'!$A$1:$H$16</definedName>
  </definedNames>
  <calcPr calcId="162913"/>
</workbook>
</file>

<file path=xl/calcChain.xml><?xml version="1.0" encoding="utf-8"?>
<calcChain xmlns="http://schemas.openxmlformats.org/spreadsheetml/2006/main">
  <c r="B16" i="5" l="1"/>
  <c r="J6" i="5" l="1"/>
  <c r="C9" i="11" l="1"/>
  <c r="D9" i="11"/>
  <c r="E9" i="11"/>
  <c r="F9" i="11"/>
  <c r="G9" i="11"/>
  <c r="H9" i="11"/>
  <c r="I9" i="11"/>
  <c r="J9" i="11"/>
  <c r="K9" i="11"/>
  <c r="L9" i="11"/>
  <c r="B9" i="11"/>
  <c r="L5" i="11"/>
  <c r="L6" i="11"/>
  <c r="L7" i="11"/>
  <c r="L8" i="11"/>
  <c r="L4" i="11"/>
  <c r="C16" i="16"/>
  <c r="D16" i="16"/>
  <c r="E16" i="16"/>
  <c r="F16" i="16"/>
  <c r="G16" i="16"/>
  <c r="H16" i="16"/>
  <c r="B16" i="16"/>
  <c r="D14" i="8" l="1"/>
  <c r="E14" i="8"/>
  <c r="F14" i="8"/>
  <c r="G14" i="8"/>
  <c r="H14" i="8"/>
  <c r="I14" i="8"/>
  <c r="J14" i="8"/>
  <c r="K14" i="8"/>
  <c r="L14" i="8"/>
  <c r="M14" i="8"/>
  <c r="D15" i="8"/>
  <c r="E15" i="8"/>
  <c r="F15" i="8"/>
  <c r="G15" i="8"/>
  <c r="H15" i="8"/>
  <c r="I15" i="8"/>
  <c r="J15" i="8"/>
  <c r="K15" i="8"/>
  <c r="L15" i="8"/>
  <c r="M15" i="8"/>
  <c r="D16" i="8"/>
  <c r="E16" i="8"/>
  <c r="F16" i="8"/>
  <c r="G16" i="8"/>
  <c r="H16" i="8"/>
  <c r="I16" i="8"/>
  <c r="J16" i="8"/>
  <c r="K16" i="8"/>
  <c r="L16" i="8"/>
  <c r="M16" i="8"/>
  <c r="D17" i="8"/>
  <c r="E17" i="8"/>
  <c r="F17" i="8"/>
  <c r="G17" i="8"/>
  <c r="H17" i="8"/>
  <c r="I17" i="8"/>
  <c r="J17" i="8"/>
  <c r="K17" i="8"/>
  <c r="L17" i="8"/>
  <c r="M17" i="8"/>
  <c r="C15" i="8"/>
  <c r="C16" i="8"/>
  <c r="C17" i="8"/>
  <c r="D4" i="8"/>
  <c r="E4" i="8"/>
  <c r="F4" i="8"/>
  <c r="G4" i="8"/>
  <c r="H4" i="8"/>
  <c r="I4" i="8"/>
  <c r="J4" i="8"/>
  <c r="K4" i="8"/>
  <c r="L4" i="8"/>
  <c r="M4" i="8"/>
  <c r="D5" i="8"/>
  <c r="E5" i="8"/>
  <c r="F5" i="8"/>
  <c r="G5" i="8"/>
  <c r="H5" i="8"/>
  <c r="I5" i="8"/>
  <c r="J5" i="8"/>
  <c r="K5" i="8"/>
  <c r="L5" i="8"/>
  <c r="M5" i="8"/>
  <c r="D6" i="8"/>
  <c r="E6" i="8"/>
  <c r="F6" i="8"/>
  <c r="G6" i="8"/>
  <c r="H6" i="8"/>
  <c r="I6" i="8"/>
  <c r="J6" i="8"/>
  <c r="K6" i="8"/>
  <c r="L6" i="8"/>
  <c r="M6" i="8"/>
  <c r="D7" i="8"/>
  <c r="E7" i="8"/>
  <c r="F7" i="8"/>
  <c r="G7" i="8"/>
  <c r="H7" i="8"/>
  <c r="I7" i="8"/>
  <c r="J7" i="8"/>
  <c r="K7" i="8"/>
  <c r="L7" i="8"/>
  <c r="M7" i="8"/>
  <c r="D8" i="8"/>
  <c r="E8" i="8"/>
  <c r="F8" i="8"/>
  <c r="G8" i="8"/>
  <c r="H8" i="8"/>
  <c r="I8" i="8"/>
  <c r="J8" i="8"/>
  <c r="K8" i="8"/>
  <c r="L8" i="8"/>
  <c r="M8" i="8"/>
  <c r="D9" i="8"/>
  <c r="E9" i="8"/>
  <c r="F9" i="8"/>
  <c r="G9" i="8"/>
  <c r="H9" i="8"/>
  <c r="I9" i="8"/>
  <c r="J9" i="8"/>
  <c r="K9" i="8"/>
  <c r="L9" i="8"/>
  <c r="M9" i="8"/>
  <c r="D10" i="8"/>
  <c r="E10" i="8"/>
  <c r="F10" i="8"/>
  <c r="G10" i="8"/>
  <c r="H10" i="8"/>
  <c r="I10" i="8"/>
  <c r="J10" i="8"/>
  <c r="K10" i="8"/>
  <c r="L10" i="8"/>
  <c r="M10" i="8"/>
  <c r="D11" i="8"/>
  <c r="E11" i="8"/>
  <c r="F11" i="8"/>
  <c r="G11" i="8"/>
  <c r="H11" i="8"/>
  <c r="I11" i="8"/>
  <c r="J11" i="8"/>
  <c r="K11" i="8"/>
  <c r="L11" i="8"/>
  <c r="M11" i="8"/>
  <c r="D12" i="8"/>
  <c r="E12" i="8"/>
  <c r="F12" i="8"/>
  <c r="G12" i="8"/>
  <c r="H12" i="8"/>
  <c r="I12" i="8"/>
  <c r="J12" i="8"/>
  <c r="K12" i="8"/>
  <c r="L12" i="8"/>
  <c r="M12" i="8"/>
  <c r="D13" i="8"/>
  <c r="E13" i="8"/>
  <c r="F13" i="8"/>
  <c r="G13" i="8"/>
  <c r="H13" i="8"/>
  <c r="I13" i="8"/>
  <c r="J13" i="8"/>
  <c r="K13" i="8"/>
  <c r="L13" i="8"/>
  <c r="M13" i="8"/>
  <c r="C5" i="8"/>
  <c r="C6" i="8"/>
  <c r="C7" i="8"/>
  <c r="C8" i="8"/>
  <c r="C9" i="8"/>
  <c r="C10" i="8"/>
  <c r="C11" i="8"/>
  <c r="C12" i="8"/>
  <c r="C13" i="8"/>
  <c r="C4" i="8"/>
  <c r="M14" i="7"/>
  <c r="M6" i="7"/>
  <c r="M7" i="7"/>
  <c r="M8" i="7"/>
  <c r="M9" i="7"/>
  <c r="M10" i="7"/>
  <c r="M11" i="7"/>
  <c r="M12" i="7"/>
  <c r="M13" i="7"/>
  <c r="M5" i="7"/>
  <c r="C4" i="7"/>
  <c r="D4" i="7"/>
  <c r="E4" i="7"/>
  <c r="F4" i="7"/>
  <c r="G4" i="7"/>
  <c r="H4" i="7"/>
  <c r="I4" i="7"/>
  <c r="J4" i="7"/>
  <c r="K4" i="7"/>
  <c r="L4" i="7"/>
  <c r="J6" i="6" l="1"/>
  <c r="C16" i="5" l="1"/>
  <c r="G16" i="5"/>
  <c r="H16" i="5"/>
  <c r="I16" i="5"/>
  <c r="F16" i="5"/>
  <c r="E5" i="4"/>
  <c r="F5" i="4"/>
  <c r="G5" i="4"/>
  <c r="E6" i="4"/>
  <c r="F6" i="4"/>
  <c r="G6" i="4"/>
  <c r="E7" i="4"/>
  <c r="F7" i="4"/>
  <c r="G7" i="4"/>
  <c r="E8" i="4"/>
  <c r="F8" i="4"/>
  <c r="G8" i="4"/>
  <c r="E9" i="4"/>
  <c r="F9" i="4"/>
  <c r="G9" i="4"/>
  <c r="E10" i="4"/>
  <c r="F10" i="4"/>
  <c r="G10" i="4"/>
  <c r="E11" i="4"/>
  <c r="F11" i="4"/>
  <c r="G11" i="4"/>
  <c r="E12" i="4"/>
  <c r="F12" i="4"/>
  <c r="G12" i="4"/>
  <c r="E13" i="4"/>
  <c r="F13" i="4"/>
  <c r="G13" i="4"/>
  <c r="E14" i="4"/>
  <c r="F14" i="4"/>
  <c r="G14" i="4"/>
  <c r="E15" i="4"/>
  <c r="F15" i="4"/>
  <c r="G15" i="4"/>
  <c r="F15" i="15"/>
  <c r="G15" i="15"/>
  <c r="E15" i="15"/>
  <c r="E5" i="2"/>
  <c r="F5" i="2"/>
  <c r="G5" i="2"/>
  <c r="E6" i="2"/>
  <c r="F6" i="2"/>
  <c r="G6" i="2"/>
  <c r="E7" i="2"/>
  <c r="F7" i="2"/>
  <c r="G7" i="2"/>
  <c r="E8" i="2"/>
  <c r="F8" i="2"/>
  <c r="G8" i="2"/>
  <c r="E9" i="2"/>
  <c r="F9" i="2"/>
  <c r="G9" i="2"/>
  <c r="E10" i="2"/>
  <c r="F10" i="2"/>
  <c r="G10" i="2"/>
  <c r="E11" i="2"/>
  <c r="F11" i="2"/>
  <c r="G11" i="2"/>
  <c r="E12" i="2"/>
  <c r="F12" i="2"/>
  <c r="G12" i="2"/>
  <c r="E13" i="2"/>
  <c r="F13" i="2"/>
  <c r="G13" i="2"/>
  <c r="E14" i="2"/>
  <c r="F14" i="2"/>
  <c r="G14" i="2"/>
  <c r="E15" i="2"/>
  <c r="F15" i="2"/>
  <c r="G15" i="2"/>
  <c r="C5" i="2"/>
  <c r="D5" i="2"/>
  <c r="H5" i="2"/>
  <c r="C6" i="2"/>
  <c r="D6" i="2"/>
  <c r="H6" i="2"/>
  <c r="C7" i="2"/>
  <c r="D7" i="2"/>
  <c r="H7" i="2"/>
  <c r="C8" i="2"/>
  <c r="D8" i="2"/>
  <c r="H8" i="2"/>
  <c r="C9" i="2"/>
  <c r="D9" i="2"/>
  <c r="H9" i="2"/>
  <c r="C10" i="2"/>
  <c r="D10" i="2"/>
  <c r="H10" i="2"/>
  <c r="C11" i="2"/>
  <c r="D11" i="2"/>
  <c r="H11" i="2"/>
  <c r="C12" i="2"/>
  <c r="D12" i="2"/>
  <c r="H12" i="2"/>
  <c r="C13" i="2"/>
  <c r="D13" i="2"/>
  <c r="H13" i="2"/>
  <c r="C14" i="2"/>
  <c r="D14" i="2"/>
  <c r="H14" i="2"/>
  <c r="B5" i="2"/>
  <c r="F15" i="1"/>
  <c r="G15" i="1"/>
  <c r="H15" i="1"/>
  <c r="E15" i="1"/>
  <c r="J8" i="5" l="1"/>
  <c r="J7" i="5"/>
  <c r="H15" i="15"/>
  <c r="H5" i="4" s="1"/>
  <c r="D15" i="15"/>
  <c r="C15" i="15"/>
  <c r="C14" i="8" l="1"/>
  <c r="M15" i="7"/>
  <c r="M16" i="7"/>
  <c r="M17" i="7"/>
  <c r="M4" i="7" l="1"/>
  <c r="J15" i="6" l="1"/>
  <c r="J16" i="6"/>
  <c r="J7" i="6"/>
  <c r="J8" i="6"/>
  <c r="J9" i="6"/>
  <c r="J10" i="6"/>
  <c r="J11" i="6"/>
  <c r="J12" i="6"/>
  <c r="J13" i="6"/>
  <c r="J14" i="6"/>
  <c r="J9" i="5"/>
  <c r="J10" i="5"/>
  <c r="J11" i="5"/>
  <c r="J12" i="5"/>
  <c r="J13" i="5"/>
  <c r="J14" i="5"/>
  <c r="J15" i="5"/>
  <c r="E16" i="5"/>
  <c r="D16" i="5"/>
  <c r="B7" i="4"/>
  <c r="B11" i="4"/>
  <c r="B15" i="15"/>
  <c r="B8" i="4" s="1"/>
  <c r="D5" i="4"/>
  <c r="B15" i="1"/>
  <c r="C15" i="1"/>
  <c r="D15" i="1"/>
  <c r="B8" i="2" l="1"/>
  <c r="B6" i="2"/>
  <c r="B7" i="2"/>
  <c r="J16" i="5"/>
  <c r="H15" i="4"/>
  <c r="H14" i="4"/>
  <c r="H13" i="4"/>
  <c r="H12" i="4"/>
  <c r="H11" i="4"/>
  <c r="H10" i="4"/>
  <c r="H9" i="4"/>
  <c r="H8" i="4"/>
  <c r="H7" i="4"/>
  <c r="H6" i="4"/>
  <c r="B15" i="4"/>
  <c r="D15" i="4"/>
  <c r="D14" i="4"/>
  <c r="D13" i="4"/>
  <c r="D12" i="4"/>
  <c r="D11" i="4"/>
  <c r="D10" i="4"/>
  <c r="D9" i="4"/>
  <c r="D8" i="4"/>
  <c r="D7" i="4"/>
  <c r="D6" i="4"/>
  <c r="B14" i="4"/>
  <c r="B10" i="4"/>
  <c r="B6" i="4"/>
  <c r="B9" i="4"/>
  <c r="B13" i="4"/>
  <c r="B5" i="4"/>
  <c r="B12" i="4"/>
  <c r="D15" i="2"/>
  <c r="C15" i="2"/>
  <c r="H15" i="2"/>
  <c r="B12" i="2"/>
  <c r="B15" i="2"/>
  <c r="B11" i="2"/>
  <c r="B14" i="2"/>
  <c r="B10" i="2"/>
  <c r="B13" i="2"/>
  <c r="B9" i="2"/>
  <c r="C5" i="4" l="1"/>
  <c r="C6" i="4"/>
  <c r="C7" i="4"/>
  <c r="C8" i="4"/>
  <c r="C9" i="4"/>
  <c r="C10" i="4"/>
  <c r="C11" i="4"/>
  <c r="C12" i="4"/>
  <c r="C13" i="4"/>
  <c r="C14" i="4"/>
  <c r="C15" i="4"/>
</calcChain>
</file>

<file path=xl/sharedStrings.xml><?xml version="1.0" encoding="utf-8"?>
<sst xmlns="http://schemas.openxmlformats.org/spreadsheetml/2006/main" count="233" uniqueCount="77">
  <si>
    <t xml:space="preserve"> 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</si>
  <si>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</si>
  <si>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</si>
  <si>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</si>
  <si>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</si>
  <si>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</si>
  <si>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</si>
  <si>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</si>
  <si>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Корпоративни облигации</t>
  </si>
  <si>
    <t>Общински облигации</t>
  </si>
  <si>
    <t>Инвестиционни имоти</t>
  </si>
  <si>
    <t xml:space="preserve">Среден размер за всички ППФ 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</si>
  <si>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</si>
  <si>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</si>
  <si>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</si>
  <si>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</si>
  <si>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</si>
  <si>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</si>
  <si>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</si>
  <si>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</si>
  <si>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</si>
  <si>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</si>
  <si>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</si>
  <si>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</si>
  <si>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</si>
  <si>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</si>
  <si>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</si>
  <si>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</si>
  <si>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</si>
  <si>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</si>
  <si>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</si>
  <si>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</si>
  <si>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</si>
  <si>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</si>
  <si>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</si>
  <si>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</si>
  <si>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</si>
  <si>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</si>
  <si>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</si>
  <si>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</si>
  <si>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</si>
  <si>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</si>
  <si>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</si>
  <si>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</si>
  <si>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</si>
  <si>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</si>
  <si>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</si>
  <si>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Динамика на броя на осигурените лица в професионалните пенсионни фондове (ППФ)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</si>
  <si>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</si>
  <si>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</si>
  <si>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</si>
  <si>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</si>
  <si>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>(брой лица)</t>
  </si>
  <si>
    <t>Пенсии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</si>
  <si>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№5.1-П.</t>
  </si>
  <si>
    <t>Забележка:</t>
  </si>
  <si>
    <t>Среден размер на месечните постъпления от осигурителни вноски на едно осигурено лице в ППФ*</t>
  </si>
  <si>
    <t>Средства за еднократно или разсрочено изплащане по реда на чл. 172 от КСО</t>
  </si>
  <si>
    <t>Средства за еднократно или разсрочено изплащане на осигурени лица</t>
  </si>
  <si>
    <t>"ППФ ОББ"</t>
  </si>
  <si>
    <t>ППФ "ДАЛЛБОГГ: ЖИВОТ И ЗДРАВЕ"</t>
  </si>
  <si>
    <t xml:space="preserve">Общо </t>
  </si>
  <si>
    <t>Година, среднопретеглено</t>
  </si>
  <si>
    <t>Динамика на пенсионерите в ППФ</t>
  </si>
  <si>
    <t>Дългови финансови инструменти</t>
  </si>
  <si>
    <t>Дялови финансови инструменти</t>
  </si>
  <si>
    <t>ІІ.</t>
  </si>
  <si>
    <t>Средства за изплащане на наследници на пенсионери</t>
  </si>
  <si>
    <t>месеци</t>
  </si>
  <si>
    <t>Динамика на нетните активи в ППФ през 2025 г. (по месеци)</t>
  </si>
  <si>
    <t>I-во полугодие</t>
  </si>
  <si>
    <t>I-во полугодие, среднопретеглено</t>
  </si>
  <si>
    <t>I-во полугодие, средноаритметично</t>
  </si>
  <si>
    <t>Структура на инвестиционния портфейл и балансовите активи на ППФ към 30.06.2025 г.</t>
  </si>
  <si>
    <t>Инвестиционен портфейл и балансови активи на ППФ към 30.06.2025 г.</t>
  </si>
  <si>
    <t>Начислени и изплатени суми от ППФ за периода 01.01.2025 г. - 30.06.2025 г.</t>
  </si>
  <si>
    <t>Среден размер* на натрупаните средства на лицата, 
за които през предходните 12 месеца е постъпила поне една осигурителна вноска
(към края на съответния месец)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</si>
</sst>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_-* #,##0.000\ _л_в_-;\-* #,##0.000\ _л_в_-;_-* &quot;-&quot;\ _л_в_-;_-@_-"/>
    <numFmt numFmtId="171" formatCode="0.000"/>
  </numFmts>
  <fonts count="21">
    <font>
      <sz val="12"/>
      <name val="HebarU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color indexed="8"/>
      <name val="Times New Roman"/>
      <family val="1"/>
    </font>
    <font>
      <sz val="11"/>
      <name val="Times New Roman"/>
      <family val="1"/>
    </font>
    <font>
      <sz val="8"/>
      <color rgb="FF080000"/>
      <name val="Tahoma"/>
      <family val="2"/>
      <charset val="204"/>
    </font>
    <font>
      <sz val="10"/>
      <color rgb="FF080000"/>
      <name val="Tahoma"/>
      <family val="2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3">
    <xf numFmtId="0" fontId="0" fillId="0" borderId="0"/>
    <xf numFmtId="166" fontId="4" fillId="0" borderId="0" applyFont="0" applyFill="0" applyBorder="0" applyAlignment="0" applyProtection="0"/>
    <xf numFmtId="0" fontId="7" fillId="0" borderId="0"/>
    <xf numFmtId="0" fontId="6" fillId="0" borderId="0"/>
    <xf numFmtId="9" fontId="4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74">
    <xf numFmtId="0" fontId="0" fillId="0" borderId="0" xfId="0"/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166" fontId="10" fillId="0" borderId="1" xfId="1" applyFont="1" applyFill="1" applyBorder="1" applyAlignment="1">
      <alignment wrapText="1"/>
    </xf>
    <xf numFmtId="0" fontId="5" fillId="0" borderId="0" xfId="2" applyFont="1" applyAlignment="1">
      <alignment horizontal="center" vertical="center" wrapText="1"/>
    </xf>
    <xf numFmtId="0" fontId="5" fillId="0" borderId="0" xfId="2" applyFont="1" applyAlignment="1">
      <alignment horizontal="left" vertical="center" wrapText="1"/>
    </xf>
    <xf numFmtId="0" fontId="10" fillId="0" borderId="2" xfId="0" applyFont="1" applyBorder="1" applyAlignment="1">
      <alignment horizontal="right"/>
    </xf>
    <xf numFmtId="0" fontId="5" fillId="0" borderId="0" xfId="0" applyFont="1" applyFill="1"/>
    <xf numFmtId="0" fontId="5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0" fillId="0" borderId="4" xfId="0" applyFont="1" applyBorder="1" applyAlignment="1">
      <alignment horizontal="right" vertical="justify" wrapText="1"/>
    </xf>
    <xf numFmtId="0" fontId="11" fillId="0" borderId="1" xfId="0" applyFont="1" applyBorder="1" applyAlignment="1">
      <alignment horizontal="left" wrapText="1"/>
    </xf>
    <xf numFmtId="166" fontId="10" fillId="0" borderId="1" xfId="1" applyFont="1" applyFill="1" applyBorder="1" applyAlignment="1">
      <alignment horizontal="left" wrapText="1"/>
    </xf>
    <xf numFmtId="0" fontId="10" fillId="0" borderId="3" xfId="0" applyFont="1" applyBorder="1" applyAlignment="1">
      <alignment vertical="center"/>
    </xf>
    <xf numFmtId="0" fontId="5" fillId="0" borderId="0" xfId="3" applyFont="1" applyFill="1" applyBorder="1" applyAlignment="1">
      <alignment vertical="center"/>
    </xf>
    <xf numFmtId="0" fontId="5" fillId="0" borderId="0" xfId="3" applyFont="1" applyFill="1" applyAlignment="1">
      <alignment horizontal="right" vertical="center"/>
    </xf>
    <xf numFmtId="0" fontId="5" fillId="0" borderId="0" xfId="3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165" fontId="5" fillId="0" borderId="0" xfId="3" applyNumberFormat="1" applyFont="1" applyFill="1" applyBorder="1" applyAlignment="1">
      <alignment vertical="center"/>
    </xf>
    <xf numFmtId="166" fontId="13" fillId="0" borderId="1" xfId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166" fontId="5" fillId="0" borderId="7" xfId="1" applyFont="1" applyFill="1" applyBorder="1" applyAlignment="1">
      <alignment horizontal="justify" vertical="justify" wrapText="1"/>
    </xf>
    <xf numFmtId="0" fontId="5" fillId="0" borderId="1" xfId="0" applyFont="1" applyBorder="1"/>
    <xf numFmtId="0" fontId="14" fillId="0" borderId="1" xfId="3" applyFont="1" applyFill="1" applyBorder="1" applyAlignment="1">
      <alignment horizontal="left" vertical="center" indent="1"/>
    </xf>
    <xf numFmtId="0" fontId="13" fillId="0" borderId="8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164" fontId="5" fillId="0" borderId="0" xfId="3" applyNumberFormat="1" applyFont="1" applyFill="1" applyBorder="1" applyAlignment="1">
      <alignment vertical="center"/>
    </xf>
    <xf numFmtId="3" fontId="5" fillId="0" borderId="0" xfId="3" applyNumberFormat="1" applyFont="1" applyFill="1" applyBorder="1" applyAlignment="1">
      <alignment vertical="center"/>
    </xf>
    <xf numFmtId="169" fontId="5" fillId="0" borderId="0" xfId="3" applyNumberFormat="1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7" fillId="0" borderId="4" xfId="0" applyFont="1" applyBorder="1" applyAlignment="1">
      <alignment horizontal="right" vertical="justify" wrapText="1"/>
    </xf>
    <xf numFmtId="166" fontId="7" fillId="0" borderId="1" xfId="1" applyFont="1" applyFill="1" applyBorder="1" applyAlignment="1">
      <alignment wrapText="1"/>
    </xf>
    <xf numFmtId="170" fontId="5" fillId="0" borderId="0" xfId="3" applyNumberFormat="1" applyFont="1" applyFill="1" applyBorder="1" applyAlignment="1">
      <alignment vertical="center"/>
    </xf>
    <xf numFmtId="168" fontId="5" fillId="0" borderId="0" xfId="1" applyNumberFormat="1" applyFont="1" applyFill="1" applyAlignment="1">
      <alignment vertical="center"/>
    </xf>
    <xf numFmtId="0" fontId="7" fillId="0" borderId="1" xfId="5" applyFont="1" applyBorder="1" applyAlignment="1">
      <alignment horizontal="center" vertical="center"/>
    </xf>
    <xf numFmtId="4" fontId="0" fillId="0" borderId="0" xfId="0" applyNumberFormat="1" applyAlignment="1">
      <alignment vertical="center" wrapText="1"/>
    </xf>
    <xf numFmtId="167" fontId="5" fillId="0" borderId="0" xfId="0" applyNumberFormat="1" applyFont="1"/>
    <xf numFmtId="3" fontId="5" fillId="0" borderId="0" xfId="0" applyNumberFormat="1" applyFont="1" applyFill="1" applyBorder="1" applyAlignment="1">
      <alignment vertical="center" wrapText="1"/>
    </xf>
    <xf numFmtId="1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7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left" vertical="center" wrapText="1"/>
    </xf>
    <xf numFmtId="168" fontId="5" fillId="0" borderId="0" xfId="3" applyNumberFormat="1" applyFont="1" applyFill="1" applyAlignment="1">
      <alignment vertical="center"/>
    </xf>
    <xf numFmtId="10" fontId="5" fillId="0" borderId="0" xfId="4" applyNumberFormat="1" applyFont="1"/>
    <xf numFmtId="0" fontId="5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right" vertical="justify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justify"/>
    </xf>
    <xf numFmtId="3" fontId="5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right" vertical="justify" wrapText="1"/>
    </xf>
    <xf numFmtId="0" fontId="5" fillId="0" borderId="3" xfId="0" applyFont="1" applyFill="1" applyBorder="1" applyAlignment="1">
      <alignment vertical="justify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wrapText="1"/>
    </xf>
    <xf numFmtId="166" fontId="5" fillId="0" borderId="1" xfId="1" applyFont="1" applyFill="1" applyBorder="1" applyAlignment="1">
      <alignment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justify" wrapText="1"/>
    </xf>
    <xf numFmtId="0" fontId="5" fillId="0" borderId="0" xfId="3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right"/>
    </xf>
    <xf numFmtId="10" fontId="5" fillId="0" borderId="0" xfId="4" applyNumberFormat="1" applyFont="1" applyFill="1" applyBorder="1" applyAlignment="1">
      <alignment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justify" vertical="justify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" xfId="3" quotePrefix="1" applyNumberFormat="1" applyFont="1" applyFill="1" applyBorder="1" applyAlignment="1">
      <alignment horizontal="right" vertical="center" wrapText="1" indent="1"/>
    </xf>
    <xf numFmtId="0" fontId="5" fillId="0" borderId="1" xfId="0" quotePrefix="1" applyNumberFormat="1" applyFont="1" applyFill="1" applyBorder="1" applyAlignment="1">
      <alignment horizontal="right" vertical="center" wrapText="1" inden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3" applyNumberFormat="1" applyFont="1" applyFill="1" applyBorder="1" applyAlignment="1">
      <alignment horizontal="left" vertical="center" indent="1"/>
    </xf>
    <xf numFmtId="0" fontId="5" fillId="0" borderId="7" xfId="0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center" vertical="center"/>
    </xf>
    <xf numFmtId="0" fontId="7" fillId="0" borderId="0" xfId="5" applyFont="1" applyFill="1" applyBorder="1" applyAlignment="1">
      <alignment horizontal="right"/>
    </xf>
    <xf numFmtId="0" fontId="5" fillId="0" borderId="0" xfId="2" applyFont="1" applyFill="1" applyAlignment="1">
      <alignment horizontal="center" vertical="center" wrapText="1"/>
    </xf>
    <xf numFmtId="0" fontId="7" fillId="0" borderId="0" xfId="5" applyFont="1" applyFill="1" applyBorder="1" applyAlignment="1"/>
    <xf numFmtId="0" fontId="7" fillId="0" borderId="4" xfId="0" applyFont="1" applyFill="1" applyBorder="1" applyAlignment="1">
      <alignment horizontal="right" vertical="justify" wrapText="1"/>
    </xf>
    <xf numFmtId="0" fontId="7" fillId="0" borderId="3" xfId="0" applyFont="1" applyFill="1" applyBorder="1" applyAlignment="1">
      <alignment vertical="justify"/>
    </xf>
    <xf numFmtId="166" fontId="7" fillId="0" borderId="1" xfId="1" applyFont="1" applyFill="1" applyBorder="1" applyAlignment="1">
      <alignment horizontal="left" wrapText="1"/>
    </xf>
    <xf numFmtId="3" fontId="5" fillId="0" borderId="1" xfId="1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horizontal="right" vertical="center" wrapText="1"/>
    </xf>
    <xf numFmtId="3" fontId="11" fillId="0" borderId="1" xfId="0" applyNumberFormat="1" applyFont="1" applyFill="1" applyBorder="1" applyAlignment="1">
      <alignment wrapText="1"/>
    </xf>
    <xf numFmtId="4" fontId="11" fillId="0" borderId="1" xfId="0" applyNumberFormat="1" applyFont="1" applyFill="1" applyBorder="1" applyAlignment="1">
      <alignment wrapText="1"/>
    </xf>
    <xf numFmtId="4" fontId="11" fillId="0" borderId="1" xfId="0" applyNumberFormat="1" applyFont="1" applyFill="1" applyBorder="1" applyAlignment="1">
      <alignment vertical="center" wrapText="1"/>
    </xf>
    <xf numFmtId="2" fontId="11" fillId="0" borderId="1" xfId="0" applyNumberFormat="1" applyFont="1" applyFill="1" applyBorder="1" applyAlignment="1">
      <alignment wrapText="1"/>
    </xf>
    <xf numFmtId="165" fontId="14" fillId="0" borderId="1" xfId="3" applyNumberFormat="1" applyFont="1" applyFill="1" applyBorder="1" applyAlignment="1">
      <alignment horizontal="right" vertical="center" wrapText="1"/>
    </xf>
    <xf numFmtId="165" fontId="7" fillId="0" borderId="1" xfId="3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right" vertical="center" wrapText="1"/>
    </xf>
    <xf numFmtId="0" fontId="7" fillId="0" borderId="0" xfId="5" applyFont="1" applyBorder="1" applyAlignment="1"/>
    <xf numFmtId="0" fontId="5" fillId="0" borderId="4" xfId="0" applyFont="1" applyFill="1" applyBorder="1" applyAlignment="1">
      <alignment horizontal="center" vertical="center" wrapText="1"/>
    </xf>
    <xf numFmtId="0" fontId="17" fillId="0" borderId="0" xfId="9" applyNumberFormat="1" applyFont="1" applyAlignment="1">
      <alignment horizontal="right" vertical="center" wrapText="1"/>
    </xf>
    <xf numFmtId="0" fontId="18" fillId="0" borderId="0" xfId="9" applyNumberFormat="1" applyFont="1" applyAlignment="1">
      <alignment horizontal="right" vertical="center" wrapText="1"/>
    </xf>
    <xf numFmtId="0" fontId="17" fillId="0" borderId="0" xfId="9" applyNumberFormat="1" applyFont="1" applyAlignment="1">
      <alignment horizontal="right" vertical="center" wrapText="1"/>
    </xf>
    <xf numFmtId="0" fontId="7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171" fontId="5" fillId="0" borderId="0" xfId="0" applyNumberFormat="1" applyFont="1"/>
    <xf numFmtId="0" fontId="7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/>
    <xf numFmtId="0" fontId="18" fillId="0" borderId="0" xfId="9" applyNumberFormat="1" applyFont="1" applyFill="1" applyAlignment="1">
      <alignment horizontal="right" vertical="center" wrapText="1"/>
    </xf>
    <xf numFmtId="4" fontId="5" fillId="0" borderId="1" xfId="4" applyNumberFormat="1" applyFont="1" applyFill="1" applyBorder="1" applyAlignment="1">
      <alignment vertical="center" wrapText="1"/>
    </xf>
    <xf numFmtId="4" fontId="19" fillId="0" borderId="1" xfId="4" applyNumberFormat="1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right" vertical="justify"/>
    </xf>
    <xf numFmtId="0" fontId="5" fillId="0" borderId="5" xfId="0" applyFont="1" applyFill="1" applyBorder="1" applyAlignment="1">
      <alignment vertical="justify"/>
    </xf>
    <xf numFmtId="3" fontId="5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3" fontId="11" fillId="0" borderId="1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vertical="center" wrapText="1"/>
    </xf>
    <xf numFmtId="165" fontId="5" fillId="0" borderId="1" xfId="3" applyNumberFormat="1" applyFont="1" applyFill="1" applyBorder="1" applyAlignment="1">
      <alignment horizontal="right" vertical="center" wrapText="1"/>
    </xf>
    <xf numFmtId="169" fontId="14" fillId="0" borderId="1" xfId="0" applyNumberFormat="1" applyFont="1" applyFill="1" applyBorder="1" applyAlignment="1">
      <alignment horizontal="right" vertical="center" wrapText="1"/>
    </xf>
    <xf numFmtId="169" fontId="7" fillId="0" borderId="1" xfId="0" applyNumberFormat="1" applyFont="1" applyFill="1" applyBorder="1" applyAlignment="1">
      <alignment horizontal="right" vertical="center" wrapText="1"/>
    </xf>
    <xf numFmtId="4" fontId="9" fillId="0" borderId="1" xfId="1" applyNumberFormat="1" applyFont="1" applyFill="1" applyBorder="1" applyAlignment="1">
      <alignment vertical="center"/>
    </xf>
    <xf numFmtId="0" fontId="5" fillId="0" borderId="0" xfId="0" applyFont="1" applyFill="1" applyBorder="1"/>
    <xf numFmtId="0" fontId="7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4" fontId="9" fillId="0" borderId="1" xfId="1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6" xfId="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65" fontId="5" fillId="0" borderId="1" xfId="5" applyNumberFormat="1" applyFont="1" applyFill="1" applyBorder="1" applyAlignment="1">
      <alignment horizontal="right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7" fillId="0" borderId="0" xfId="0" applyFont="1" applyBorder="1"/>
    <xf numFmtId="165" fontId="20" fillId="0" borderId="1" xfId="3" applyNumberFormat="1" applyFont="1" applyFill="1" applyBorder="1" applyAlignment="1">
      <alignment horizontal="right" vertical="center" wrapText="1"/>
    </xf>
    <xf numFmtId="0" fontId="7" fillId="0" borderId="0" xfId="5" applyFont="1" applyFill="1" applyBorder="1" applyAlignment="1"/>
    <xf numFmtId="0" fontId="5" fillId="0" borderId="0" xfId="2" applyFont="1" applyFill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right" vertical="center"/>
    </xf>
    <xf numFmtId="1" fontId="7" fillId="2" borderId="9" xfId="1" applyNumberFormat="1" applyFont="1" applyFill="1" applyBorder="1" applyAlignment="1">
      <alignment horizontal="center" wrapText="1"/>
    </xf>
    <xf numFmtId="1" fontId="7" fillId="2" borderId="8" xfId="1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left" vertical="top" wrapText="1"/>
    </xf>
    <xf numFmtId="0" fontId="5" fillId="0" borderId="0" xfId="0" applyNumberFormat="1" applyFont="1" applyBorder="1" applyAlignment="1">
      <alignment horizontal="left" vertical="top" wrapText="1"/>
    </xf>
    <xf numFmtId="1" fontId="7" fillId="0" borderId="1" xfId="1" applyNumberFormat="1" applyFont="1" applyFill="1" applyBorder="1" applyAlignment="1">
      <alignment horizontal="center" wrapText="1"/>
    </xf>
    <xf numFmtId="0" fontId="7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0" fontId="5" fillId="0" borderId="2" xfId="0" applyFont="1" applyBorder="1" applyAlignment="1">
      <alignment horizontal="right"/>
    </xf>
  </cellXfs>
  <cellStyles count="13">
    <cellStyle name="Comma" xfId="1" builtinId="3"/>
    <cellStyle name="Comma 2" xfId="6"/>
    <cellStyle name="Comma 2 2" xfId="12"/>
    <cellStyle name="Comma 3" xfId="11"/>
    <cellStyle name="Normal" xfId="0" builtinId="0"/>
    <cellStyle name="Normal 2" xfId="5"/>
    <cellStyle name="Normal 3" xfId="8"/>
    <cellStyle name="Normal 4" xfId="9"/>
    <cellStyle name="Normal 5" xfId="10"/>
    <cellStyle name="Normal_DPF" xfId="2"/>
    <cellStyle name="Normal_Spr_06_04" xfId="3"/>
    <cellStyle name="Percent" xfId="4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Relationship Id="rId22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</a:t>
            </a:r>
            <a:r>
              <a:rPr lang="en-US" sz="1200"/>
              <a:t>0</a:t>
            </a:r>
            <a:r>
              <a:rPr lang="bg-BG" sz="1200"/>
              <a:t>.0</a:t>
            </a:r>
            <a:r>
              <a:rPr lang="en-US" sz="1200"/>
              <a:t>6</a:t>
            </a:r>
            <a:r>
              <a:rPr lang="bg-BG" sz="1200"/>
              <a:t>.20</a:t>
            </a:r>
            <a:r>
              <a:rPr lang="en-US" sz="1200"/>
              <a:t>2</a:t>
            </a:r>
            <a:r>
              <a:rPr lang="bg-BG" sz="1200"/>
              <a:t>5 г.</a:t>
            </a:r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9.2101718929394422E-2"/>
                  <c:y val="-2.717081684586377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436061960714062"/>
                      <c:h val="9.83643542019176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877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33E-3"/>
                  <c:y val="4.946661328350962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409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548894431674302"/>
                  <c:y val="-0.1707795408822628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layout>
                <c:manualLayout>
                  <c:x val="0.25092656896148852"/>
                  <c:y val="-4.36946143153425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2819717338848672"/>
                      <c:h val="0.1297236322617033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№1-П'!$A$5:$A$14</c:f>
              <c:strCache>
                <c:ptCount val="10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"ППФ ОББ"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  <c:pt idx="9">
                  <c:v>ППФ "ДАЛЛБОГГ: ЖИВОТ И ЗДРАВЕ"</c:v>
                </c:pt>
              </c:strCache>
            </c:strRef>
          </c:cat>
          <c:val>
            <c:numRef>
              <c:f>'Таблица №1.1-П'!$H$5:$H$14</c:f>
              <c:numCache>
                <c:formatCode>#,##0.00</c:formatCode>
                <c:ptCount val="10"/>
                <c:pt idx="0">
                  <c:v>23.950774720406159</c:v>
                </c:pt>
                <c:pt idx="1">
                  <c:v>12.343140072323203</c:v>
                </c:pt>
                <c:pt idx="2">
                  <c:v>17.290214814282635</c:v>
                </c:pt>
                <c:pt idx="3">
                  <c:v>15.10195895298992</c:v>
                </c:pt>
                <c:pt idx="4">
                  <c:v>7.0254687836769882</c:v>
                </c:pt>
                <c:pt idx="5">
                  <c:v>9.3125104772852456</c:v>
                </c:pt>
                <c:pt idx="6">
                  <c:v>4.3956701870345087</c:v>
                </c:pt>
                <c:pt idx="7">
                  <c:v>6.1866872620159494</c:v>
                </c:pt>
                <c:pt idx="8">
                  <c:v>2.7863591733122592</c:v>
                </c:pt>
                <c:pt idx="9">
                  <c:v>1.6072155566731325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6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5 г. </a:t>
            </a:r>
          </a:p>
        </c:rich>
      </c:tx>
      <c:layout>
        <c:manualLayout>
          <c:xMode val="edge"/>
          <c:yMode val="edge"/>
          <c:x val="0.24336436206343773"/>
          <c:y val="2.7061734930192548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3.9141756711641551E-2"/>
                  <c:y val="-3.753005493602639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43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79E-2"/>
                  <c:y val="7.391343031273722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4.1227597325928879E-2"/>
                  <c:y val="0.107748688774309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735E-2"/>
                  <c:y val="-6.316473152720353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6141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3.0087480016394011E-2"/>
                  <c:y val="-0.1462101247496347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11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layout>
                <c:manualLayout>
                  <c:x val="0.21724683587250662"/>
                  <c:y val="-6.4177180898073019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№2-П'!$A$5:$A$14</c:f>
              <c:strCache>
                <c:ptCount val="10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"ППФ ОББ"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  <c:pt idx="9">
                  <c:v>ППФ "ДАЛЛБОГГ: ЖИВОТ И ЗДРАВЕ"</c:v>
                </c:pt>
              </c:strCache>
            </c:strRef>
          </c:cat>
          <c:val>
            <c:numRef>
              <c:f>'Таблица №2.1-П'!$H$5:$H$14</c:f>
              <c:numCache>
                <c:formatCode>#,##0.00</c:formatCode>
                <c:ptCount val="10"/>
                <c:pt idx="0">
                  <c:v>24.665892313334933</c:v>
                </c:pt>
                <c:pt idx="1">
                  <c:v>12.787247764605178</c:v>
                </c:pt>
                <c:pt idx="2">
                  <c:v>18.957963139277812</c:v>
                </c:pt>
                <c:pt idx="3">
                  <c:v>17.143710204978095</c:v>
                </c:pt>
                <c:pt idx="4">
                  <c:v>7.0466153187709795</c:v>
                </c:pt>
                <c:pt idx="5">
                  <c:v>9.1983724618045652</c:v>
                </c:pt>
                <c:pt idx="6">
                  <c:v>2.6645917004573625</c:v>
                </c:pt>
                <c:pt idx="7">
                  <c:v>4.7759127783872719</c:v>
                </c:pt>
                <c:pt idx="8">
                  <c:v>1.752390587686923</c:v>
                </c:pt>
                <c:pt idx="9">
                  <c:v>1.0073037306968804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6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5 г.</a:t>
            </a: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Lbls>
            <c:dLbl>
              <c:idx val="0"/>
              <c:layout>
                <c:manualLayout>
                  <c:x val="1.2863500758057514E-2"/>
                  <c:y val="-8.463079170941199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2.0899670149926903E-2"/>
                  <c:y val="0.177737808154691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-6.9346166269030229E-2"/>
                  <c:y val="5.460170270594340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218929155594681E-3"/>
                  <c:y val="-1.961868979575514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2855947354406787E-2"/>
                  <c:y val="-6.187013425352291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-4.3966243350016029E-3"/>
                  <c:y val="-6.376398381674372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7841867592637867"/>
                  <c:y val="-3.085761487935839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№4.1-П'!$B$6:$B$8,'Таблица №4.1-П'!$B$10:$B$13)</c:f>
              <c:strCache>
                <c:ptCount val="7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Акции и дялове на КИС и АИФ</c:v>
                </c:pt>
                <c:pt idx="5">
                  <c:v>Влогове в банки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№4.1-П'!$M$6:$M$8,'Таблица №4.1-П'!$M$10:$M$13)</c:f>
              <c:numCache>
                <c:formatCode>_-* #\ ##0.00\ _л_в_-;\-* #\ ##0.00\ _л_в_-;_-* "-"\ _л_в_-;_-@_-</c:formatCode>
                <c:ptCount val="7"/>
                <c:pt idx="0">
                  <c:v>54.588998041487223</c:v>
                </c:pt>
                <c:pt idx="1">
                  <c:v>8.6709646584551123</c:v>
                </c:pt>
                <c:pt idx="2">
                  <c:v>2.857246757024931E-2</c:v>
                </c:pt>
                <c:pt idx="3">
                  <c:v>19.731395715976973</c:v>
                </c:pt>
                <c:pt idx="4">
                  <c:v>15.680166147455868</c:v>
                </c:pt>
                <c:pt idx="5">
                  <c:v>0.1452289462762571</c:v>
                </c:pt>
                <c:pt idx="6">
                  <c:v>1.1546740227783174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9525</xdr:colOff>
      <xdr:row>5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476250"/>
          <a:ext cx="2362200" cy="8953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21"/>
  <sheetViews>
    <sheetView showGridLines="0" tabSelected="1" zoomScaleNormal="100" zoomScaleSheetLayoutView="100" workbookViewId="0">
      <selection sqref="A1:H1"/>
    </sheetView>
  </sheetViews>
  <sheetFormatPr defaultColWidth="9" defaultRowHeight="16.7" customHeight="1"/>
  <cols>
    <col min="1" max="1" width="42.21875" style="49" customWidth="1"/>
    <col min="2" max="8" width="7.88671875" style="49" customWidth="1"/>
    <col min="9" max="16384" width="9" style="49"/>
  </cols>
  <sheetData>
    <row r="1" spans="1:8" ht="21.75" customHeight="1">
      <c r="A1" s="148" t="s">
        <v>47</v>
      </c>
      <c r="B1" s="148"/>
      <c r="C1" s="148"/>
      <c r="D1" s="148"/>
      <c r="E1" s="148"/>
      <c r="F1" s="148"/>
      <c r="G1" s="148"/>
      <c r="H1" s="148"/>
    </row>
    <row r="2" spans="1:8" ht="16.7" customHeight="1">
      <c r="A2" s="55"/>
      <c r="B2" s="55"/>
    </row>
    <row r="3" spans="1:8" ht="16.7" customHeight="1">
      <c r="A3" s="56" t="s">
        <v>34</v>
      </c>
      <c r="B3" s="57">
        <v>2024</v>
      </c>
      <c r="C3" s="146">
        <v>2025</v>
      </c>
      <c r="D3" s="146"/>
      <c r="E3" s="146"/>
      <c r="F3" s="146"/>
      <c r="G3" s="146"/>
      <c r="H3" s="147"/>
    </row>
    <row r="4" spans="1:8" ht="16.7" customHeight="1">
      <c r="A4" s="58" t="s">
        <v>37</v>
      </c>
      <c r="B4" s="59">
        <v>12</v>
      </c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</row>
    <row r="5" spans="1:8" ht="16.7" customHeight="1">
      <c r="A5" s="60" t="s">
        <v>2</v>
      </c>
      <c r="B5" s="94">
        <v>79149</v>
      </c>
      <c r="C5" s="94">
        <v>79029</v>
      </c>
      <c r="D5" s="94">
        <v>79710</v>
      </c>
      <c r="E5" s="94">
        <v>79586</v>
      </c>
      <c r="F5" s="94">
        <v>79501</v>
      </c>
      <c r="G5" s="94">
        <v>80188</v>
      </c>
      <c r="H5" s="94">
        <v>80009</v>
      </c>
    </row>
    <row r="6" spans="1:8" ht="16.7" customHeight="1">
      <c r="A6" s="60" t="s">
        <v>3</v>
      </c>
      <c r="B6" s="94">
        <v>41676</v>
      </c>
      <c r="C6" s="94">
        <v>41640</v>
      </c>
      <c r="D6" s="94">
        <v>41474</v>
      </c>
      <c r="E6" s="94">
        <v>41476</v>
      </c>
      <c r="F6" s="94">
        <v>41411</v>
      </c>
      <c r="G6" s="94">
        <v>41272</v>
      </c>
      <c r="H6" s="94">
        <v>41233</v>
      </c>
    </row>
    <row r="7" spans="1:8" ht="16.7" customHeight="1">
      <c r="A7" s="60" t="s">
        <v>4</v>
      </c>
      <c r="B7" s="94">
        <v>58195</v>
      </c>
      <c r="C7" s="94">
        <v>58080</v>
      </c>
      <c r="D7" s="94">
        <v>58124</v>
      </c>
      <c r="E7" s="94">
        <v>58037</v>
      </c>
      <c r="F7" s="94">
        <v>57921</v>
      </c>
      <c r="G7" s="94">
        <v>57867</v>
      </c>
      <c r="H7" s="94">
        <v>57759</v>
      </c>
    </row>
    <row r="8" spans="1:8" ht="16.7" customHeight="1">
      <c r="A8" s="60" t="s">
        <v>5</v>
      </c>
      <c r="B8" s="94">
        <v>49910</v>
      </c>
      <c r="C8" s="94">
        <v>49785</v>
      </c>
      <c r="D8" s="94">
        <v>50310</v>
      </c>
      <c r="E8" s="94">
        <v>50218</v>
      </c>
      <c r="F8" s="94">
        <v>50158</v>
      </c>
      <c r="G8" s="94">
        <v>50582</v>
      </c>
      <c r="H8" s="94">
        <v>50449</v>
      </c>
    </row>
    <row r="9" spans="1:8" ht="16.7" customHeight="1">
      <c r="A9" s="60" t="s">
        <v>59</v>
      </c>
      <c r="B9" s="94">
        <v>22843</v>
      </c>
      <c r="C9" s="94">
        <v>22803</v>
      </c>
      <c r="D9" s="94">
        <v>23192</v>
      </c>
      <c r="E9" s="94">
        <v>23165</v>
      </c>
      <c r="F9" s="94">
        <v>23144</v>
      </c>
      <c r="G9" s="94">
        <v>23513</v>
      </c>
      <c r="H9" s="94">
        <v>23469</v>
      </c>
    </row>
    <row r="10" spans="1:8" ht="16.7" customHeight="1">
      <c r="A10" s="60" t="s">
        <v>6</v>
      </c>
      <c r="B10" s="94">
        <v>31366</v>
      </c>
      <c r="C10" s="94">
        <v>31327</v>
      </c>
      <c r="D10" s="94">
        <v>31167</v>
      </c>
      <c r="E10" s="94">
        <v>31214</v>
      </c>
      <c r="F10" s="94">
        <v>31202</v>
      </c>
      <c r="G10" s="94">
        <v>31128</v>
      </c>
      <c r="H10" s="94">
        <v>31109</v>
      </c>
    </row>
    <row r="11" spans="1:8" ht="16.7" customHeight="1">
      <c r="A11" s="60" t="s">
        <v>29</v>
      </c>
      <c r="B11" s="94">
        <v>14596</v>
      </c>
      <c r="C11" s="94">
        <v>14597</v>
      </c>
      <c r="D11" s="94">
        <v>14593</v>
      </c>
      <c r="E11" s="94">
        <v>14603</v>
      </c>
      <c r="F11" s="94">
        <v>14610</v>
      </c>
      <c r="G11" s="94">
        <v>14683</v>
      </c>
      <c r="H11" s="94">
        <v>14684</v>
      </c>
    </row>
    <row r="12" spans="1:8" ht="16.7" customHeight="1">
      <c r="A12" s="60" t="s">
        <v>24</v>
      </c>
      <c r="B12" s="94">
        <v>20374</v>
      </c>
      <c r="C12" s="94">
        <v>20387</v>
      </c>
      <c r="D12" s="94">
        <v>20530</v>
      </c>
      <c r="E12" s="94">
        <v>20537</v>
      </c>
      <c r="F12" s="94">
        <v>20542</v>
      </c>
      <c r="G12" s="94">
        <v>20646</v>
      </c>
      <c r="H12" s="94">
        <v>20667</v>
      </c>
    </row>
    <row r="13" spans="1:8" ht="15.75" customHeight="1">
      <c r="A13" s="60" t="s">
        <v>31</v>
      </c>
      <c r="B13" s="94">
        <v>9247</v>
      </c>
      <c r="C13" s="94">
        <v>9242</v>
      </c>
      <c r="D13" s="94">
        <v>9256</v>
      </c>
      <c r="E13" s="94">
        <v>9249</v>
      </c>
      <c r="F13" s="94">
        <v>9245</v>
      </c>
      <c r="G13" s="94">
        <v>9312</v>
      </c>
      <c r="H13" s="94">
        <v>9308</v>
      </c>
    </row>
    <row r="14" spans="1:8" ht="15.75" customHeight="1">
      <c r="A14" s="60" t="s">
        <v>60</v>
      </c>
      <c r="B14" s="94">
        <v>4752</v>
      </c>
      <c r="C14" s="115">
        <v>4755</v>
      </c>
      <c r="D14" s="115">
        <v>5133</v>
      </c>
      <c r="E14" s="115">
        <v>5130</v>
      </c>
      <c r="F14" s="115">
        <v>5126</v>
      </c>
      <c r="G14" s="115">
        <v>5369</v>
      </c>
      <c r="H14" s="115">
        <v>5369</v>
      </c>
    </row>
    <row r="15" spans="1:8" ht="16.7" customHeight="1">
      <c r="A15" s="22" t="s">
        <v>7</v>
      </c>
      <c r="B15" s="94">
        <f t="shared" ref="B15" si="0">SUM(B5:B14)</f>
        <v>332108</v>
      </c>
      <c r="C15" s="94">
        <f t="shared" ref="C15" si="1">SUM(C5:C14)</f>
        <v>331645</v>
      </c>
      <c r="D15" s="94">
        <f t="shared" ref="D15:H15" si="2">SUM(D5:D14)</f>
        <v>333489</v>
      </c>
      <c r="E15" s="94">
        <f t="shared" si="2"/>
        <v>333215</v>
      </c>
      <c r="F15" s="94">
        <f t="shared" si="2"/>
        <v>332860</v>
      </c>
      <c r="G15" s="94">
        <f t="shared" si="2"/>
        <v>334560</v>
      </c>
      <c r="H15" s="94">
        <f t="shared" si="2"/>
        <v>334056</v>
      </c>
    </row>
    <row r="21" spans="3:7" ht="16.7" customHeight="1">
      <c r="C21" s="107"/>
      <c r="D21" s="107"/>
      <c r="E21" s="109"/>
      <c r="F21" s="109"/>
      <c r="G21" s="109"/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3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showGridLines="0" zoomScaleNormal="75" workbookViewId="0">
      <selection sqref="A1:H1"/>
    </sheetView>
  </sheetViews>
  <sheetFormatPr defaultColWidth="9" defaultRowHeight="15.75"/>
  <cols>
    <col min="1" max="1" width="42.33203125" style="2" customWidth="1"/>
    <col min="2" max="2" width="8.6640625" style="2" customWidth="1"/>
    <col min="3" max="3" width="8.44140625" style="2" customWidth="1"/>
    <col min="4" max="7" width="8.21875" style="2" customWidth="1"/>
    <col min="8" max="8" width="8.44140625" style="2" customWidth="1"/>
    <col min="9" max="16384" width="9" style="2"/>
  </cols>
  <sheetData>
    <row r="1" spans="1:10" ht="47.25" customHeight="1">
      <c r="A1" s="151" t="s">
        <v>76</v>
      </c>
      <c r="B1" s="151"/>
      <c r="C1" s="151"/>
      <c r="D1" s="151"/>
      <c r="E1" s="151"/>
      <c r="F1" s="151"/>
      <c r="G1" s="151"/>
      <c r="H1" s="151"/>
    </row>
    <row r="2" spans="1:10">
      <c r="A2" s="7"/>
      <c r="H2" s="7" t="s">
        <v>16</v>
      </c>
    </row>
    <row r="3" spans="1:10" ht="15.75" customHeight="1">
      <c r="A3" s="40" t="s">
        <v>34</v>
      </c>
      <c r="B3" s="44">
        <v>2024</v>
      </c>
      <c r="C3" s="165">
        <v>2025</v>
      </c>
      <c r="D3" s="165"/>
      <c r="E3" s="165"/>
      <c r="F3" s="165"/>
      <c r="G3" s="165"/>
      <c r="H3" s="166"/>
    </row>
    <row r="4" spans="1:10" s="6" customFormat="1" ht="15.75" customHeight="1">
      <c r="A4" s="133" t="s">
        <v>37</v>
      </c>
      <c r="B4" s="27">
        <v>12</v>
      </c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  <c r="I4" s="134"/>
      <c r="J4" s="134"/>
    </row>
    <row r="5" spans="1:10" ht="15.75" customHeight="1">
      <c r="A5" s="135" t="s">
        <v>2</v>
      </c>
      <c r="B5" s="136">
        <v>8822.2851759118239</v>
      </c>
      <c r="C5" s="136">
        <v>9024.8360460602926</v>
      </c>
      <c r="D5" s="136">
        <v>9053.1577431033602</v>
      </c>
      <c r="E5" s="136">
        <v>8977.186014379653</v>
      </c>
      <c r="F5" s="136">
        <v>10108.059179228521</v>
      </c>
      <c r="G5" s="136">
        <v>10231.511183007455</v>
      </c>
      <c r="H5" s="136">
        <v>10469.375538717219</v>
      </c>
      <c r="I5" s="132"/>
      <c r="J5" s="132"/>
    </row>
    <row r="6" spans="1:10" ht="15.75" customHeight="1">
      <c r="A6" s="135" t="s">
        <v>3</v>
      </c>
      <c r="B6" s="136">
        <v>9594.5824247600867</v>
      </c>
      <c r="C6" s="136">
        <v>9553.6267457048125</v>
      </c>
      <c r="D6" s="136">
        <v>9543.9678237921235</v>
      </c>
      <c r="E6" s="136">
        <v>9559.9189615678297</v>
      </c>
      <c r="F6" s="136">
        <v>10696.396588984288</v>
      </c>
      <c r="G6" s="136">
        <v>10932.16879990606</v>
      </c>
      <c r="H6" s="136">
        <v>11149.352673359794</v>
      </c>
      <c r="I6" s="132"/>
      <c r="J6" s="132"/>
    </row>
    <row r="7" spans="1:10" ht="15.75" customHeight="1">
      <c r="A7" s="135" t="s">
        <v>4</v>
      </c>
      <c r="B7" s="136">
        <v>11976.774890980032</v>
      </c>
      <c r="C7" s="136">
        <v>12212.416237113403</v>
      </c>
      <c r="D7" s="136">
        <v>12270.119717651458</v>
      </c>
      <c r="E7" s="136">
        <v>12265.341329709976</v>
      </c>
      <c r="F7" s="136">
        <v>12721.07728020118</v>
      </c>
      <c r="G7" s="136">
        <v>12999.680852101004</v>
      </c>
      <c r="H7" s="136">
        <v>13253.968524654063</v>
      </c>
      <c r="I7" s="132"/>
      <c r="J7" s="132"/>
    </row>
    <row r="8" spans="1:10" ht="15.75" customHeight="1">
      <c r="A8" s="135" t="s">
        <v>5</v>
      </c>
      <c r="B8" s="136">
        <v>13376.253047498949</v>
      </c>
      <c r="C8" s="136">
        <v>13652.850446967866</v>
      </c>
      <c r="D8" s="136">
        <v>13768.436691890603</v>
      </c>
      <c r="E8" s="136">
        <v>13566.344901738248</v>
      </c>
      <c r="F8" s="136">
        <v>14572.356613220103</v>
      </c>
      <c r="G8" s="136">
        <v>14842.378191124149</v>
      </c>
      <c r="H8" s="136">
        <v>15126.030614161398</v>
      </c>
      <c r="I8" s="132"/>
      <c r="J8" s="132"/>
    </row>
    <row r="9" spans="1:10" ht="15.75" customHeight="1">
      <c r="A9" s="135" t="s">
        <v>59</v>
      </c>
      <c r="B9" s="136">
        <v>11674.33065248411</v>
      </c>
      <c r="C9" s="136">
        <v>11935.531441218591</v>
      </c>
      <c r="D9" s="136">
        <v>11950.005633081551</v>
      </c>
      <c r="E9" s="136">
        <v>11772.496215522771</v>
      </c>
      <c r="F9" s="136">
        <v>12854.811276211638</v>
      </c>
      <c r="G9" s="136">
        <v>13160.519505233111</v>
      </c>
      <c r="H9" s="136">
        <v>13467.271345188001</v>
      </c>
      <c r="I9" s="132"/>
      <c r="J9" s="132"/>
    </row>
    <row r="10" spans="1:10" ht="15.75" customHeight="1">
      <c r="A10" s="135" t="s">
        <v>6</v>
      </c>
      <c r="B10" s="136">
        <v>10429.590920165678</v>
      </c>
      <c r="C10" s="136">
        <v>10520.693486590038</v>
      </c>
      <c r="D10" s="136">
        <v>10668.681373362084</v>
      </c>
      <c r="E10" s="136">
        <v>10561.820663900415</v>
      </c>
      <c r="F10" s="136">
        <v>11577.029912980421</v>
      </c>
      <c r="G10" s="136">
        <v>11601.662209775048</v>
      </c>
      <c r="H10" s="136">
        <v>11838.640986132512</v>
      </c>
      <c r="I10" s="132"/>
      <c r="J10" s="132"/>
    </row>
    <row r="11" spans="1:10" ht="15.75" customHeight="1">
      <c r="A11" s="135" t="s">
        <v>29</v>
      </c>
      <c r="B11" s="136">
        <v>6643.1198021615683</v>
      </c>
      <c r="C11" s="136">
        <v>6639.1300530455464</v>
      </c>
      <c r="D11" s="136">
        <v>6746.2700421940926</v>
      </c>
      <c r="E11" s="136">
        <v>6815.1084957705043</v>
      </c>
      <c r="F11" s="136">
        <v>7456.512297540492</v>
      </c>
      <c r="G11" s="136">
        <v>7310.0280722418529</v>
      </c>
      <c r="H11" s="136">
        <v>7428.9457013574656</v>
      </c>
      <c r="I11" s="132"/>
      <c r="J11" s="132"/>
    </row>
    <row r="12" spans="1:10" ht="15.75" customHeight="1">
      <c r="A12" s="135" t="s">
        <v>24</v>
      </c>
      <c r="B12" s="136">
        <v>7270.0530954656469</v>
      </c>
      <c r="C12" s="136">
        <v>7251.3950997030124</v>
      </c>
      <c r="D12" s="136">
        <v>7269.603591305261</v>
      </c>
      <c r="E12" s="136">
        <v>7291.0921523248471</v>
      </c>
      <c r="F12" s="136">
        <v>7747.92270800803</v>
      </c>
      <c r="G12" s="136">
        <v>7566.2367324561401</v>
      </c>
      <c r="H12" s="136">
        <v>7777.8108614232206</v>
      </c>
      <c r="I12" s="132"/>
      <c r="J12" s="132"/>
    </row>
    <row r="13" spans="1:10" ht="15.75" customHeight="1">
      <c r="A13" s="135" t="s">
        <v>31</v>
      </c>
      <c r="B13" s="136">
        <v>6161.2850816495984</v>
      </c>
      <c r="C13" s="136">
        <v>6348.4947339246119</v>
      </c>
      <c r="D13" s="136">
        <v>6380.4433988375313</v>
      </c>
      <c r="E13" s="136">
        <v>6344.0385575589462</v>
      </c>
      <c r="F13" s="136">
        <v>6348.0843339849207</v>
      </c>
      <c r="G13" s="136">
        <v>6524.7302869880186</v>
      </c>
      <c r="H13" s="136">
        <v>6669.9991620111732</v>
      </c>
      <c r="I13" s="132"/>
      <c r="J13" s="132"/>
    </row>
    <row r="14" spans="1:10" ht="21" customHeight="1">
      <c r="A14" s="135" t="s">
        <v>60</v>
      </c>
      <c r="B14" s="136">
        <v>3726.9918544664674</v>
      </c>
      <c r="C14" s="136">
        <v>3862.7922324823467</v>
      </c>
      <c r="D14" s="136">
        <v>3809.5075217735553</v>
      </c>
      <c r="E14" s="136">
        <v>3823.9246084417309</v>
      </c>
      <c r="F14" s="136">
        <v>3914.2749866381614</v>
      </c>
      <c r="G14" s="136">
        <v>4109.7631859350031</v>
      </c>
      <c r="H14" s="136">
        <v>4283.3933547695606</v>
      </c>
      <c r="I14" s="132"/>
      <c r="J14" s="132"/>
    </row>
    <row r="15" spans="1:10">
      <c r="A15" s="41" t="s">
        <v>11</v>
      </c>
      <c r="B15" s="136">
        <v>9876.396435853987</v>
      </c>
      <c r="C15" s="136">
        <v>10022.824434402164</v>
      </c>
      <c r="D15" s="136">
        <v>10062.49868672226</v>
      </c>
      <c r="E15" s="136">
        <v>10003.630496571277</v>
      </c>
      <c r="F15" s="136">
        <v>10885.19210906676</v>
      </c>
      <c r="G15" s="136">
        <v>11035.813695340641</v>
      </c>
      <c r="H15" s="136">
        <v>11273.987279365596</v>
      </c>
      <c r="I15" s="132"/>
      <c r="J15" s="132"/>
    </row>
    <row r="16" spans="1:10">
      <c r="A16" s="132"/>
      <c r="B16" s="132"/>
      <c r="C16" s="132"/>
      <c r="D16" s="132"/>
      <c r="E16" s="132"/>
      <c r="F16" s="132"/>
      <c r="G16" s="132"/>
      <c r="H16" s="132"/>
      <c r="I16" s="132"/>
      <c r="J16" s="132"/>
    </row>
    <row r="17" spans="1:10" ht="12.75" customHeight="1">
      <c r="A17" s="137" t="s">
        <v>55</v>
      </c>
      <c r="B17" s="132"/>
      <c r="C17" s="132"/>
      <c r="D17" s="132"/>
      <c r="E17" s="132"/>
      <c r="F17" s="132"/>
      <c r="G17" s="132"/>
      <c r="H17" s="132"/>
      <c r="I17" s="132"/>
      <c r="J17" s="132"/>
    </row>
    <row r="18" spans="1:10" ht="69" customHeight="1">
      <c r="A18" s="168" t="s">
        <v>46</v>
      </c>
      <c r="B18" s="168"/>
      <c r="C18" s="168"/>
      <c r="D18" s="168"/>
      <c r="E18" s="168"/>
      <c r="F18" s="168"/>
      <c r="G18" s="168"/>
      <c r="H18" s="168"/>
    </row>
  </sheetData>
  <mergeCells count="3">
    <mergeCell ref="C3:H3"/>
    <mergeCell ref="A1:H1"/>
    <mergeCell ref="A18:H18"/>
  </mergeCells>
  <printOptions horizontalCentered="1" verticalCentered="1"/>
  <pageMargins left="0.86614173228346458" right="0.27559055118110237" top="0.39370078740157483" bottom="0.74803149606299213" header="0.19685039370078741" footer="0.51181102362204722"/>
  <pageSetup paperSize="9" scale="75" orientation="landscape" r:id="rId1"/>
  <headerFooter alignWithMargins="0">
    <oddHeader>&amp;R&amp;"Times New Roman,Regular"&amp;14&amp;A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showGridLines="0" zoomScaleNormal="75" workbookViewId="0">
      <selection sqref="A1:H1"/>
    </sheetView>
  </sheetViews>
  <sheetFormatPr defaultColWidth="8" defaultRowHeight="15.75"/>
  <cols>
    <col min="1" max="1" width="42.77734375" style="52" customWidth="1"/>
    <col min="2" max="2" width="8.33203125" style="51" bestFit="1" customWidth="1"/>
    <col min="3" max="3" width="8.109375" style="51" customWidth="1"/>
    <col min="4" max="4" width="7.77734375" style="51" customWidth="1"/>
    <col min="5" max="7" width="7.77734375" style="145" customWidth="1"/>
    <col min="8" max="8" width="7.88671875" style="51" customWidth="1"/>
    <col min="9" max="16384" width="8" style="51"/>
  </cols>
  <sheetData>
    <row r="1" spans="1:21" ht="21" customHeight="1">
      <c r="A1" s="171" t="s">
        <v>63</v>
      </c>
      <c r="B1" s="171"/>
      <c r="C1" s="171"/>
      <c r="D1" s="171"/>
      <c r="E1" s="171"/>
      <c r="F1" s="171"/>
      <c r="G1" s="171"/>
      <c r="H1" s="171"/>
    </row>
    <row r="2" spans="1:21" ht="8.25" customHeight="1">
      <c r="A2" s="13"/>
      <c r="B2" s="12"/>
      <c r="C2" s="90"/>
      <c r="D2" s="90"/>
      <c r="E2" s="144"/>
      <c r="F2" s="144"/>
      <c r="G2" s="144"/>
      <c r="H2" s="105"/>
    </row>
    <row r="3" spans="1:21">
      <c r="B3" s="114"/>
      <c r="C3" s="114"/>
      <c r="D3" s="114"/>
      <c r="H3" s="88" t="s">
        <v>52</v>
      </c>
      <c r="I3" s="114"/>
      <c r="J3" s="114"/>
      <c r="K3" s="114"/>
    </row>
    <row r="4" spans="1:21" ht="15.75" customHeight="1">
      <c r="A4" s="91" t="s">
        <v>34</v>
      </c>
      <c r="B4" s="138">
        <v>2024</v>
      </c>
      <c r="C4" s="170">
        <v>2025</v>
      </c>
      <c r="D4" s="170"/>
      <c r="E4" s="170"/>
      <c r="F4" s="170"/>
      <c r="G4" s="170"/>
      <c r="H4" s="170"/>
      <c r="I4" s="114"/>
      <c r="J4" s="114"/>
      <c r="K4" s="114"/>
    </row>
    <row r="5" spans="1:21">
      <c r="A5" s="92" t="s">
        <v>37</v>
      </c>
      <c r="B5" s="59">
        <v>12</v>
      </c>
      <c r="C5" s="139">
        <v>1</v>
      </c>
      <c r="D5" s="139">
        <v>2</v>
      </c>
      <c r="E5" s="139">
        <v>3</v>
      </c>
      <c r="F5" s="139">
        <v>4</v>
      </c>
      <c r="G5" s="139">
        <v>5</v>
      </c>
      <c r="H5" s="139">
        <v>6</v>
      </c>
      <c r="I5" s="114"/>
      <c r="J5" s="114"/>
      <c r="K5" s="114"/>
    </row>
    <row r="6" spans="1:21" s="50" customFormat="1">
      <c r="A6" s="60" t="s">
        <v>2</v>
      </c>
      <c r="B6" s="140">
        <v>1</v>
      </c>
      <c r="C6" s="140">
        <v>1</v>
      </c>
      <c r="D6" s="140">
        <v>1</v>
      </c>
      <c r="E6" s="140">
        <v>0</v>
      </c>
      <c r="F6" s="140">
        <v>0</v>
      </c>
      <c r="G6" s="140">
        <v>0</v>
      </c>
      <c r="H6" s="140">
        <v>0</v>
      </c>
      <c r="I6" s="113"/>
      <c r="J6" s="113"/>
      <c r="K6" s="113"/>
      <c r="L6" s="110"/>
      <c r="M6" s="110"/>
      <c r="N6" s="110"/>
      <c r="O6" s="110"/>
      <c r="P6" s="110"/>
      <c r="Q6" s="110"/>
      <c r="R6" s="110"/>
      <c r="S6" s="110"/>
      <c r="T6" s="110"/>
    </row>
    <row r="7" spans="1:21">
      <c r="A7" s="60" t="s">
        <v>3</v>
      </c>
      <c r="B7" s="140">
        <v>2</v>
      </c>
      <c r="C7" s="140">
        <v>2</v>
      </c>
      <c r="D7" s="140">
        <v>2</v>
      </c>
      <c r="E7" s="140">
        <v>2</v>
      </c>
      <c r="F7" s="140">
        <v>2</v>
      </c>
      <c r="G7" s="140">
        <v>2</v>
      </c>
      <c r="H7" s="140">
        <v>2</v>
      </c>
      <c r="I7" s="114"/>
      <c r="J7" s="114"/>
      <c r="K7" s="114"/>
      <c r="L7" s="111"/>
      <c r="M7" s="111"/>
      <c r="N7" s="111"/>
      <c r="O7" s="111"/>
      <c r="P7" s="111"/>
      <c r="Q7" s="111"/>
      <c r="R7" s="111"/>
      <c r="S7" s="111"/>
      <c r="T7" s="111"/>
      <c r="U7" s="111"/>
    </row>
    <row r="8" spans="1:21">
      <c r="A8" s="60" t="s">
        <v>4</v>
      </c>
      <c r="B8" s="140">
        <v>0</v>
      </c>
      <c r="C8" s="140">
        <v>0</v>
      </c>
      <c r="D8" s="140">
        <v>0</v>
      </c>
      <c r="E8" s="140">
        <v>0</v>
      </c>
      <c r="F8" s="140">
        <v>0</v>
      </c>
      <c r="G8" s="140">
        <v>0</v>
      </c>
      <c r="H8" s="140">
        <v>0</v>
      </c>
      <c r="I8" s="114"/>
      <c r="J8" s="114"/>
      <c r="K8" s="114"/>
    </row>
    <row r="9" spans="1:21">
      <c r="A9" s="60" t="s">
        <v>5</v>
      </c>
      <c r="B9" s="140">
        <v>0</v>
      </c>
      <c r="C9" s="140">
        <v>0</v>
      </c>
      <c r="D9" s="140">
        <v>0</v>
      </c>
      <c r="E9" s="140">
        <v>0</v>
      </c>
      <c r="F9" s="140">
        <v>0</v>
      </c>
      <c r="G9" s="140">
        <v>0</v>
      </c>
      <c r="H9" s="140">
        <v>0</v>
      </c>
      <c r="I9" s="114"/>
      <c r="J9" s="114"/>
      <c r="K9" s="114"/>
    </row>
    <row r="10" spans="1:21">
      <c r="A10" s="60" t="s">
        <v>59</v>
      </c>
      <c r="B10" s="140">
        <v>0</v>
      </c>
      <c r="C10" s="140">
        <v>0</v>
      </c>
      <c r="D10" s="140">
        <v>0</v>
      </c>
      <c r="E10" s="140">
        <v>0</v>
      </c>
      <c r="F10" s="140">
        <v>0</v>
      </c>
      <c r="G10" s="140">
        <v>0</v>
      </c>
      <c r="H10" s="140">
        <v>0</v>
      </c>
      <c r="I10" s="114"/>
      <c r="J10" s="114"/>
      <c r="K10" s="114"/>
    </row>
    <row r="11" spans="1:21">
      <c r="A11" s="60" t="s">
        <v>6</v>
      </c>
      <c r="B11" s="140">
        <v>1</v>
      </c>
      <c r="C11" s="140">
        <v>1</v>
      </c>
      <c r="D11" s="140">
        <v>1</v>
      </c>
      <c r="E11" s="140">
        <v>1</v>
      </c>
      <c r="F11" s="140">
        <v>1</v>
      </c>
      <c r="G11" s="140">
        <v>1</v>
      </c>
      <c r="H11" s="140">
        <v>2</v>
      </c>
      <c r="I11" s="114"/>
      <c r="J11" s="114"/>
      <c r="K11" s="114"/>
    </row>
    <row r="12" spans="1:21">
      <c r="A12" s="60" t="s">
        <v>29</v>
      </c>
      <c r="B12" s="140">
        <v>0</v>
      </c>
      <c r="C12" s="140">
        <v>0</v>
      </c>
      <c r="D12" s="140">
        <v>0</v>
      </c>
      <c r="E12" s="140">
        <v>0</v>
      </c>
      <c r="F12" s="140">
        <v>0</v>
      </c>
      <c r="G12" s="140">
        <v>0</v>
      </c>
      <c r="H12" s="140">
        <v>0</v>
      </c>
      <c r="I12" s="114"/>
      <c r="J12" s="114"/>
      <c r="K12" s="114"/>
    </row>
    <row r="13" spans="1:21">
      <c r="A13" s="60" t="s">
        <v>24</v>
      </c>
      <c r="B13" s="140">
        <v>0</v>
      </c>
      <c r="C13" s="140">
        <v>0</v>
      </c>
      <c r="D13" s="140">
        <v>0</v>
      </c>
      <c r="E13" s="140">
        <v>0</v>
      </c>
      <c r="F13" s="140">
        <v>0</v>
      </c>
      <c r="G13" s="140">
        <v>0</v>
      </c>
      <c r="H13" s="140">
        <v>0</v>
      </c>
      <c r="I13" s="114"/>
      <c r="J13" s="114"/>
      <c r="K13" s="114"/>
    </row>
    <row r="14" spans="1:21" ht="15.75" customHeight="1">
      <c r="A14" s="60" t="s">
        <v>31</v>
      </c>
      <c r="B14" s="140">
        <v>0</v>
      </c>
      <c r="C14" s="140">
        <v>0</v>
      </c>
      <c r="D14" s="140">
        <v>0</v>
      </c>
      <c r="E14" s="140">
        <v>0</v>
      </c>
      <c r="F14" s="140">
        <v>0</v>
      </c>
      <c r="G14" s="140">
        <v>0</v>
      </c>
      <c r="H14" s="140">
        <v>0</v>
      </c>
      <c r="I14" s="114"/>
      <c r="J14" s="114"/>
      <c r="K14" s="114"/>
    </row>
    <row r="15" spans="1:21" ht="15.75" customHeight="1">
      <c r="A15" s="60" t="s">
        <v>60</v>
      </c>
      <c r="B15" s="140">
        <v>0</v>
      </c>
      <c r="C15" s="140">
        <v>0</v>
      </c>
      <c r="D15" s="140">
        <v>0</v>
      </c>
      <c r="E15" s="140">
        <v>0</v>
      </c>
      <c r="F15" s="140">
        <v>0</v>
      </c>
      <c r="G15" s="140">
        <v>0</v>
      </c>
      <c r="H15" s="140">
        <v>0</v>
      </c>
      <c r="I15" s="114"/>
      <c r="J15" s="114"/>
      <c r="K15" s="114"/>
    </row>
    <row r="16" spans="1:21">
      <c r="A16" s="93" t="s">
        <v>7</v>
      </c>
      <c r="B16" s="140">
        <f>SUM(B6:B15)</f>
        <v>4</v>
      </c>
      <c r="C16" s="140">
        <f t="shared" ref="C16:H16" si="0">SUM(C6:C15)</f>
        <v>4</v>
      </c>
      <c r="D16" s="140">
        <f t="shared" si="0"/>
        <v>4</v>
      </c>
      <c r="E16" s="140">
        <f t="shared" si="0"/>
        <v>3</v>
      </c>
      <c r="F16" s="140">
        <f t="shared" si="0"/>
        <v>3</v>
      </c>
      <c r="G16" s="140">
        <f t="shared" si="0"/>
        <v>3</v>
      </c>
      <c r="H16" s="140">
        <f t="shared" si="0"/>
        <v>4</v>
      </c>
      <c r="I16" s="114"/>
      <c r="J16" s="114"/>
      <c r="K16" s="114"/>
    </row>
    <row r="23" spans="3:9">
      <c r="C23" s="89"/>
      <c r="D23" s="89"/>
      <c r="H23" s="89"/>
      <c r="I23" s="89"/>
    </row>
    <row r="24" spans="3:9">
      <c r="C24" s="89"/>
      <c r="D24" s="89"/>
      <c r="H24" s="89"/>
      <c r="I24" s="89"/>
    </row>
    <row r="25" spans="3:9">
      <c r="C25" s="89"/>
      <c r="D25" s="89"/>
      <c r="H25" s="89"/>
      <c r="I25" s="89"/>
    </row>
    <row r="26" spans="3:9">
      <c r="C26" s="89"/>
      <c r="D26" s="89"/>
      <c r="H26" s="89"/>
      <c r="I26" s="89"/>
    </row>
    <row r="27" spans="3:9">
      <c r="C27" s="89"/>
      <c r="D27" s="89"/>
      <c r="H27" s="89"/>
      <c r="I27" s="89"/>
    </row>
    <row r="28" spans="3:9">
      <c r="C28" s="89"/>
      <c r="D28" s="89"/>
      <c r="H28" s="89"/>
      <c r="I28" s="89"/>
    </row>
    <row r="29" spans="3:9">
      <c r="C29" s="89"/>
      <c r="D29" s="89"/>
      <c r="H29" s="89"/>
      <c r="I29" s="89"/>
    </row>
    <row r="30" spans="3:9">
      <c r="C30" s="89"/>
      <c r="D30" s="89"/>
      <c r="H30" s="89"/>
      <c r="I30" s="89"/>
    </row>
    <row r="31" spans="3:9">
      <c r="C31" s="89"/>
      <c r="D31" s="89"/>
      <c r="H31" s="89"/>
      <c r="I31" s="89"/>
    </row>
    <row r="32" spans="3:9">
      <c r="C32" s="89"/>
      <c r="D32" s="89"/>
      <c r="H32" s="89"/>
      <c r="I32" s="89"/>
    </row>
  </sheetData>
  <mergeCells count="2">
    <mergeCell ref="C4:H4"/>
    <mergeCell ref="A1:H1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1" orientation="landscape" r:id="rId1"/>
  <headerFooter alignWithMargins="0">
    <oddHeader>&amp;R&amp;"Times New Roman,Regular"Таблица  №6-П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P17"/>
  <sheetViews>
    <sheetView showGridLines="0" zoomScaleNormal="75" zoomScaleSheetLayoutView="75" workbookViewId="0">
      <selection sqref="A1:L1"/>
    </sheetView>
  </sheetViews>
  <sheetFormatPr defaultColWidth="9" defaultRowHeight="15.75"/>
  <cols>
    <col min="1" max="1" width="30.10937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.6640625" style="1" customWidth="1"/>
    <col min="12" max="12" width="9.5546875" style="1" customWidth="1"/>
    <col min="13" max="16384" width="9" style="1"/>
  </cols>
  <sheetData>
    <row r="1" spans="1:16" s="15" customFormat="1">
      <c r="A1" s="172" t="s">
        <v>75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6">
      <c r="A2" s="13"/>
      <c r="B2" s="12"/>
      <c r="C2" s="12" t="s">
        <v>0</v>
      </c>
      <c r="D2" s="12"/>
      <c r="E2" s="12"/>
      <c r="F2" s="12"/>
      <c r="G2" s="12"/>
      <c r="H2" s="173" t="s">
        <v>17</v>
      </c>
      <c r="I2" s="173"/>
      <c r="J2" s="173"/>
      <c r="K2" s="173"/>
      <c r="L2" s="173"/>
    </row>
    <row r="3" spans="1:16" ht="58.5" customHeight="1">
      <c r="A3" s="31" t="s">
        <v>39</v>
      </c>
      <c r="B3" s="102" t="s">
        <v>2</v>
      </c>
      <c r="C3" s="102" t="s">
        <v>3</v>
      </c>
      <c r="D3" s="102" t="s">
        <v>4</v>
      </c>
      <c r="E3" s="102" t="s">
        <v>5</v>
      </c>
      <c r="F3" s="30" t="s">
        <v>59</v>
      </c>
      <c r="G3" s="103" t="s">
        <v>6</v>
      </c>
      <c r="H3" s="29" t="s">
        <v>29</v>
      </c>
      <c r="I3" s="29" t="s">
        <v>24</v>
      </c>
      <c r="J3" s="29" t="s">
        <v>32</v>
      </c>
      <c r="K3" s="29" t="s">
        <v>60</v>
      </c>
      <c r="L3" s="106" t="s">
        <v>61</v>
      </c>
    </row>
    <row r="4" spans="1:16" ht="15" customHeight="1">
      <c r="A4" s="141" t="s">
        <v>53</v>
      </c>
      <c r="B4" s="104">
        <v>3</v>
      </c>
      <c r="C4" s="104">
        <v>12</v>
      </c>
      <c r="D4" s="104">
        <v>0</v>
      </c>
      <c r="E4" s="104">
        <v>0</v>
      </c>
      <c r="F4" s="104">
        <v>0</v>
      </c>
      <c r="G4" s="104">
        <v>4</v>
      </c>
      <c r="H4" s="104">
        <v>0</v>
      </c>
      <c r="I4" s="104">
        <v>0</v>
      </c>
      <c r="J4" s="104">
        <v>0</v>
      </c>
      <c r="K4" s="104">
        <v>0</v>
      </c>
      <c r="L4" s="104">
        <f>SUM(B4:K4)</f>
        <v>19</v>
      </c>
      <c r="M4" s="15"/>
      <c r="N4" s="54"/>
    </row>
    <row r="5" spans="1:16" ht="48.75" customHeight="1">
      <c r="A5" s="141" t="s">
        <v>57</v>
      </c>
      <c r="B5" s="104">
        <v>854</v>
      </c>
      <c r="C5" s="104">
        <v>507</v>
      </c>
      <c r="D5" s="104">
        <v>516</v>
      </c>
      <c r="E5" s="104">
        <v>868</v>
      </c>
      <c r="F5" s="104">
        <v>176</v>
      </c>
      <c r="G5" s="104">
        <v>359</v>
      </c>
      <c r="H5" s="104">
        <v>70</v>
      </c>
      <c r="I5" s="104">
        <v>103</v>
      </c>
      <c r="J5" s="104">
        <v>0</v>
      </c>
      <c r="K5" s="104">
        <v>72</v>
      </c>
      <c r="L5" s="104">
        <f t="shared" ref="L5:L8" si="0">SUM(B5:K5)</f>
        <v>3525</v>
      </c>
      <c r="M5" s="15"/>
      <c r="N5" s="15"/>
      <c r="O5" s="15"/>
      <c r="P5" s="15"/>
    </row>
    <row r="6" spans="1:16" ht="48.75" customHeight="1">
      <c r="A6" s="141" t="s">
        <v>58</v>
      </c>
      <c r="B6" s="104">
        <v>150</v>
      </c>
      <c r="C6" s="104">
        <v>48</v>
      </c>
      <c r="D6" s="104">
        <v>135</v>
      </c>
      <c r="E6" s="104">
        <v>78</v>
      </c>
      <c r="F6" s="104">
        <v>28</v>
      </c>
      <c r="G6" s="104">
        <v>19</v>
      </c>
      <c r="H6" s="104">
        <v>0</v>
      </c>
      <c r="I6" s="104">
        <v>35</v>
      </c>
      <c r="J6" s="104">
        <v>38</v>
      </c>
      <c r="K6" s="104">
        <v>4</v>
      </c>
      <c r="L6" s="104">
        <f t="shared" si="0"/>
        <v>535</v>
      </c>
      <c r="M6" s="15"/>
      <c r="N6" s="15"/>
      <c r="O6" s="15"/>
      <c r="P6" s="15"/>
    </row>
    <row r="7" spans="1:16" ht="31.5" customHeight="1">
      <c r="A7" s="141" t="s">
        <v>12</v>
      </c>
      <c r="B7" s="104">
        <v>975</v>
      </c>
      <c r="C7" s="104">
        <v>412</v>
      </c>
      <c r="D7" s="104">
        <v>616</v>
      </c>
      <c r="E7" s="104">
        <v>374</v>
      </c>
      <c r="F7" s="104">
        <v>86</v>
      </c>
      <c r="G7" s="104">
        <v>135</v>
      </c>
      <c r="H7" s="104">
        <v>115</v>
      </c>
      <c r="I7" s="104">
        <v>150</v>
      </c>
      <c r="J7" s="104">
        <v>29</v>
      </c>
      <c r="K7" s="104">
        <v>20</v>
      </c>
      <c r="L7" s="104">
        <f t="shared" si="0"/>
        <v>2912</v>
      </c>
      <c r="M7" s="15"/>
      <c r="N7" s="15"/>
      <c r="O7" s="15"/>
      <c r="P7" s="15"/>
    </row>
    <row r="8" spans="1:16" ht="31.5" customHeight="1">
      <c r="A8" s="141" t="s">
        <v>67</v>
      </c>
      <c r="B8" s="104">
        <v>0</v>
      </c>
      <c r="C8" s="104">
        <v>0</v>
      </c>
      <c r="D8" s="104">
        <v>0</v>
      </c>
      <c r="E8" s="104">
        <v>0</v>
      </c>
      <c r="F8" s="104">
        <v>0</v>
      </c>
      <c r="G8" s="104">
        <v>0</v>
      </c>
      <c r="H8" s="104">
        <v>0</v>
      </c>
      <c r="I8" s="104">
        <v>0</v>
      </c>
      <c r="J8" s="104">
        <v>0</v>
      </c>
      <c r="K8" s="104">
        <v>0</v>
      </c>
      <c r="L8" s="104">
        <f t="shared" si="0"/>
        <v>0</v>
      </c>
      <c r="M8" s="15"/>
      <c r="N8" s="15"/>
      <c r="O8" s="15"/>
      <c r="P8" s="15"/>
    </row>
    <row r="9" spans="1:16" ht="15" customHeight="1">
      <c r="A9" s="32" t="s">
        <v>7</v>
      </c>
      <c r="B9" s="104">
        <f>SUM(B4:B8)</f>
        <v>1982</v>
      </c>
      <c r="C9" s="104">
        <f t="shared" ref="C9:L9" si="1">SUM(C4:C8)</f>
        <v>979</v>
      </c>
      <c r="D9" s="104">
        <f t="shared" si="1"/>
        <v>1267</v>
      </c>
      <c r="E9" s="104">
        <f t="shared" si="1"/>
        <v>1320</v>
      </c>
      <c r="F9" s="104">
        <f t="shared" si="1"/>
        <v>290</v>
      </c>
      <c r="G9" s="104">
        <f t="shared" si="1"/>
        <v>517</v>
      </c>
      <c r="H9" s="104">
        <f t="shared" si="1"/>
        <v>185</v>
      </c>
      <c r="I9" s="104">
        <f t="shared" si="1"/>
        <v>288</v>
      </c>
      <c r="J9" s="104">
        <f t="shared" si="1"/>
        <v>67</v>
      </c>
      <c r="K9" s="104">
        <f t="shared" si="1"/>
        <v>96</v>
      </c>
      <c r="L9" s="104">
        <f t="shared" si="1"/>
        <v>6991</v>
      </c>
    </row>
    <row r="10" spans="1:16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</row>
    <row r="13" spans="1:16">
      <c r="B13" s="46"/>
    </row>
    <row r="14" spans="1:16">
      <c r="B14" s="46"/>
    </row>
    <row r="15" spans="1:16">
      <c r="B15" s="46"/>
    </row>
    <row r="16" spans="1:16">
      <c r="B16" s="46"/>
    </row>
    <row r="17" spans="2:2">
      <c r="B17" s="46"/>
    </row>
  </sheetData>
  <mergeCells count="2">
    <mergeCell ref="A1:L1"/>
    <mergeCell ref="H2:L2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79" orientation="landscape" r:id="rId1"/>
  <headerFooter alignWithMargins="0">
    <oddHeader>&amp;R&amp;"Times New Roman,Regular"&amp;A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I16"/>
  <sheetViews>
    <sheetView showGridLines="0" zoomScaleNormal="75" workbookViewId="0">
      <selection sqref="A1:H1"/>
    </sheetView>
  </sheetViews>
  <sheetFormatPr defaultColWidth="8.44140625" defaultRowHeight="15.75"/>
  <cols>
    <col min="1" max="1" width="42.6640625" style="1" customWidth="1"/>
    <col min="2" max="2" width="8.44140625" style="1" customWidth="1"/>
    <col min="3" max="16384" width="8.44140625" style="1"/>
  </cols>
  <sheetData>
    <row r="1" spans="1:9" s="15" customFormat="1" ht="15.75" customHeight="1">
      <c r="A1" s="148" t="s">
        <v>18</v>
      </c>
      <c r="B1" s="148"/>
      <c r="C1" s="148"/>
      <c r="D1" s="148"/>
      <c r="E1" s="148"/>
      <c r="F1" s="148"/>
      <c r="G1" s="148"/>
      <c r="H1" s="148"/>
    </row>
    <row r="2" spans="1:9" s="15" customFormat="1" ht="15.75" customHeight="1">
      <c r="A2" s="61"/>
      <c r="H2" s="61" t="s">
        <v>15</v>
      </c>
    </row>
    <row r="3" spans="1:9" s="15" customFormat="1" ht="15.75" customHeight="1">
      <c r="A3" s="63" t="s">
        <v>34</v>
      </c>
      <c r="B3" s="57">
        <v>2024</v>
      </c>
      <c r="C3" s="149">
        <v>2025</v>
      </c>
      <c r="D3" s="149"/>
      <c r="E3" s="149"/>
      <c r="F3" s="149"/>
      <c r="G3" s="149"/>
      <c r="H3" s="150"/>
    </row>
    <row r="4" spans="1:9" s="15" customFormat="1" ht="15.75" customHeight="1">
      <c r="A4" s="64" t="s">
        <v>37</v>
      </c>
      <c r="B4" s="62">
        <v>12</v>
      </c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</row>
    <row r="5" spans="1:9" s="15" customFormat="1" ht="15.75" customHeight="1">
      <c r="A5" s="65" t="s">
        <v>2</v>
      </c>
      <c r="B5" s="116">
        <f>'Таблица №1-П'!B5/'Таблица №1-П'!B$15*100</f>
        <v>23.832307562600118</v>
      </c>
      <c r="C5" s="116">
        <f>+'Таблица №1-П'!C5/'Таблица №1-П'!C$15*100</f>
        <v>23.829395890183779</v>
      </c>
      <c r="D5" s="116">
        <f>+'Таблица №1-П'!D5/'Таблица №1-П'!D$15*100</f>
        <v>23.901837841727914</v>
      </c>
      <c r="E5" s="116">
        <f>+'Таблица №1-П'!E5/'Таблица №1-П'!E$15*100</f>
        <v>23.88427891901625</v>
      </c>
      <c r="F5" s="116">
        <f>+'Таблица №1-П'!F5/'Таблица №1-П'!F$15*100</f>
        <v>23.884215586132306</v>
      </c>
      <c r="G5" s="116">
        <f>+'Таблица №1-П'!G5/'Таблица №1-П'!G$15*100</f>
        <v>23.968197034911526</v>
      </c>
      <c r="H5" s="116">
        <f>+'Таблица №1-П'!H5/'Таблица №1-П'!H$15*100</f>
        <v>23.950774720406159</v>
      </c>
    </row>
    <row r="6" spans="1:9" s="15" customFormat="1" ht="15.75" customHeight="1">
      <c r="A6" s="65" t="s">
        <v>3</v>
      </c>
      <c r="B6" s="116">
        <f>+'Таблица №1-П'!B6/'Таблица №1-П'!B$15*100</f>
        <v>12.548929866188107</v>
      </c>
      <c r="C6" s="116">
        <f>+'Таблица №1-П'!C6/'Таблица №1-П'!C$15*100</f>
        <v>12.55559408403564</v>
      </c>
      <c r="D6" s="116">
        <f>+'Таблица №1-П'!D6/'Таблица №1-П'!D$15*100</f>
        <v>12.43639220484034</v>
      </c>
      <c r="E6" s="116">
        <f>+'Таблица №1-П'!E6/'Таблица №1-П'!E$15*100</f>
        <v>12.447218762660745</v>
      </c>
      <c r="F6" s="116">
        <f>+'Таблица №1-П'!F6/'Таблица №1-П'!F$15*100</f>
        <v>12.44096617196419</v>
      </c>
      <c r="G6" s="116">
        <f>+'Таблица №1-П'!G6/'Таблица №1-П'!G$15*100</f>
        <v>12.336202773792444</v>
      </c>
      <c r="H6" s="116">
        <f>+'Таблица №1-П'!H6/'Таблица №1-П'!H$15*100</f>
        <v>12.343140072323203</v>
      </c>
    </row>
    <row r="7" spans="1:9" s="15" customFormat="1" ht="15.75" customHeight="1">
      <c r="A7" s="65" t="s">
        <v>4</v>
      </c>
      <c r="B7" s="116">
        <f>+'Таблица №1-П'!B7/'Таблица №1-П'!B$15*100</f>
        <v>17.522914232719479</v>
      </c>
      <c r="C7" s="116">
        <f>+'Таблица №1-П'!C7/'Таблица №1-П'!C$15*100</f>
        <v>17.51270183479323</v>
      </c>
      <c r="D7" s="116">
        <f>+'Таблица №1-П'!D7/'Таблица №1-П'!D$15*100</f>
        <v>17.429060628686404</v>
      </c>
      <c r="E7" s="116">
        <f>+'Таблица №1-П'!E7/'Таблица №1-П'!E$15*100</f>
        <v>17.417283135513106</v>
      </c>
      <c r="F7" s="116">
        <f>+'Таблица №1-П'!F7/'Таблица №1-П'!F$15*100</f>
        <v>17.401009433395419</v>
      </c>
      <c r="G7" s="116">
        <f>+'Таблица №1-П'!G7/'Таблица №1-П'!G$15*100</f>
        <v>17.296449067431851</v>
      </c>
      <c r="H7" s="116">
        <f>+'Таблица №1-П'!H7/'Таблица №1-П'!H$15*100</f>
        <v>17.290214814282635</v>
      </c>
    </row>
    <row r="8" spans="1:9" s="15" customFormat="1" ht="15.75" customHeight="1">
      <c r="A8" s="65" t="s">
        <v>5</v>
      </c>
      <c r="B8" s="116">
        <f>+'Таблица №1-П'!B8/'Таблица №1-П'!B$15*100</f>
        <v>15.028243824298121</v>
      </c>
      <c r="C8" s="116">
        <f>+'Таблица №1-П'!C8/'Таблица №1-П'!C$15*100</f>
        <v>15.011533416755867</v>
      </c>
      <c r="D8" s="116">
        <f>+'Таблица №1-П'!D8/'Таблица №1-П'!D$15*100</f>
        <v>15.085954859080807</v>
      </c>
      <c r="E8" s="116">
        <f>+'Таблица №1-П'!E8/'Таблица №1-П'!E$15*100</f>
        <v>15.070750116291284</v>
      </c>
      <c r="F8" s="116">
        <f>+'Таблица №1-П'!F8/'Таблица №1-П'!F$15*100</f>
        <v>15.068797692723667</v>
      </c>
      <c r="G8" s="116">
        <f>+'Таблица №1-П'!G8/'Таблица №1-П'!G$15*100</f>
        <v>15.118962219033955</v>
      </c>
      <c r="H8" s="116">
        <f>+'Таблица №1-П'!H8/'Таблица №1-П'!H$15*100</f>
        <v>15.10195895298992</v>
      </c>
    </row>
    <row r="9" spans="1:9" s="15" customFormat="1" ht="15.75" customHeight="1">
      <c r="A9" s="66" t="s">
        <v>59</v>
      </c>
      <c r="B9" s="116">
        <f>+'Таблица №1-П'!B9/'Таблица №1-П'!B$15*100</f>
        <v>6.8781842051380879</v>
      </c>
      <c r="C9" s="116">
        <f>+'Таблица №1-П'!C9/'Таблица №1-П'!C$15*100</f>
        <v>6.8757255499102961</v>
      </c>
      <c r="D9" s="116">
        <f>+'Таблица №1-П'!D9/'Таблица №1-П'!D$15*100</f>
        <v>6.954352317467742</v>
      </c>
      <c r="E9" s="116">
        <f>+'Таблица №1-П'!E9/'Таблица №1-П'!E$15*100</f>
        <v>6.9519679486217605</v>
      </c>
      <c r="F9" s="116">
        <f>+'Таблица №1-П'!F9/'Таблица №1-П'!F$15*100</f>
        <v>6.953073364177131</v>
      </c>
      <c r="G9" s="116">
        <f>+'Таблица №1-П'!G9/'Таблица №1-П'!G$15*100</f>
        <v>7.0280368244858922</v>
      </c>
      <c r="H9" s="116">
        <f>+'Таблица №1-П'!H9/'Таблица №1-П'!H$15*100</f>
        <v>7.0254687836769882</v>
      </c>
    </row>
    <row r="10" spans="1:9" s="15" customFormat="1" ht="15.75" customHeight="1">
      <c r="A10" s="65" t="s">
        <v>6</v>
      </c>
      <c r="B10" s="116">
        <f>+'Таблица №1-П'!B10/'Таблица №1-П'!B$15*100</f>
        <v>9.444518048345719</v>
      </c>
      <c r="C10" s="116">
        <f>+'Таблица №1-П'!C10/'Таблица №1-П'!C$15*100</f>
        <v>9.445943704865142</v>
      </c>
      <c r="D10" s="116">
        <f>+'Таблица №1-П'!D10/'Таблица №1-П'!D$15*100</f>
        <v>9.345735541502119</v>
      </c>
      <c r="E10" s="116">
        <f>+'Таблица №1-П'!E10/'Таблица №1-П'!E$15*100</f>
        <v>9.3675254715423968</v>
      </c>
      <c r="F10" s="116">
        <f>+'Таблица №1-П'!F10/'Таблица №1-П'!F$15*100</f>
        <v>9.3739109535540468</v>
      </c>
      <c r="G10" s="116">
        <f>+'Таблица №1-П'!G10/'Таблица №1-П'!G$15*100</f>
        <v>9.3041606886657107</v>
      </c>
      <c r="H10" s="116">
        <f>+'Таблица №1-П'!H10/'Таблица №1-П'!H$15*100</f>
        <v>9.3125104772852456</v>
      </c>
    </row>
    <row r="11" spans="1:9" s="15" customFormat="1" ht="15.75" customHeight="1">
      <c r="A11" s="65" t="s">
        <v>29</v>
      </c>
      <c r="B11" s="116">
        <f>+'Таблица №1-П'!B11/'Таблица №1-П'!B$15*100</f>
        <v>4.3949558577330263</v>
      </c>
      <c r="C11" s="116">
        <f>+'Таблица №1-П'!C11/'Таблица №1-П'!C$15*100</f>
        <v>4.401393055827767</v>
      </c>
      <c r="D11" s="116">
        <f>+'Таблица №1-П'!D11/'Таблица №1-П'!D$15*100</f>
        <v>4.375856475026163</v>
      </c>
      <c r="E11" s="116">
        <f>+'Таблица №1-П'!E11/'Таблица №1-П'!E$15*100</f>
        <v>4.3824557717989894</v>
      </c>
      <c r="F11" s="116">
        <f>+'Таблица №1-П'!F11/'Таблица №1-П'!F$15*100</f>
        <v>4.3892327104488373</v>
      </c>
      <c r="G11" s="116">
        <f>+'Таблица №1-П'!G11/'Таблица №1-П'!G$15*100</f>
        <v>4.3887494021999043</v>
      </c>
      <c r="H11" s="116">
        <f>+'Таблица №1-П'!H11/'Таблица №1-П'!H$15*100</f>
        <v>4.3956701870345087</v>
      </c>
    </row>
    <row r="12" spans="1:9" s="15" customFormat="1" ht="15.75" customHeight="1">
      <c r="A12" s="65" t="s">
        <v>24</v>
      </c>
      <c r="B12" s="116">
        <f>+'Таблица №1-П'!B12/'Таблица №1-П'!B$15*100</f>
        <v>6.1347513459477039</v>
      </c>
      <c r="C12" s="116">
        <f>+'Таблица №1-П'!C12/'Таблица №1-П'!C$15*100</f>
        <v>6.1472357490690346</v>
      </c>
      <c r="D12" s="116">
        <f>+'Таблица №1-П'!D12/'Таблица №1-П'!D$15*100</f>
        <v>6.1561250895831652</v>
      </c>
      <c r="E12" s="116">
        <f>+'Таблица №1-П'!E12/'Таблица №1-П'!E$15*100</f>
        <v>6.1632879672283662</v>
      </c>
      <c r="F12" s="116">
        <f>+'Таблица №1-П'!F12/'Таблица №1-П'!F$15*100</f>
        <v>6.1713633359370306</v>
      </c>
      <c r="G12" s="116">
        <f>+'Таблица №1-П'!G12/'Таблица №1-П'!G$15*100</f>
        <v>6.1710903873744627</v>
      </c>
      <c r="H12" s="116">
        <f>+'Таблица №1-П'!H12/'Таблица №1-П'!H$15*100</f>
        <v>6.1866872620159494</v>
      </c>
    </row>
    <row r="13" spans="1:9" s="15" customFormat="1" ht="15.75" customHeight="1">
      <c r="A13" s="66" t="s">
        <v>31</v>
      </c>
      <c r="B13" s="116">
        <f>+'Таблица №1-П'!B13/'Таблица №1-П'!B$15*100</f>
        <v>2.7843352162549531</v>
      </c>
      <c r="C13" s="116">
        <f>+'Таблица №1-П'!C13/'Таблица №1-П'!C$15*100</f>
        <v>2.7867147100061813</v>
      </c>
      <c r="D13" s="116">
        <f>+'Таблица №1-П'!D13/'Таблица №1-П'!D$15*100</f>
        <v>2.775503839706857</v>
      </c>
      <c r="E13" s="116">
        <f>+'Таблица №1-П'!E13/'Таблица №1-П'!E$15*100</f>
        <v>2.7756853683057487</v>
      </c>
      <c r="F13" s="116">
        <f>+'Таблица №1-П'!F13/'Таблица №1-П'!F$15*100</f>
        <v>2.7774439704380218</v>
      </c>
      <c r="G13" s="116">
        <f>+'Таблица №1-П'!G13/'Таблица №1-П'!G$15*100</f>
        <v>2.7833572453371591</v>
      </c>
      <c r="H13" s="116">
        <f>+'Таблица №1-П'!H13/'Таблица №1-П'!H$15*100</f>
        <v>2.7863591733122592</v>
      </c>
    </row>
    <row r="14" spans="1:9" s="15" customFormat="1" ht="15.75" customHeight="1">
      <c r="A14" s="66" t="s">
        <v>60</v>
      </c>
      <c r="B14" s="116">
        <f>+'Таблица №1-П'!B14/'Таблица №1-П'!B$15*100</f>
        <v>1.4308598407746878</v>
      </c>
      <c r="C14" s="116">
        <f>+'Таблица №1-П'!C14/'Таблица №1-П'!C$15*100</f>
        <v>1.4337620045530612</v>
      </c>
      <c r="D14" s="116">
        <f>+'Таблица №1-П'!D14/'Таблица №1-П'!D$15*100</f>
        <v>1.5391812023784892</v>
      </c>
      <c r="E14" s="116">
        <f>+'Таблица №1-П'!E14/'Таблица №1-П'!E$15*100</f>
        <v>1.5395465390213525</v>
      </c>
      <c r="F14" s="116">
        <f>+'Таблица №1-П'!F14/'Таблица №1-П'!F$15*100</f>
        <v>1.5399867812293457</v>
      </c>
      <c r="G14" s="116">
        <f>+'Таблица №1-П'!G14/'Таблица №1-П'!G$15*100</f>
        <v>1.604794356767097</v>
      </c>
      <c r="H14" s="116">
        <f>+'Таблица №1-П'!H14/'Таблица №1-П'!H$15*100</f>
        <v>1.6072155566731325</v>
      </c>
    </row>
    <row r="15" spans="1:9" ht="15.75" customHeight="1">
      <c r="A15" s="67" t="s">
        <v>7</v>
      </c>
      <c r="B15" s="116">
        <f>+'Таблица №1-П'!B15/'Таблица №1-П'!B$15*100</f>
        <v>100</v>
      </c>
      <c r="C15" s="116">
        <f>+'Таблица №1-П'!C15/'Таблица №1-П'!C$15*100</f>
        <v>100</v>
      </c>
      <c r="D15" s="116">
        <f>+'Таблица №1-П'!D15/'Таблица №1-П'!D$15*100</f>
        <v>100</v>
      </c>
      <c r="E15" s="116">
        <f>+'Таблица №1-П'!E15/'Таблица №1-П'!E$15*100</f>
        <v>100</v>
      </c>
      <c r="F15" s="116">
        <f>+'Таблица №1-П'!F15/'Таблица №1-П'!F$15*100</f>
        <v>100</v>
      </c>
      <c r="G15" s="116">
        <f>+'Таблица №1-П'!G15/'Таблица №1-П'!G$15*100</f>
        <v>100</v>
      </c>
      <c r="H15" s="116">
        <f>+'Таблица №1-П'!H15/'Таблица №1-П'!H$15*100</f>
        <v>100</v>
      </c>
      <c r="I15" s="15"/>
    </row>
    <row r="16" spans="1:9" ht="15.75" customHeight="1"/>
  </sheetData>
  <mergeCells count="2">
    <mergeCell ref="C3:H3"/>
    <mergeCell ref="A1:H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76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showGridLines="0" zoomScaleNormal="75" workbookViewId="0">
      <selection sqref="A1:H1"/>
    </sheetView>
  </sheetViews>
  <sheetFormatPr defaultColWidth="8.109375" defaultRowHeight="15.75"/>
  <cols>
    <col min="1" max="1" width="42" style="16" customWidth="1"/>
    <col min="2" max="2" width="7.88671875" style="16" bestFit="1" customWidth="1"/>
    <col min="3" max="16384" width="8.109375" style="16"/>
  </cols>
  <sheetData>
    <row r="1" spans="1:10" ht="15.75" customHeight="1">
      <c r="A1" s="151" t="s">
        <v>69</v>
      </c>
      <c r="B1" s="151"/>
      <c r="C1" s="151"/>
      <c r="D1" s="151"/>
      <c r="E1" s="151"/>
      <c r="F1" s="151"/>
      <c r="G1" s="151"/>
      <c r="H1" s="151"/>
    </row>
    <row r="2" spans="1:10" ht="15.75" customHeight="1">
      <c r="A2" s="68"/>
      <c r="B2" s="68"/>
      <c r="C2" s="68"/>
      <c r="D2" s="68"/>
      <c r="E2" s="68"/>
      <c r="F2" s="68"/>
      <c r="G2" s="68"/>
      <c r="H2" s="68" t="s">
        <v>17</v>
      </c>
    </row>
    <row r="3" spans="1:10" ht="15.75" customHeight="1">
      <c r="A3" s="63" t="s">
        <v>34</v>
      </c>
      <c r="B3" s="57">
        <v>2024</v>
      </c>
      <c r="C3" s="149">
        <v>2025</v>
      </c>
      <c r="D3" s="149"/>
      <c r="E3" s="149"/>
      <c r="F3" s="149"/>
      <c r="G3" s="149"/>
      <c r="H3" s="150"/>
    </row>
    <row r="4" spans="1:10">
      <c r="A4" s="64" t="s">
        <v>37</v>
      </c>
      <c r="B4" s="57">
        <v>12</v>
      </c>
      <c r="C4" s="57">
        <v>1</v>
      </c>
      <c r="D4" s="57">
        <v>2</v>
      </c>
      <c r="E4" s="57">
        <v>3</v>
      </c>
      <c r="F4" s="57">
        <v>4</v>
      </c>
      <c r="G4" s="57">
        <v>5</v>
      </c>
      <c r="H4" s="57">
        <v>6</v>
      </c>
    </row>
    <row r="5" spans="1:10" s="48" customFormat="1">
      <c r="A5" s="65" t="s">
        <v>2</v>
      </c>
      <c r="B5" s="95">
        <v>423476</v>
      </c>
      <c r="C5" s="95">
        <v>431544</v>
      </c>
      <c r="D5" s="95">
        <v>439735</v>
      </c>
      <c r="E5" s="95">
        <v>434493</v>
      </c>
      <c r="F5" s="95">
        <v>440210</v>
      </c>
      <c r="G5" s="95">
        <v>453066</v>
      </c>
      <c r="H5" s="95">
        <v>459328</v>
      </c>
      <c r="I5" s="47"/>
      <c r="J5" s="117"/>
    </row>
    <row r="6" spans="1:10" s="48" customFormat="1">
      <c r="A6" s="65" t="s">
        <v>3</v>
      </c>
      <c r="B6" s="95">
        <v>237070</v>
      </c>
      <c r="C6" s="95">
        <v>235844</v>
      </c>
      <c r="D6" s="95">
        <v>234431</v>
      </c>
      <c r="E6" s="95">
        <v>234114</v>
      </c>
      <c r="F6" s="95">
        <v>232730</v>
      </c>
      <c r="G6" s="95">
        <v>236345</v>
      </c>
      <c r="H6" s="95">
        <v>238124</v>
      </c>
      <c r="I6" s="47"/>
      <c r="J6" s="117"/>
    </row>
    <row r="7" spans="1:10" s="48" customFormat="1">
      <c r="A7" s="65" t="s">
        <v>4</v>
      </c>
      <c r="B7" s="95">
        <v>335505</v>
      </c>
      <c r="C7" s="95">
        <v>340649</v>
      </c>
      <c r="D7" s="95">
        <v>343203</v>
      </c>
      <c r="E7" s="95">
        <v>338732</v>
      </c>
      <c r="F7" s="95">
        <v>342427</v>
      </c>
      <c r="G7" s="95">
        <v>348031</v>
      </c>
      <c r="H7" s="95">
        <v>353035</v>
      </c>
      <c r="I7" s="47"/>
      <c r="J7" s="117"/>
    </row>
    <row r="8" spans="1:10" s="48" customFormat="1">
      <c r="A8" s="65" t="s">
        <v>5</v>
      </c>
      <c r="B8" s="95">
        <v>295484</v>
      </c>
      <c r="C8" s="95">
        <v>299792</v>
      </c>
      <c r="D8" s="95">
        <v>306196</v>
      </c>
      <c r="E8" s="95">
        <v>300519</v>
      </c>
      <c r="F8" s="95">
        <v>303737</v>
      </c>
      <c r="G8" s="95">
        <v>314499</v>
      </c>
      <c r="H8" s="95">
        <v>319250</v>
      </c>
      <c r="I8" s="47"/>
      <c r="J8" s="117"/>
    </row>
    <row r="9" spans="1:10" s="48" customFormat="1">
      <c r="A9" s="66" t="s">
        <v>59</v>
      </c>
      <c r="B9" s="95">
        <v>118753</v>
      </c>
      <c r="C9" s="95">
        <v>120713</v>
      </c>
      <c r="D9" s="95">
        <v>123544</v>
      </c>
      <c r="E9" s="95">
        <v>121223</v>
      </c>
      <c r="F9" s="95">
        <v>122773</v>
      </c>
      <c r="G9" s="95">
        <v>128792</v>
      </c>
      <c r="H9" s="95">
        <v>131222</v>
      </c>
      <c r="I9" s="47"/>
      <c r="J9" s="117"/>
    </row>
    <row r="10" spans="1:10" s="48" customFormat="1">
      <c r="A10" s="65" t="s">
        <v>6</v>
      </c>
      <c r="B10" s="95">
        <v>168948</v>
      </c>
      <c r="C10" s="95">
        <v>169560</v>
      </c>
      <c r="D10" s="95">
        <v>169253</v>
      </c>
      <c r="E10" s="95">
        <v>167650</v>
      </c>
      <c r="F10" s="95">
        <v>168091</v>
      </c>
      <c r="G10" s="95">
        <v>168706</v>
      </c>
      <c r="H10" s="95">
        <v>171292</v>
      </c>
      <c r="I10" s="47"/>
      <c r="J10" s="117"/>
    </row>
    <row r="11" spans="1:10" s="48" customFormat="1">
      <c r="A11" s="65" t="s">
        <v>29</v>
      </c>
      <c r="B11" s="95">
        <v>47518</v>
      </c>
      <c r="C11" s="95">
        <v>47424</v>
      </c>
      <c r="D11" s="95">
        <v>48206</v>
      </c>
      <c r="E11" s="95">
        <v>48591</v>
      </c>
      <c r="F11" s="95">
        <v>48950</v>
      </c>
      <c r="G11" s="95">
        <v>48832</v>
      </c>
      <c r="H11" s="95">
        <v>49620</v>
      </c>
      <c r="I11" s="47"/>
      <c r="J11" s="117"/>
    </row>
    <row r="12" spans="1:10" s="48" customFormat="1">
      <c r="A12" s="65" t="s">
        <v>24</v>
      </c>
      <c r="B12" s="95">
        <v>85648</v>
      </c>
      <c r="C12" s="95">
        <v>85867</v>
      </c>
      <c r="D12" s="95">
        <v>87380</v>
      </c>
      <c r="E12" s="95">
        <v>87502</v>
      </c>
      <c r="F12" s="95">
        <v>87832</v>
      </c>
      <c r="G12" s="95">
        <v>86916</v>
      </c>
      <c r="H12" s="95">
        <v>88937</v>
      </c>
      <c r="I12" s="47"/>
      <c r="J12" s="117"/>
    </row>
    <row r="13" spans="1:10" s="48" customFormat="1" ht="15.75" customHeight="1">
      <c r="A13" s="65" t="s">
        <v>31</v>
      </c>
      <c r="B13" s="95">
        <v>30270</v>
      </c>
      <c r="C13" s="95">
        <v>31071</v>
      </c>
      <c r="D13" s="95">
        <v>31334</v>
      </c>
      <c r="E13" s="95">
        <v>31040</v>
      </c>
      <c r="F13" s="95">
        <v>30961</v>
      </c>
      <c r="G13" s="95">
        <v>32232</v>
      </c>
      <c r="H13" s="95">
        <v>32633</v>
      </c>
      <c r="I13" s="47"/>
      <c r="J13" s="117"/>
    </row>
    <row r="14" spans="1:10" s="48" customFormat="1">
      <c r="A14" s="66" t="s">
        <v>60</v>
      </c>
      <c r="B14" s="95">
        <v>15606</v>
      </c>
      <c r="C14" s="95">
        <v>16126</v>
      </c>
      <c r="D14" s="95">
        <v>16679</v>
      </c>
      <c r="E14" s="95">
        <v>16597</v>
      </c>
      <c r="F14" s="95">
        <v>16917</v>
      </c>
      <c r="G14" s="95">
        <v>18137</v>
      </c>
      <c r="H14" s="95">
        <v>18758</v>
      </c>
      <c r="I14" s="47"/>
      <c r="J14" s="117"/>
    </row>
    <row r="15" spans="1:10" s="48" customFormat="1">
      <c r="A15" s="67" t="s">
        <v>7</v>
      </c>
      <c r="B15" s="95">
        <f t="shared" ref="B15" si="0">SUM(B5:B14)</f>
        <v>1758278</v>
      </c>
      <c r="C15" s="95">
        <f>SUM(C5:C14)</f>
        <v>1778590</v>
      </c>
      <c r="D15" s="95">
        <f>SUM(D5:D14)</f>
        <v>1799961</v>
      </c>
      <c r="E15" s="95">
        <f>SUM(E5:E14)</f>
        <v>1780461</v>
      </c>
      <c r="F15" s="95">
        <f t="shared" ref="F15:G15" si="1">SUM(F5:F14)</f>
        <v>1794628</v>
      </c>
      <c r="G15" s="95">
        <f t="shared" si="1"/>
        <v>1835556</v>
      </c>
      <c r="H15" s="95">
        <f>SUM(H5:H14)</f>
        <v>1862199</v>
      </c>
      <c r="I15" s="47"/>
      <c r="J15" s="108"/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scale="82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15"/>
  <sheetViews>
    <sheetView showGridLines="0" zoomScaleNormal="75" workbookViewId="0">
      <selection sqref="A1:H1"/>
    </sheetView>
  </sheetViews>
  <sheetFormatPr defaultColWidth="7.77734375" defaultRowHeight="15.75"/>
  <cols>
    <col min="1" max="1" width="42.21875" style="1" customWidth="1"/>
    <col min="2" max="2" width="8" style="1" customWidth="1"/>
    <col min="3" max="12" width="7.77734375" style="1"/>
    <col min="13" max="13" width="8.33203125" style="1" bestFit="1" customWidth="1"/>
    <col min="14" max="16384" width="7.77734375" style="1"/>
  </cols>
  <sheetData>
    <row r="1" spans="1:13" ht="15.75" customHeight="1">
      <c r="A1" s="148" t="s">
        <v>19</v>
      </c>
      <c r="B1" s="148"/>
      <c r="C1" s="148"/>
      <c r="D1" s="148"/>
      <c r="E1" s="148"/>
      <c r="F1" s="148"/>
      <c r="G1" s="148"/>
      <c r="H1" s="148"/>
    </row>
    <row r="2" spans="1:13">
      <c r="A2" s="7"/>
      <c r="H2" s="7" t="s">
        <v>15</v>
      </c>
    </row>
    <row r="3" spans="1:13" ht="15.75" customHeight="1">
      <c r="A3" s="69" t="s">
        <v>34</v>
      </c>
      <c r="B3" s="5">
        <v>2024</v>
      </c>
      <c r="C3" s="152">
        <v>2025</v>
      </c>
      <c r="D3" s="152"/>
      <c r="E3" s="152"/>
      <c r="F3" s="152"/>
      <c r="G3" s="152"/>
      <c r="H3" s="153"/>
    </row>
    <row r="4" spans="1:13">
      <c r="A4" s="64" t="s">
        <v>37</v>
      </c>
      <c r="B4" s="57">
        <v>12</v>
      </c>
      <c r="C4" s="57">
        <v>1</v>
      </c>
      <c r="D4" s="57">
        <v>2</v>
      </c>
      <c r="E4" s="57">
        <v>3</v>
      </c>
      <c r="F4" s="57">
        <v>4</v>
      </c>
      <c r="G4" s="57">
        <v>5</v>
      </c>
      <c r="H4" s="57">
        <v>6</v>
      </c>
      <c r="I4" s="15"/>
      <c r="J4" s="15"/>
      <c r="K4" s="15"/>
    </row>
    <row r="5" spans="1:13">
      <c r="A5" s="65" t="s">
        <v>2</v>
      </c>
      <c r="B5" s="118">
        <f>+'Таблица №2-П'!B5/'Таблица №2-П'!B$15*100</f>
        <v>24.084701054099522</v>
      </c>
      <c r="C5" s="118">
        <f>+'Таблица №2-П'!C5/'Таблица №2-П'!C$15*100</f>
        <v>24.263264720930625</v>
      </c>
      <c r="D5" s="118">
        <f>+'Таблица №2-П'!D5/'Таблица №2-П'!D$15*100</f>
        <v>24.430251544339015</v>
      </c>
      <c r="E5" s="118">
        <f>+'Таблица №2-П'!E5/'Таблица №2-П'!E$15*100</f>
        <v>24.403398895005282</v>
      </c>
      <c r="F5" s="118">
        <f>+'Таблица №2-П'!F5/'Таблица №2-П'!F$15*100</f>
        <v>24.529317496439372</v>
      </c>
      <c r="G5" s="118">
        <f>+'Таблица №2-П'!G5/'Таблица №2-П'!G$15*100</f>
        <v>24.68276642063767</v>
      </c>
      <c r="H5" s="119">
        <f>+'Таблица №2-П'!H5/'Таблица №2-П'!H$15*100</f>
        <v>24.665892313334933</v>
      </c>
      <c r="I5" s="15"/>
      <c r="J5" s="15"/>
      <c r="K5" s="15"/>
      <c r="M5" s="112"/>
    </row>
    <row r="6" spans="1:13">
      <c r="A6" s="65" t="s">
        <v>3</v>
      </c>
      <c r="B6" s="118">
        <f>+'Таблица №2-П'!B6/'Таблица №2-П'!B$15*100</f>
        <v>13.48307833004792</v>
      </c>
      <c r="C6" s="118">
        <f>+'Таблица №2-П'!C6/'Таблица №2-П'!C$15*100</f>
        <v>13.260166761310927</v>
      </c>
      <c r="D6" s="118">
        <f>+'Таблица №2-П'!D6/'Таблица №2-П'!D$15*100</f>
        <v>13.024226636021558</v>
      </c>
      <c r="E6" s="118">
        <f>+'Таблица №2-П'!E6/'Таблица №2-П'!E$15*100</f>
        <v>13.14906644964422</v>
      </c>
      <c r="F6" s="118">
        <f>+'Таблица №2-П'!F6/'Таблица №2-П'!F$15*100</f>
        <v>12.968147159188423</v>
      </c>
      <c r="G6" s="118">
        <f>+'Таблица №2-П'!G6/'Таблица №2-П'!G$15*100</f>
        <v>12.875935138998756</v>
      </c>
      <c r="H6" s="118">
        <f>+'Таблица №2-П'!H6/'Таблица №2-П'!H$15*100</f>
        <v>12.787247764605178</v>
      </c>
      <c r="I6" s="15"/>
      <c r="J6" s="15"/>
      <c r="K6" s="15"/>
      <c r="M6" s="112"/>
    </row>
    <row r="7" spans="1:13">
      <c r="A7" s="65" t="s">
        <v>4</v>
      </c>
      <c r="B7" s="118">
        <f>+'Таблица №2-П'!B7/'Таблица №2-П'!B$15*100</f>
        <v>19.081453558538524</v>
      </c>
      <c r="C7" s="118">
        <f>+'Таблица №2-П'!C7/'Таблица №2-П'!C$15*100</f>
        <v>19.152755834678032</v>
      </c>
      <c r="D7" s="118">
        <f>+'Таблица №2-П'!D7/'Таблица №2-П'!D$15*100</f>
        <v>19.067246457006569</v>
      </c>
      <c r="E7" s="118">
        <f>+'Таблица №2-П'!E7/'Таблица №2-П'!E$15*100</f>
        <v>19.024960389472163</v>
      </c>
      <c r="F7" s="118">
        <f>+'Таблица №2-П'!F7/'Таблица №2-П'!F$15*100</f>
        <v>19.080667414082473</v>
      </c>
      <c r="G7" s="118">
        <f>+'Таблица №2-П'!G7/'Таблица №2-П'!G$15*100</f>
        <v>18.960522043457132</v>
      </c>
      <c r="H7" s="118">
        <f>+'Таблица №2-П'!H7/'Таблица №2-П'!H$15*100</f>
        <v>18.957963139277812</v>
      </c>
      <c r="I7" s="15"/>
      <c r="J7" s="15"/>
      <c r="K7" s="15"/>
      <c r="M7" s="112"/>
    </row>
    <row r="8" spans="1:13">
      <c r="A8" s="65" t="s">
        <v>5</v>
      </c>
      <c r="B8" s="118">
        <f>+'Таблица №2-П'!B8/'Таблица №2-П'!B$15*100</f>
        <v>16.805306100628002</v>
      </c>
      <c r="C8" s="118">
        <f>+'Таблица №2-П'!C8/'Таблица №2-П'!C$15*100</f>
        <v>16.855599098162028</v>
      </c>
      <c r="D8" s="118">
        <f>+'Таблица №2-П'!D8/'Таблица №2-П'!D$15*100</f>
        <v>17.011257466133991</v>
      </c>
      <c r="E8" s="118">
        <f>+'Таблица №2-П'!E8/'Таблица №2-П'!E$15*100</f>
        <v>16.878718489200271</v>
      </c>
      <c r="F8" s="118">
        <f>+'Таблица №2-П'!F8/'Таблица №2-П'!F$15*100</f>
        <v>16.924788869893927</v>
      </c>
      <c r="G8" s="118">
        <f>+'Таблица №2-П'!G8/'Таблица №2-П'!G$15*100</f>
        <v>17.133718611690409</v>
      </c>
      <c r="H8" s="118">
        <f>+'Таблица №2-П'!H8/'Таблица №2-П'!H$15*100</f>
        <v>17.143710204978095</v>
      </c>
      <c r="I8" s="15"/>
      <c r="J8" s="15"/>
      <c r="K8" s="15"/>
      <c r="M8" s="112"/>
    </row>
    <row r="9" spans="1:13">
      <c r="A9" s="66" t="s">
        <v>59</v>
      </c>
      <c r="B9" s="118">
        <f>+'Таблица №2-П'!B9/'Таблица №2-П'!B$15*100</f>
        <v>6.7539376594599938</v>
      </c>
      <c r="C9" s="118">
        <f>+'Таблица №2-П'!C9/'Таблица №2-П'!C$15*100</f>
        <v>6.7870054368910209</v>
      </c>
      <c r="D9" s="118">
        <f>+'Таблица №2-П'!D9/'Таблица №2-П'!D$15*100</f>
        <v>6.8637042691480534</v>
      </c>
      <c r="E9" s="118">
        <f>+'Таблица №2-П'!E9/'Таблица №2-П'!E$15*100</f>
        <v>6.8085175693261464</v>
      </c>
      <c r="F9" s="118">
        <f>+'Таблица №2-П'!F9/'Таблица №2-П'!F$15*100</f>
        <v>6.8411392221674916</v>
      </c>
      <c r="G9" s="118">
        <f>+'Таблица №2-П'!G9/'Таблица №2-П'!G$15*100</f>
        <v>7.0165116182780585</v>
      </c>
      <c r="H9" s="118">
        <f>+'Таблица №2-П'!H9/'Таблица №2-П'!H$15*100</f>
        <v>7.0466153187709795</v>
      </c>
      <c r="I9" s="15"/>
      <c r="J9" s="15"/>
      <c r="K9" s="15"/>
      <c r="M9" s="112"/>
    </row>
    <row r="10" spans="1:13">
      <c r="A10" s="65" t="s">
        <v>6</v>
      </c>
      <c r="B10" s="118">
        <f>+'Таблица №2-П'!B10/'Таблица №2-П'!B$15*100</f>
        <v>9.6087194402705371</v>
      </c>
      <c r="C10" s="118">
        <f>+'Таблица №2-П'!C10/'Таблица №2-П'!C$15*100</f>
        <v>9.5333944304196017</v>
      </c>
      <c r="D10" s="118">
        <f>+'Таблица №2-П'!D10/'Таблица №2-П'!D$15*100</f>
        <v>9.4031481793216631</v>
      </c>
      <c r="E10" s="118">
        <f>+'Таблица №2-П'!E10/'Таблица №2-П'!E$15*100</f>
        <v>9.4161006615702334</v>
      </c>
      <c r="F10" s="118">
        <f>+'Таблица №2-П'!F10/'Таблица №2-П'!F$15*100</f>
        <v>9.3663422168828312</v>
      </c>
      <c r="G10" s="118">
        <f>+'Таблица №2-П'!G10/'Таблица №2-П'!G$15*100</f>
        <v>9.1910026171906498</v>
      </c>
      <c r="H10" s="118">
        <f>+'Таблица №2-П'!H10/'Таблица №2-П'!H$15*100</f>
        <v>9.1983724618045652</v>
      </c>
      <c r="I10" s="15"/>
      <c r="J10" s="15"/>
      <c r="K10" s="15"/>
      <c r="M10" s="112"/>
    </row>
    <row r="11" spans="1:13">
      <c r="A11" s="65" t="s">
        <v>29</v>
      </c>
      <c r="B11" s="118">
        <f>+'Таблица №2-П'!B11/'Таблица №2-П'!B$15*100</f>
        <v>2.7025305440891598</v>
      </c>
      <c r="C11" s="118">
        <f>+'Таблица №2-П'!C11/'Таблица №2-П'!C$15*100</f>
        <v>2.6663817968165793</v>
      </c>
      <c r="D11" s="118">
        <f>+'Таблица №2-П'!D11/'Таблица №2-П'!D$15*100</f>
        <v>2.6781691381091033</v>
      </c>
      <c r="E11" s="118">
        <f>+'Таблица №2-П'!E11/'Таблица №2-П'!E$15*100</f>
        <v>2.7291246480546332</v>
      </c>
      <c r="F11" s="118">
        <f>+'Таблица №2-П'!F11/'Таблица №2-П'!F$15*100</f>
        <v>2.7275847696569984</v>
      </c>
      <c r="G11" s="118">
        <f>+'Таблица №2-П'!G11/'Таблица №2-П'!G$15*100</f>
        <v>2.6603383389011288</v>
      </c>
      <c r="H11" s="118">
        <f>+'Таблица №2-П'!H11/'Таблица №2-П'!H$15*100</f>
        <v>2.6645917004573625</v>
      </c>
      <c r="I11" s="15"/>
      <c r="J11" s="15"/>
      <c r="K11" s="15"/>
      <c r="M11" s="112"/>
    </row>
    <row r="12" spans="1:13">
      <c r="A12" s="65" t="s">
        <v>24</v>
      </c>
      <c r="B12" s="118">
        <f>+'Таблица №2-П'!B12/'Таблица №2-П'!B$15*100</f>
        <v>4.8711295938412471</v>
      </c>
      <c r="C12" s="118">
        <f>+'Таблица №2-П'!C12/'Таблица №2-П'!C$15*100</f>
        <v>4.8278130429160173</v>
      </c>
      <c r="D12" s="118">
        <f>+'Таблица №2-П'!D12/'Таблица №2-П'!D$15*100</f>
        <v>4.8545496263530152</v>
      </c>
      <c r="E12" s="118">
        <f>+'Таблица №2-П'!E12/'Таблица №2-П'!E$15*100</f>
        <v>4.9145698782506324</v>
      </c>
      <c r="F12" s="118">
        <f>+'Таблица №2-П'!F12/'Таблица №2-П'!F$15*100</f>
        <v>4.8941619098777016</v>
      </c>
      <c r="G12" s="118">
        <f>+'Таблица №2-П'!G12/'Таблица №2-П'!G$15*100</f>
        <v>4.7351320253917608</v>
      </c>
      <c r="H12" s="118">
        <f>+'Таблица №2-П'!H12/'Таблица №2-П'!H$15*100</f>
        <v>4.7759127783872719</v>
      </c>
      <c r="I12" s="15"/>
      <c r="J12" s="15"/>
      <c r="K12" s="15"/>
      <c r="M12" s="112"/>
    </row>
    <row r="13" spans="1:13" ht="15.75" customHeight="1">
      <c r="A13" s="65" t="s">
        <v>31</v>
      </c>
      <c r="B13" s="118">
        <f>+'Таблица №2-П'!B13/'Таблица №2-П'!B$15*100</f>
        <v>1.7215707641226246</v>
      </c>
      <c r="C13" s="118">
        <f>+'Таблица №2-П'!C13/'Таблица №2-П'!C$15*100</f>
        <v>1.7469456142225022</v>
      </c>
      <c r="D13" s="118">
        <f>+'Таблица №2-П'!D13/'Таблица №2-П'!D$15*100</f>
        <v>1.7408154954468458</v>
      </c>
      <c r="E13" s="118">
        <f>+'Таблица №2-П'!E13/'Таблица №2-П'!E$15*100</f>
        <v>1.7433687118111545</v>
      </c>
      <c r="F13" s="118">
        <f>+'Таблица №2-П'!F13/'Таблица №2-П'!F$15*100</f>
        <v>1.7252043320398436</v>
      </c>
      <c r="G13" s="118">
        <f>+'Таблица №2-П'!G13/'Таблица №2-П'!G$15*100</f>
        <v>1.7559802043631465</v>
      </c>
      <c r="H13" s="118">
        <f>+'Таблица №2-П'!H13/'Таблица №2-П'!H$15*100</f>
        <v>1.752390587686923</v>
      </c>
      <c r="I13" s="15"/>
      <c r="J13" s="15"/>
      <c r="K13" s="15"/>
      <c r="M13" s="112"/>
    </row>
    <row r="14" spans="1:13" ht="15.75" customHeight="1">
      <c r="A14" s="66" t="s">
        <v>60</v>
      </c>
      <c r="B14" s="118">
        <f>+'Таблица №2-П'!B14/'Таблица №2-П'!B$15*100</f>
        <v>0.88757295490246702</v>
      </c>
      <c r="C14" s="118">
        <f>+'Таблица №2-П'!C14/'Таблица №2-П'!C$15*100</f>
        <v>0.90667326365266865</v>
      </c>
      <c r="D14" s="118">
        <f>+'Таблица №2-П'!D14/'Таблица №2-П'!D$15*100</f>
        <v>0.92663118812018708</v>
      </c>
      <c r="E14" s="118">
        <f>+'Таблица №2-П'!E14/'Таблица №2-П'!E$15*100</f>
        <v>0.93217430766526199</v>
      </c>
      <c r="F14" s="118">
        <f>+'Таблица №2-П'!F14/'Таблица №2-П'!F$15*100</f>
        <v>0.9426466097709385</v>
      </c>
      <c r="G14" s="118">
        <f>+'Таблица №2-П'!G14/'Таблица №2-П'!G$15*100</f>
        <v>0.98809298109128785</v>
      </c>
      <c r="H14" s="118">
        <f>+'Таблица №2-П'!H14/'Таблица №2-П'!H$15*100</f>
        <v>1.0073037306968804</v>
      </c>
      <c r="I14" s="15"/>
      <c r="J14" s="15"/>
      <c r="K14" s="15"/>
      <c r="M14" s="112"/>
    </row>
    <row r="15" spans="1:13">
      <c r="A15" s="11" t="s">
        <v>7</v>
      </c>
      <c r="B15" s="118">
        <f>+'Таблица №2-П'!B15/'Таблица №2-П'!B$15*100</f>
        <v>100</v>
      </c>
      <c r="C15" s="118">
        <f>+'Таблица №2-П'!C15/'Таблица №2-П'!C$15*100</f>
        <v>100</v>
      </c>
      <c r="D15" s="118">
        <f>+'Таблица №2-П'!D15/'Таблица №2-П'!D$15*100</f>
        <v>100</v>
      </c>
      <c r="E15" s="118">
        <f>+'Таблица №2-П'!E15/'Таблица №2-П'!E$15*100</f>
        <v>100</v>
      </c>
      <c r="F15" s="118">
        <f>+'Таблица №2-П'!F15/'Таблица №2-П'!F$15*100</f>
        <v>100</v>
      </c>
      <c r="G15" s="118">
        <f>+'Таблица №2-П'!G15/'Таблица №2-П'!G$15*100</f>
        <v>100</v>
      </c>
      <c r="H15" s="118">
        <f>+'Таблица №2-П'!H15/'Таблица №2-П'!H$15*100</f>
        <v>100</v>
      </c>
      <c r="I15" s="15"/>
      <c r="J15" s="15"/>
      <c r="K15" s="15"/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85" orientation="landscape" r:id="rId1"/>
  <headerFooter alignWithMargins="0">
    <oddHeader>&amp;R&amp;"Times New Roman,Regular"&amp;14&amp;A</oddHeader>
  </headerFooter>
  <ignoredErrors>
    <ignoredError sqref="H16 B16:D16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K17"/>
  <sheetViews>
    <sheetView showGridLines="0" workbookViewId="0">
      <selection sqref="A1:J1"/>
    </sheetView>
  </sheetViews>
  <sheetFormatPr defaultColWidth="6.6640625" defaultRowHeight="16.7" customHeight="1"/>
  <cols>
    <col min="1" max="1" width="42.44140625" style="3" customWidth="1"/>
    <col min="2" max="2" width="10.5546875" style="39" customWidth="1"/>
    <col min="3" max="3" width="8.44140625" style="3" customWidth="1"/>
    <col min="4" max="9" width="7.21875" style="39" customWidth="1"/>
    <col min="10" max="10" width="9.44140625" style="3" customWidth="1"/>
    <col min="11" max="16384" width="6.6640625" style="16"/>
  </cols>
  <sheetData>
    <row r="1" spans="1:11" ht="16.7" customHeight="1">
      <c r="A1" s="148" t="s">
        <v>21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1" ht="16.7" customHeight="1">
      <c r="A2" s="8"/>
      <c r="B2" s="8"/>
      <c r="J2" s="14" t="s">
        <v>17</v>
      </c>
    </row>
    <row r="3" spans="1:11" ht="16.7" customHeight="1">
      <c r="A3" s="120" t="s">
        <v>35</v>
      </c>
      <c r="B3" s="158">
        <v>2024</v>
      </c>
      <c r="C3" s="159">
        <v>2024</v>
      </c>
      <c r="D3" s="154">
        <v>2025</v>
      </c>
      <c r="E3" s="154"/>
      <c r="F3" s="154"/>
      <c r="G3" s="154"/>
      <c r="H3" s="154"/>
      <c r="I3" s="154"/>
      <c r="J3" s="155"/>
    </row>
    <row r="4" spans="1:11" ht="16.7" customHeight="1">
      <c r="A4" s="121"/>
      <c r="B4" s="156" t="s">
        <v>70</v>
      </c>
      <c r="C4" s="156" t="s">
        <v>14</v>
      </c>
      <c r="D4" s="154" t="s">
        <v>68</v>
      </c>
      <c r="E4" s="154"/>
      <c r="F4" s="154"/>
      <c r="G4" s="154"/>
      <c r="H4" s="154"/>
      <c r="I4" s="155"/>
      <c r="J4" s="156" t="s">
        <v>70</v>
      </c>
    </row>
    <row r="5" spans="1:11" ht="16.7" customHeight="1">
      <c r="A5" s="64" t="s">
        <v>33</v>
      </c>
      <c r="B5" s="157"/>
      <c r="C5" s="157"/>
      <c r="D5" s="122">
        <v>1</v>
      </c>
      <c r="E5" s="122">
        <v>2</v>
      </c>
      <c r="F5" s="122">
        <v>3</v>
      </c>
      <c r="G5" s="122">
        <v>4</v>
      </c>
      <c r="H5" s="122">
        <v>5</v>
      </c>
      <c r="I5" s="122">
        <v>6</v>
      </c>
      <c r="J5" s="157"/>
    </row>
    <row r="6" spans="1:11" ht="16.7" customHeight="1">
      <c r="A6" s="123" t="s">
        <v>2</v>
      </c>
      <c r="B6" s="96">
        <v>21627</v>
      </c>
      <c r="C6" s="96">
        <v>44723</v>
      </c>
      <c r="D6" s="96">
        <v>3816</v>
      </c>
      <c r="E6" s="96">
        <v>3915</v>
      </c>
      <c r="F6" s="96">
        <v>4021</v>
      </c>
      <c r="G6" s="96">
        <v>3995</v>
      </c>
      <c r="H6" s="96">
        <v>4425</v>
      </c>
      <c r="I6" s="96">
        <v>4420</v>
      </c>
      <c r="J6" s="96">
        <f t="shared" ref="J6:J15" si="0">+SUM(D6:I6)</f>
        <v>24592</v>
      </c>
    </row>
    <row r="7" spans="1:11" ht="16.7" customHeight="1">
      <c r="A7" s="123" t="s">
        <v>3</v>
      </c>
      <c r="B7" s="96">
        <v>11520</v>
      </c>
      <c r="C7" s="96">
        <v>23065</v>
      </c>
      <c r="D7" s="96">
        <v>1896</v>
      </c>
      <c r="E7" s="96">
        <v>1889</v>
      </c>
      <c r="F7" s="96">
        <v>1914</v>
      </c>
      <c r="G7" s="96">
        <v>1988</v>
      </c>
      <c r="H7" s="96">
        <v>2213</v>
      </c>
      <c r="I7" s="96">
        <v>2081</v>
      </c>
      <c r="J7" s="96">
        <f t="shared" si="0"/>
        <v>11981</v>
      </c>
    </row>
    <row r="8" spans="1:11" ht="16.7" customHeight="1">
      <c r="A8" s="123" t="s">
        <v>4</v>
      </c>
      <c r="B8" s="96">
        <v>16154</v>
      </c>
      <c r="C8" s="96">
        <v>32697</v>
      </c>
      <c r="D8" s="96">
        <v>2696</v>
      </c>
      <c r="E8" s="96">
        <v>2680</v>
      </c>
      <c r="F8" s="96">
        <v>2775</v>
      </c>
      <c r="G8" s="96">
        <v>2781</v>
      </c>
      <c r="H8" s="96">
        <v>3056</v>
      </c>
      <c r="I8" s="96">
        <v>2954</v>
      </c>
      <c r="J8" s="96">
        <f t="shared" si="0"/>
        <v>16942</v>
      </c>
    </row>
    <row r="9" spans="1:11" ht="16.7" customHeight="1">
      <c r="A9" s="123" t="s">
        <v>5</v>
      </c>
      <c r="B9" s="96">
        <v>13482</v>
      </c>
      <c r="C9" s="96">
        <v>27907</v>
      </c>
      <c r="D9" s="96">
        <v>2390</v>
      </c>
      <c r="E9" s="96">
        <v>2419</v>
      </c>
      <c r="F9" s="96">
        <v>2465</v>
      </c>
      <c r="G9" s="96">
        <v>2505</v>
      </c>
      <c r="H9" s="96">
        <v>2781</v>
      </c>
      <c r="I9" s="96">
        <v>2777</v>
      </c>
      <c r="J9" s="96">
        <f t="shared" si="0"/>
        <v>15337</v>
      </c>
    </row>
    <row r="10" spans="1:11" ht="16.7" customHeight="1">
      <c r="A10" s="60" t="s">
        <v>59</v>
      </c>
      <c r="B10" s="96">
        <v>5892</v>
      </c>
      <c r="C10" s="96">
        <v>12195</v>
      </c>
      <c r="D10" s="96">
        <v>1013</v>
      </c>
      <c r="E10" s="96">
        <v>1126</v>
      </c>
      <c r="F10" s="96">
        <v>1066</v>
      </c>
      <c r="G10" s="96">
        <v>1079</v>
      </c>
      <c r="H10" s="96">
        <v>1252</v>
      </c>
      <c r="I10" s="96">
        <v>1226</v>
      </c>
      <c r="J10" s="96">
        <f t="shared" si="0"/>
        <v>6762</v>
      </c>
    </row>
    <row r="11" spans="1:11" ht="16.7" customHeight="1">
      <c r="A11" s="123" t="s">
        <v>6</v>
      </c>
      <c r="B11" s="96">
        <v>8752</v>
      </c>
      <c r="C11" s="96">
        <v>17727</v>
      </c>
      <c r="D11" s="96">
        <v>1460</v>
      </c>
      <c r="E11" s="96">
        <v>1500</v>
      </c>
      <c r="F11" s="96">
        <v>1487</v>
      </c>
      <c r="G11" s="96">
        <v>1509</v>
      </c>
      <c r="H11" s="96">
        <v>1734</v>
      </c>
      <c r="I11" s="96">
        <v>1636</v>
      </c>
      <c r="J11" s="96">
        <f t="shared" si="0"/>
        <v>9326</v>
      </c>
    </row>
    <row r="12" spans="1:11" ht="16.7" customHeight="1">
      <c r="A12" s="123" t="s">
        <v>29</v>
      </c>
      <c r="B12" s="96">
        <v>3215</v>
      </c>
      <c r="C12" s="96">
        <v>6527</v>
      </c>
      <c r="D12" s="96">
        <v>531</v>
      </c>
      <c r="E12" s="96">
        <v>605</v>
      </c>
      <c r="F12" s="96">
        <v>556</v>
      </c>
      <c r="G12" s="96">
        <v>603</v>
      </c>
      <c r="H12" s="96">
        <v>682</v>
      </c>
      <c r="I12" s="96">
        <v>615</v>
      </c>
      <c r="J12" s="96">
        <f t="shared" si="0"/>
        <v>3592</v>
      </c>
    </row>
    <row r="13" spans="1:11" ht="16.7" customHeight="1">
      <c r="A13" s="123" t="s">
        <v>24</v>
      </c>
      <c r="B13" s="96">
        <v>5735</v>
      </c>
      <c r="C13" s="96">
        <v>12305</v>
      </c>
      <c r="D13" s="96">
        <v>992</v>
      </c>
      <c r="E13" s="96">
        <v>1215</v>
      </c>
      <c r="F13" s="96">
        <v>987</v>
      </c>
      <c r="G13" s="96">
        <v>1036</v>
      </c>
      <c r="H13" s="96">
        <v>1543</v>
      </c>
      <c r="I13" s="96">
        <v>1143</v>
      </c>
      <c r="J13" s="96">
        <f t="shared" si="0"/>
        <v>6916</v>
      </c>
    </row>
    <row r="14" spans="1:11" ht="15.75" customHeight="1">
      <c r="A14" s="123" t="s">
        <v>31</v>
      </c>
      <c r="B14" s="124">
        <v>2285</v>
      </c>
      <c r="C14" s="124">
        <v>4747</v>
      </c>
      <c r="D14" s="124">
        <v>385</v>
      </c>
      <c r="E14" s="124">
        <v>427</v>
      </c>
      <c r="F14" s="124">
        <v>391</v>
      </c>
      <c r="G14" s="124">
        <v>398</v>
      </c>
      <c r="H14" s="124">
        <v>485</v>
      </c>
      <c r="I14" s="124">
        <v>431</v>
      </c>
      <c r="J14" s="96">
        <f t="shared" si="0"/>
        <v>2517</v>
      </c>
    </row>
    <row r="15" spans="1:11" ht="15.75" customHeight="1">
      <c r="A15" s="60" t="s">
        <v>60</v>
      </c>
      <c r="B15" s="115">
        <v>2258</v>
      </c>
      <c r="C15" s="115">
        <v>4859</v>
      </c>
      <c r="D15" s="115">
        <v>377</v>
      </c>
      <c r="E15" s="115">
        <v>548</v>
      </c>
      <c r="F15" s="115">
        <v>420</v>
      </c>
      <c r="G15" s="115">
        <v>421</v>
      </c>
      <c r="H15" s="115">
        <v>531</v>
      </c>
      <c r="I15" s="115">
        <v>456</v>
      </c>
      <c r="J15" s="96">
        <f t="shared" si="0"/>
        <v>2753</v>
      </c>
    </row>
    <row r="16" spans="1:11" ht="16.7" customHeight="1">
      <c r="A16" s="11" t="s">
        <v>7</v>
      </c>
      <c r="B16" s="96">
        <f t="shared" ref="B16:C16" si="1">SUM(B6:B15)</f>
        <v>90920</v>
      </c>
      <c r="C16" s="96">
        <f t="shared" si="1"/>
        <v>186752</v>
      </c>
      <c r="D16" s="96">
        <f>SUM(D6:D15)</f>
        <v>15556</v>
      </c>
      <c r="E16" s="96">
        <f t="shared" ref="E16:J16" si="2">SUM(E6:E15)</f>
        <v>16324</v>
      </c>
      <c r="F16" s="96">
        <f>SUM(F6:F15)</f>
        <v>16082</v>
      </c>
      <c r="G16" s="96">
        <f t="shared" ref="G16:I16" si="3">SUM(G6:G15)</f>
        <v>16315</v>
      </c>
      <c r="H16" s="96">
        <f t="shared" si="3"/>
        <v>18702</v>
      </c>
      <c r="I16" s="96">
        <f t="shared" si="3"/>
        <v>17739</v>
      </c>
      <c r="J16" s="96">
        <f t="shared" si="2"/>
        <v>100718</v>
      </c>
      <c r="K16" s="47"/>
    </row>
    <row r="17" spans="1:10" ht="16.7" customHeight="1">
      <c r="A17" s="16"/>
      <c r="B17" s="16"/>
      <c r="C17" s="16"/>
      <c r="D17" s="16"/>
      <c r="E17" s="16"/>
      <c r="F17" s="16"/>
      <c r="G17" s="16"/>
      <c r="H17" s="16"/>
      <c r="I17" s="16"/>
      <c r="J17" s="16"/>
    </row>
  </sheetData>
  <mergeCells count="7">
    <mergeCell ref="A1:J1"/>
    <mergeCell ref="D3:J3"/>
    <mergeCell ref="J4:J5"/>
    <mergeCell ref="C4:C5"/>
    <mergeCell ref="D4:I4"/>
    <mergeCell ref="B3:C3"/>
    <mergeCell ref="B4:B5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79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V30"/>
  <sheetViews>
    <sheetView showGridLines="0" zoomScaleNormal="75" zoomScaleSheetLayoutView="100" workbookViewId="0">
      <selection sqref="A1:K1"/>
    </sheetView>
  </sheetViews>
  <sheetFormatPr defaultColWidth="9" defaultRowHeight="15.75"/>
  <cols>
    <col min="1" max="1" width="42.88671875" style="3" customWidth="1"/>
    <col min="2" max="2" width="15.21875" style="39" customWidth="1"/>
    <col min="3" max="3" width="15.44140625" style="3" customWidth="1"/>
    <col min="4" max="9" width="7.33203125" style="39" customWidth="1"/>
    <col min="10" max="10" width="17.33203125" style="16" customWidth="1"/>
    <col min="11" max="11" width="15.5546875" style="16" customWidth="1"/>
    <col min="12" max="12" width="7.21875" style="3" customWidth="1"/>
    <col min="13" max="16384" width="9" style="3"/>
  </cols>
  <sheetData>
    <row r="1" spans="1:22" ht="29.25" customHeight="1">
      <c r="A1" s="148" t="s">
        <v>56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6"/>
      <c r="M1" s="16"/>
      <c r="N1" s="16"/>
      <c r="O1" s="16"/>
      <c r="P1" s="16"/>
      <c r="Q1" s="16"/>
    </row>
    <row r="2" spans="1:22" ht="13.5" customHeight="1">
      <c r="A2" s="68"/>
      <c r="B2" s="68"/>
      <c r="C2" s="68"/>
      <c r="D2" s="16"/>
      <c r="E2" s="16"/>
      <c r="F2" s="16"/>
      <c r="G2" s="16"/>
      <c r="H2" s="16"/>
      <c r="I2" s="16"/>
      <c r="J2" s="17"/>
      <c r="K2" s="17" t="s">
        <v>16</v>
      </c>
      <c r="L2" s="16"/>
      <c r="M2" s="16"/>
      <c r="N2" s="16"/>
      <c r="O2" s="16"/>
      <c r="P2" s="16"/>
      <c r="Q2" s="16"/>
    </row>
    <row r="3" spans="1:22" ht="15.75" customHeight="1">
      <c r="A3" s="120" t="s">
        <v>35</v>
      </c>
      <c r="B3" s="158">
        <v>2024</v>
      </c>
      <c r="C3" s="159">
        <v>2024</v>
      </c>
      <c r="D3" s="154">
        <v>2025</v>
      </c>
      <c r="E3" s="154"/>
      <c r="F3" s="154"/>
      <c r="G3" s="154"/>
      <c r="H3" s="154"/>
      <c r="I3" s="154"/>
      <c r="J3" s="154"/>
      <c r="K3" s="155"/>
      <c r="L3" s="16"/>
      <c r="M3" s="16"/>
      <c r="N3" s="16"/>
      <c r="O3" s="16"/>
      <c r="P3" s="16"/>
      <c r="Q3" s="16"/>
    </row>
    <row r="4" spans="1:22" ht="18" customHeight="1">
      <c r="A4" s="121"/>
      <c r="B4" s="156" t="s">
        <v>71</v>
      </c>
      <c r="C4" s="156" t="s">
        <v>62</v>
      </c>
      <c r="D4" s="161" t="s">
        <v>68</v>
      </c>
      <c r="E4" s="162"/>
      <c r="F4" s="162"/>
      <c r="G4" s="162"/>
      <c r="H4" s="162"/>
      <c r="I4" s="163"/>
      <c r="J4" s="156" t="s">
        <v>72</v>
      </c>
      <c r="K4" s="156" t="s">
        <v>71</v>
      </c>
      <c r="L4" s="16"/>
      <c r="M4" s="16"/>
      <c r="N4" s="16"/>
      <c r="O4" s="16"/>
      <c r="P4" s="16"/>
      <c r="Q4" s="16"/>
    </row>
    <row r="5" spans="1:22">
      <c r="A5" s="64" t="s">
        <v>33</v>
      </c>
      <c r="B5" s="157"/>
      <c r="C5" s="157"/>
      <c r="D5" s="57">
        <v>1</v>
      </c>
      <c r="E5" s="57">
        <v>2</v>
      </c>
      <c r="F5" s="57">
        <v>3</v>
      </c>
      <c r="G5" s="57">
        <v>4</v>
      </c>
      <c r="H5" s="57">
        <v>5</v>
      </c>
      <c r="I5" s="57">
        <v>6</v>
      </c>
      <c r="J5" s="157"/>
      <c r="K5" s="157"/>
      <c r="L5" s="16"/>
      <c r="M5" s="16"/>
      <c r="N5" s="16"/>
      <c r="O5" s="16"/>
      <c r="P5" s="16"/>
      <c r="Q5" s="16"/>
    </row>
    <row r="6" spans="1:22">
      <c r="A6" s="123" t="s">
        <v>2</v>
      </c>
      <c r="B6" s="97">
        <v>149.22999999999999</v>
      </c>
      <c r="C6" s="97">
        <v>149.00422301676426</v>
      </c>
      <c r="D6" s="97">
        <v>149.17000000000002</v>
      </c>
      <c r="E6" s="97">
        <v>149.85</v>
      </c>
      <c r="F6" s="97">
        <v>153.28</v>
      </c>
      <c r="G6" s="97">
        <v>153.92000000000002</v>
      </c>
      <c r="H6" s="97">
        <v>165.86</v>
      </c>
      <c r="I6" s="97">
        <v>165.31</v>
      </c>
      <c r="J6" s="97">
        <f t="shared" ref="J6:J16" si="0">+AVERAGE(D6:I6)</f>
        <v>156.23166666666668</v>
      </c>
      <c r="K6" s="97">
        <v>156.32592219432351</v>
      </c>
      <c r="L6" s="16"/>
      <c r="M6" s="16"/>
      <c r="N6" s="16"/>
      <c r="O6" s="16"/>
      <c r="P6" s="16"/>
      <c r="Q6" s="16"/>
    </row>
    <row r="7" spans="1:22">
      <c r="A7" s="123" t="s">
        <v>3</v>
      </c>
      <c r="B7" s="97">
        <v>164.96</v>
      </c>
      <c r="C7" s="97">
        <v>170.82394915067937</v>
      </c>
      <c r="D7" s="97">
        <v>177.27</v>
      </c>
      <c r="E7" s="97">
        <v>177.55</v>
      </c>
      <c r="F7" s="97">
        <v>181.5</v>
      </c>
      <c r="G7" s="97">
        <v>188.57</v>
      </c>
      <c r="H7" s="97">
        <v>206.87</v>
      </c>
      <c r="I7" s="97">
        <v>193.83</v>
      </c>
      <c r="J7" s="97">
        <f t="shared" si="0"/>
        <v>187.59833333333336</v>
      </c>
      <c r="K7" s="97">
        <v>187.62225308883635</v>
      </c>
      <c r="L7" s="126"/>
      <c r="M7" s="16"/>
      <c r="N7" s="16"/>
      <c r="O7" s="16"/>
      <c r="P7" s="16"/>
      <c r="Q7" s="16"/>
      <c r="R7" s="39"/>
      <c r="S7" s="39"/>
      <c r="T7" s="39"/>
      <c r="U7" s="39"/>
      <c r="V7" s="39"/>
    </row>
    <row r="8" spans="1:22">
      <c r="A8" s="123" t="s">
        <v>4</v>
      </c>
      <c r="B8" s="97">
        <v>150.21</v>
      </c>
      <c r="C8" s="97">
        <v>149.17131409905471</v>
      </c>
      <c r="D8" s="97">
        <v>149.70000000000002</v>
      </c>
      <c r="E8" s="97">
        <v>149.68</v>
      </c>
      <c r="F8" s="97">
        <v>154.32</v>
      </c>
      <c r="G8" s="97">
        <v>156</v>
      </c>
      <c r="H8" s="97">
        <v>168.15</v>
      </c>
      <c r="I8" s="97">
        <v>165.91</v>
      </c>
      <c r="J8" s="97">
        <f t="shared" si="0"/>
        <v>157.29333333333332</v>
      </c>
      <c r="K8" s="97">
        <v>157.30433529553767</v>
      </c>
      <c r="L8" s="126"/>
      <c r="M8" s="16"/>
      <c r="N8" s="16"/>
      <c r="O8" s="16"/>
      <c r="P8" s="16"/>
      <c r="Q8" s="16"/>
      <c r="R8" s="39"/>
      <c r="S8" s="39"/>
      <c r="T8" s="39"/>
      <c r="U8" s="39"/>
    </row>
    <row r="9" spans="1:22">
      <c r="A9" s="123" t="s">
        <v>5</v>
      </c>
      <c r="B9" s="97">
        <v>173.35</v>
      </c>
      <c r="C9" s="97">
        <v>171.24471683408913</v>
      </c>
      <c r="D9" s="97">
        <v>171.12</v>
      </c>
      <c r="E9" s="97">
        <v>170.36</v>
      </c>
      <c r="F9" s="97">
        <v>173.27</v>
      </c>
      <c r="G9" s="97">
        <v>176.70000000000002</v>
      </c>
      <c r="H9" s="97">
        <v>189.37</v>
      </c>
      <c r="I9" s="97">
        <v>191.71</v>
      </c>
      <c r="J9" s="97">
        <f t="shared" si="0"/>
        <v>178.755</v>
      </c>
      <c r="K9" s="97">
        <v>178.87803639120546</v>
      </c>
      <c r="L9" s="126"/>
      <c r="M9" s="16"/>
      <c r="N9" s="16"/>
      <c r="O9" s="16"/>
      <c r="P9" s="16"/>
      <c r="Q9" s="16"/>
    </row>
    <row r="10" spans="1:22">
      <c r="A10" s="60" t="s">
        <v>59</v>
      </c>
      <c r="B10" s="97">
        <v>159.94999999999999</v>
      </c>
      <c r="C10" s="97">
        <v>159.92700671440187</v>
      </c>
      <c r="D10" s="97">
        <v>157.22</v>
      </c>
      <c r="E10" s="97">
        <v>168.69</v>
      </c>
      <c r="F10" s="97">
        <v>161.58000000000001</v>
      </c>
      <c r="G10" s="97">
        <v>163.26</v>
      </c>
      <c r="H10" s="97">
        <v>180.52</v>
      </c>
      <c r="I10" s="97">
        <v>180.64000000000001</v>
      </c>
      <c r="J10" s="97">
        <f t="shared" si="0"/>
        <v>168.65166666666667</v>
      </c>
      <c r="K10" s="97">
        <v>168.85080528365961</v>
      </c>
      <c r="L10" s="126"/>
      <c r="M10" s="16"/>
      <c r="N10" s="16"/>
      <c r="O10" s="16"/>
      <c r="P10" s="16"/>
      <c r="Q10" s="16"/>
    </row>
    <row r="11" spans="1:22">
      <c r="A11" s="123" t="s">
        <v>6</v>
      </c>
      <c r="B11" s="97">
        <v>174.84</v>
      </c>
      <c r="C11" s="97">
        <v>172.05894563666541</v>
      </c>
      <c r="D11" s="97">
        <v>170.37</v>
      </c>
      <c r="E11" s="97">
        <v>175.27</v>
      </c>
      <c r="F11" s="97">
        <v>173.59</v>
      </c>
      <c r="G11" s="97">
        <v>174.6</v>
      </c>
      <c r="H11" s="97">
        <v>196.66</v>
      </c>
      <c r="I11" s="97">
        <v>190.96</v>
      </c>
      <c r="J11" s="97">
        <f t="shared" si="0"/>
        <v>180.24166666666667</v>
      </c>
      <c r="K11" s="97">
        <v>180.31301280068067</v>
      </c>
      <c r="L11" s="126"/>
      <c r="M11" s="16"/>
      <c r="N11" s="16"/>
      <c r="O11" s="16"/>
      <c r="P11" s="16"/>
      <c r="Q11" s="16"/>
    </row>
    <row r="12" spans="1:22">
      <c r="A12" s="123" t="s">
        <v>29</v>
      </c>
      <c r="B12" s="97">
        <v>150.44999999999999</v>
      </c>
      <c r="C12" s="97">
        <v>149.6772457355099</v>
      </c>
      <c r="D12" s="97">
        <v>148.15</v>
      </c>
      <c r="E12" s="97">
        <v>166.36</v>
      </c>
      <c r="F12" s="97">
        <v>153.01</v>
      </c>
      <c r="G12" s="97">
        <v>166.3</v>
      </c>
      <c r="H12" s="97">
        <v>178.93</v>
      </c>
      <c r="I12" s="97">
        <v>164.04</v>
      </c>
      <c r="J12" s="97">
        <f t="shared" si="0"/>
        <v>162.79833333333332</v>
      </c>
      <c r="K12" s="97">
        <v>162.97052084751147</v>
      </c>
      <c r="L12" s="126"/>
      <c r="M12" s="125"/>
      <c r="N12" s="16"/>
      <c r="O12" s="16"/>
      <c r="P12" s="16"/>
      <c r="Q12" s="16"/>
    </row>
    <row r="13" spans="1:22">
      <c r="A13" s="123" t="s">
        <v>24</v>
      </c>
      <c r="B13" s="97">
        <v>143.93</v>
      </c>
      <c r="C13" s="97">
        <v>150.59523103279491</v>
      </c>
      <c r="D13" s="97">
        <v>146.67000000000002</v>
      </c>
      <c r="E13" s="97">
        <v>173.32</v>
      </c>
      <c r="F13" s="97">
        <v>153.38</v>
      </c>
      <c r="G13" s="97">
        <v>145.65</v>
      </c>
      <c r="H13" s="97">
        <v>206.42000000000002</v>
      </c>
      <c r="I13" s="97">
        <v>160.4</v>
      </c>
      <c r="J13" s="97">
        <f t="shared" si="0"/>
        <v>164.30666666666667</v>
      </c>
      <c r="K13" s="97">
        <v>164.96443734198351</v>
      </c>
      <c r="L13" s="126"/>
      <c r="M13" s="16"/>
      <c r="N13" s="16"/>
      <c r="O13" s="16"/>
      <c r="P13" s="16"/>
      <c r="Q13" s="16"/>
    </row>
    <row r="14" spans="1:22" ht="15.75" customHeight="1">
      <c r="A14" s="60" t="s">
        <v>31</v>
      </c>
      <c r="B14" s="97">
        <v>149.55000000000001</v>
      </c>
      <c r="C14" s="97">
        <v>152.23327861494067</v>
      </c>
      <c r="D14" s="98">
        <v>151.76</v>
      </c>
      <c r="E14" s="98">
        <v>166.06</v>
      </c>
      <c r="F14" s="98">
        <v>152.12</v>
      </c>
      <c r="G14" s="98">
        <v>154.44</v>
      </c>
      <c r="H14" s="98">
        <v>183.95000000000002</v>
      </c>
      <c r="I14" s="98">
        <v>168.68</v>
      </c>
      <c r="J14" s="97">
        <f t="shared" si="0"/>
        <v>162.83500000000001</v>
      </c>
      <c r="K14" s="97">
        <v>162.94378569116219</v>
      </c>
      <c r="L14" s="126"/>
      <c r="M14" s="16"/>
      <c r="N14" s="16"/>
      <c r="O14" s="16"/>
      <c r="P14" s="16"/>
      <c r="Q14" s="16"/>
    </row>
    <row r="15" spans="1:22" s="39" customFormat="1" ht="15.75" customHeight="1">
      <c r="A15" s="60" t="s">
        <v>60</v>
      </c>
      <c r="B15" s="97">
        <v>193.05</v>
      </c>
      <c r="C15" s="97">
        <v>182.64441470566126</v>
      </c>
      <c r="D15" s="97">
        <v>150.47</v>
      </c>
      <c r="E15" s="97">
        <v>198.66</v>
      </c>
      <c r="F15" s="97">
        <v>156.93</v>
      </c>
      <c r="G15" s="97">
        <v>159.86000000000001</v>
      </c>
      <c r="H15" s="97">
        <v>189.2</v>
      </c>
      <c r="I15" s="97">
        <v>169.98</v>
      </c>
      <c r="J15" s="97">
        <f t="shared" si="0"/>
        <v>170.85000000000002</v>
      </c>
      <c r="K15" s="97">
        <v>171.38489027431422</v>
      </c>
      <c r="L15" s="126"/>
      <c r="M15" s="16"/>
      <c r="N15" s="16"/>
      <c r="O15" s="16"/>
      <c r="P15" s="16"/>
      <c r="Q15" s="16"/>
    </row>
    <row r="16" spans="1:22">
      <c r="A16" s="11" t="s">
        <v>13</v>
      </c>
      <c r="B16" s="97">
        <v>157.86000000000001</v>
      </c>
      <c r="C16" s="97">
        <v>158.12318919839234</v>
      </c>
      <c r="D16" s="99">
        <v>157.67921830179313</v>
      </c>
      <c r="E16" s="99">
        <v>163.10921839402053</v>
      </c>
      <c r="F16" s="99">
        <v>161.68508045052295</v>
      </c>
      <c r="G16" s="99">
        <v>163.63500521481006</v>
      </c>
      <c r="H16" s="99">
        <v>182.06678843701013</v>
      </c>
      <c r="I16" s="99">
        <v>175.23383509004159</v>
      </c>
      <c r="J16" s="97">
        <f t="shared" si="0"/>
        <v>167.23485764803306</v>
      </c>
      <c r="K16" s="97">
        <v>167.34559825331866</v>
      </c>
      <c r="L16" s="126"/>
      <c r="M16" s="16"/>
      <c r="N16" s="16"/>
      <c r="O16" s="16"/>
      <c r="P16" s="16"/>
      <c r="Q16" s="16"/>
    </row>
    <row r="17" spans="1:17">
      <c r="A17" s="16"/>
      <c r="B17" s="16"/>
      <c r="C17" s="127"/>
      <c r="D17" s="126"/>
      <c r="E17" s="126"/>
      <c r="F17" s="126"/>
      <c r="G17" s="126"/>
      <c r="H17" s="126"/>
      <c r="I17" s="126"/>
      <c r="J17" s="126"/>
      <c r="L17" s="16"/>
      <c r="M17" s="16"/>
      <c r="N17" s="16"/>
      <c r="O17" s="16"/>
      <c r="P17" s="16"/>
      <c r="Q17" s="16"/>
    </row>
    <row r="18" spans="1:17">
      <c r="A18" s="16" t="s">
        <v>45</v>
      </c>
      <c r="B18" s="16"/>
      <c r="C18" s="125"/>
      <c r="D18" s="16"/>
      <c r="E18" s="16"/>
      <c r="F18" s="16"/>
      <c r="G18" s="16"/>
      <c r="H18" s="16"/>
      <c r="I18" s="16"/>
      <c r="L18" s="16"/>
      <c r="M18" s="16"/>
      <c r="N18" s="16"/>
      <c r="O18" s="16"/>
      <c r="P18" s="16"/>
      <c r="Q18" s="16"/>
    </row>
    <row r="19" spans="1:17" ht="36" customHeight="1">
      <c r="A19" s="160" t="s">
        <v>44</v>
      </c>
      <c r="B19" s="160"/>
      <c r="C19" s="160"/>
      <c r="D19" s="160"/>
      <c r="E19" s="160"/>
      <c r="F19" s="160"/>
      <c r="G19" s="160"/>
      <c r="H19" s="160"/>
      <c r="I19" s="160"/>
      <c r="J19" s="160"/>
      <c r="K19" s="160"/>
      <c r="L19" s="19"/>
      <c r="M19" s="19"/>
      <c r="N19" s="19"/>
      <c r="O19" s="19"/>
      <c r="P19" s="19"/>
    </row>
    <row r="20" spans="1:17">
      <c r="A20" s="18"/>
      <c r="B20" s="18"/>
      <c r="C20" s="45"/>
      <c r="D20" s="45"/>
      <c r="E20" s="45"/>
      <c r="F20" s="45"/>
      <c r="G20" s="45"/>
      <c r="H20" s="45"/>
      <c r="I20" s="45"/>
      <c r="J20" s="45"/>
      <c r="K20" s="45"/>
    </row>
    <row r="21" spans="1:17" ht="31.5" customHeight="1">
      <c r="A21" s="39"/>
      <c r="C21" s="45"/>
      <c r="D21" s="45"/>
      <c r="E21" s="45"/>
      <c r="F21" s="45"/>
      <c r="G21" s="45"/>
      <c r="H21" s="45"/>
      <c r="I21" s="45"/>
      <c r="J21" s="45"/>
      <c r="K21" s="45"/>
    </row>
    <row r="22" spans="1:17">
      <c r="A22" s="9"/>
      <c r="B22" s="9"/>
      <c r="C22" s="45"/>
      <c r="D22" s="45"/>
      <c r="E22" s="45"/>
      <c r="F22" s="45"/>
      <c r="G22" s="45"/>
      <c r="H22" s="45"/>
      <c r="I22" s="45"/>
      <c r="J22" s="45"/>
      <c r="K22" s="45"/>
    </row>
    <row r="23" spans="1:17">
      <c r="A23" s="9"/>
      <c r="B23" s="9"/>
      <c r="C23" s="45"/>
      <c r="D23" s="45"/>
      <c r="E23" s="45"/>
      <c r="F23" s="45"/>
      <c r="G23" s="45"/>
      <c r="H23" s="45"/>
      <c r="I23" s="45"/>
      <c r="J23" s="45"/>
      <c r="K23" s="45"/>
    </row>
    <row r="24" spans="1:17">
      <c r="A24" s="9"/>
      <c r="B24" s="9"/>
      <c r="C24" s="45"/>
      <c r="D24" s="45"/>
      <c r="E24" s="45"/>
      <c r="F24" s="45"/>
      <c r="G24" s="45"/>
      <c r="H24" s="45"/>
      <c r="I24" s="45"/>
      <c r="J24" s="45"/>
      <c r="K24" s="45"/>
    </row>
    <row r="25" spans="1:17">
      <c r="A25" s="9"/>
      <c r="B25" s="9"/>
      <c r="C25" s="45"/>
      <c r="D25" s="45"/>
      <c r="E25" s="45"/>
      <c r="F25" s="45"/>
      <c r="G25" s="45"/>
      <c r="H25" s="45"/>
      <c r="I25" s="45"/>
      <c r="J25" s="45"/>
      <c r="K25" s="45"/>
    </row>
    <row r="26" spans="1:17">
      <c r="A26" s="9"/>
      <c r="B26" s="9"/>
      <c r="C26" s="45"/>
      <c r="D26" s="45"/>
      <c r="E26" s="45"/>
      <c r="F26" s="45"/>
      <c r="G26" s="45"/>
      <c r="H26" s="45"/>
      <c r="I26" s="45"/>
      <c r="J26" s="45"/>
      <c r="K26" s="45"/>
    </row>
    <row r="27" spans="1:17">
      <c r="A27" s="9"/>
      <c r="B27" s="9"/>
      <c r="C27" s="45"/>
      <c r="D27" s="45"/>
      <c r="E27" s="45"/>
      <c r="F27" s="45"/>
      <c r="G27" s="45"/>
      <c r="H27" s="45"/>
      <c r="I27" s="45"/>
      <c r="J27" s="45"/>
      <c r="K27" s="45"/>
    </row>
    <row r="28" spans="1:17">
      <c r="C28" s="45"/>
      <c r="D28" s="45"/>
      <c r="E28" s="45"/>
      <c r="F28" s="45"/>
      <c r="G28" s="45"/>
      <c r="H28" s="45"/>
      <c r="I28" s="45"/>
      <c r="J28" s="45"/>
      <c r="K28" s="45"/>
    </row>
    <row r="29" spans="1:17">
      <c r="C29" s="45"/>
      <c r="D29" s="45"/>
      <c r="E29" s="45"/>
      <c r="F29" s="45"/>
      <c r="G29" s="45"/>
      <c r="H29" s="45"/>
      <c r="I29" s="45"/>
      <c r="J29" s="45"/>
      <c r="K29" s="45"/>
    </row>
    <row r="30" spans="1:17">
      <c r="C30" s="45"/>
      <c r="D30" s="45"/>
      <c r="E30" s="45"/>
      <c r="F30" s="45"/>
      <c r="G30" s="45"/>
      <c r="H30" s="45"/>
      <c r="I30" s="45"/>
      <c r="J30" s="45"/>
      <c r="K30" s="45"/>
    </row>
  </sheetData>
  <mergeCells count="9">
    <mergeCell ref="A19:K19"/>
    <mergeCell ref="A1:K1"/>
    <mergeCell ref="D4:I4"/>
    <mergeCell ref="K4:K5"/>
    <mergeCell ref="D3:K3"/>
    <mergeCell ref="J4:J5"/>
    <mergeCell ref="C4:C5"/>
    <mergeCell ref="B3:C3"/>
    <mergeCell ref="B4:B5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64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P33"/>
  <sheetViews>
    <sheetView showGridLines="0" workbookViewId="0">
      <selection sqref="A1:M1"/>
    </sheetView>
  </sheetViews>
  <sheetFormatPr defaultColWidth="9" defaultRowHeight="15.75"/>
  <cols>
    <col min="1" max="1" width="5.109375" style="25" customWidth="1"/>
    <col min="2" max="2" width="31.88671875" style="26" customWidth="1"/>
    <col min="3" max="12" width="11.21875" style="26" customWidth="1"/>
    <col min="13" max="13" width="11.33203125" style="26" customWidth="1"/>
    <col min="14" max="14" width="12" style="24" bestFit="1" customWidth="1"/>
    <col min="15" max="15" width="12.5546875" style="24" customWidth="1"/>
    <col min="16" max="16384" width="9" style="24"/>
  </cols>
  <sheetData>
    <row r="1" spans="1:16" ht="15.75" customHeight="1">
      <c r="A1" s="148" t="s">
        <v>74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6" ht="15.75" customHeight="1">
      <c r="C2" s="70"/>
      <c r="D2" s="70"/>
      <c r="E2" s="70"/>
      <c r="F2" s="70"/>
      <c r="G2" s="70"/>
      <c r="H2" s="70"/>
      <c r="I2" s="70"/>
      <c r="J2" s="71"/>
      <c r="K2" s="71"/>
      <c r="L2" s="71"/>
      <c r="M2" s="72" t="s">
        <v>17</v>
      </c>
    </row>
    <row r="3" spans="1:16" ht="63.75" customHeight="1">
      <c r="A3" s="74" t="s">
        <v>1</v>
      </c>
      <c r="B3" s="75" t="s">
        <v>20</v>
      </c>
      <c r="C3" s="34" t="s">
        <v>2</v>
      </c>
      <c r="D3" s="76" t="s">
        <v>3</v>
      </c>
      <c r="E3" s="76" t="s">
        <v>4</v>
      </c>
      <c r="F3" s="76" t="s">
        <v>5</v>
      </c>
      <c r="G3" s="77" t="s">
        <v>59</v>
      </c>
      <c r="H3" s="78" t="s">
        <v>6</v>
      </c>
      <c r="I3" s="29" t="s">
        <v>30</v>
      </c>
      <c r="J3" s="29" t="s">
        <v>24</v>
      </c>
      <c r="K3" s="29" t="s">
        <v>40</v>
      </c>
      <c r="L3" s="29" t="s">
        <v>60</v>
      </c>
      <c r="M3" s="27" t="s">
        <v>61</v>
      </c>
    </row>
    <row r="4" spans="1:16" ht="15.75" customHeight="1">
      <c r="A4" s="33" t="s">
        <v>25</v>
      </c>
      <c r="B4" s="79" t="s">
        <v>26</v>
      </c>
      <c r="C4" s="100">
        <f t="shared" ref="C4:L4" si="0">C5+C9+C12+C13</f>
        <v>409904</v>
      </c>
      <c r="D4" s="100">
        <f t="shared" si="0"/>
        <v>225423</v>
      </c>
      <c r="E4" s="100">
        <f t="shared" si="0"/>
        <v>341313</v>
      </c>
      <c r="F4" s="100">
        <f t="shared" si="0"/>
        <v>314258</v>
      </c>
      <c r="G4" s="100">
        <f t="shared" si="0"/>
        <v>119224</v>
      </c>
      <c r="H4" s="100">
        <f t="shared" si="0"/>
        <v>151067</v>
      </c>
      <c r="I4" s="100">
        <f t="shared" si="0"/>
        <v>46216</v>
      </c>
      <c r="J4" s="100">
        <f t="shared" si="0"/>
        <v>79040</v>
      </c>
      <c r="K4" s="100">
        <f t="shared" si="0"/>
        <v>29224</v>
      </c>
      <c r="L4" s="100">
        <f t="shared" si="0"/>
        <v>16768</v>
      </c>
      <c r="M4" s="100">
        <f>M5+M9+M12+M13</f>
        <v>1732437</v>
      </c>
      <c r="N4" s="37"/>
      <c r="O4" s="28"/>
      <c r="P4" s="28"/>
    </row>
    <row r="5" spans="1:16" ht="15.75" customHeight="1">
      <c r="A5" s="82">
        <v>1</v>
      </c>
      <c r="B5" s="80" t="s">
        <v>64</v>
      </c>
      <c r="C5" s="128">
        <v>291254</v>
      </c>
      <c r="D5" s="128">
        <v>97152</v>
      </c>
      <c r="E5" s="128">
        <v>239976</v>
      </c>
      <c r="F5" s="128">
        <v>224141</v>
      </c>
      <c r="G5" s="128">
        <v>77258</v>
      </c>
      <c r="H5" s="128">
        <v>74790</v>
      </c>
      <c r="I5" s="128">
        <v>19615</v>
      </c>
      <c r="J5" s="128">
        <v>39785</v>
      </c>
      <c r="K5" s="128">
        <v>21128</v>
      </c>
      <c r="L5" s="128">
        <v>11335</v>
      </c>
      <c r="M5" s="101">
        <f>SUM(C5:L5)</f>
        <v>1096434</v>
      </c>
      <c r="N5" s="37"/>
      <c r="O5" s="28"/>
      <c r="P5" s="28"/>
    </row>
    <row r="6" spans="1:16" ht="62.25" customHeight="1">
      <c r="A6" s="83">
        <v>1.1000000000000001</v>
      </c>
      <c r="B6" s="80" t="s">
        <v>48</v>
      </c>
      <c r="C6" s="128">
        <v>253782</v>
      </c>
      <c r="D6" s="128">
        <v>47738</v>
      </c>
      <c r="E6" s="128">
        <v>231262</v>
      </c>
      <c r="F6" s="128">
        <v>220026</v>
      </c>
      <c r="G6" s="128">
        <v>73568</v>
      </c>
      <c r="H6" s="128">
        <v>52785</v>
      </c>
      <c r="I6" s="128">
        <v>4788</v>
      </c>
      <c r="J6" s="128">
        <v>29308</v>
      </c>
      <c r="K6" s="128">
        <v>21128</v>
      </c>
      <c r="L6" s="128">
        <v>11335</v>
      </c>
      <c r="M6" s="101">
        <f t="shared" ref="M6:M14" si="1">SUM(C6:L6)</f>
        <v>945720</v>
      </c>
      <c r="N6" s="37"/>
      <c r="O6" s="28"/>
      <c r="P6" s="28"/>
    </row>
    <row r="7" spans="1:16" ht="15.75" customHeight="1">
      <c r="A7" s="83">
        <v>1.2</v>
      </c>
      <c r="B7" s="80" t="s">
        <v>8</v>
      </c>
      <c r="C7" s="128">
        <v>37472</v>
      </c>
      <c r="D7" s="128">
        <v>48919</v>
      </c>
      <c r="E7" s="128">
        <v>8714</v>
      </c>
      <c r="F7" s="128">
        <v>4115</v>
      </c>
      <c r="G7" s="128">
        <v>3690</v>
      </c>
      <c r="H7" s="128">
        <v>22005</v>
      </c>
      <c r="I7" s="128">
        <v>14827</v>
      </c>
      <c r="J7" s="128">
        <v>10477</v>
      </c>
      <c r="K7" s="128">
        <v>0</v>
      </c>
      <c r="L7" s="128">
        <v>0</v>
      </c>
      <c r="M7" s="101">
        <f t="shared" si="1"/>
        <v>150219</v>
      </c>
      <c r="N7" s="37"/>
      <c r="O7" s="28"/>
      <c r="P7" s="28"/>
    </row>
    <row r="8" spans="1:16" ht="15.75" customHeight="1">
      <c r="A8" s="83">
        <v>1.3</v>
      </c>
      <c r="B8" s="80" t="s">
        <v>9</v>
      </c>
      <c r="C8" s="128">
        <v>0</v>
      </c>
      <c r="D8" s="128">
        <v>495</v>
      </c>
      <c r="E8" s="128">
        <v>0</v>
      </c>
      <c r="F8" s="128">
        <v>0</v>
      </c>
      <c r="G8" s="128">
        <v>0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01">
        <f t="shared" si="1"/>
        <v>495</v>
      </c>
      <c r="N8" s="37"/>
      <c r="O8" s="28"/>
      <c r="P8" s="28"/>
    </row>
    <row r="9" spans="1:16" ht="15.75" customHeight="1">
      <c r="A9" s="84">
        <v>2</v>
      </c>
      <c r="B9" s="80" t="s">
        <v>65</v>
      </c>
      <c r="C9" s="128">
        <v>116843</v>
      </c>
      <c r="D9" s="128">
        <v>118964</v>
      </c>
      <c r="E9" s="128">
        <v>101337</v>
      </c>
      <c r="F9" s="128">
        <v>90117</v>
      </c>
      <c r="G9" s="128">
        <v>41966</v>
      </c>
      <c r="H9" s="128">
        <v>68268</v>
      </c>
      <c r="I9" s="128">
        <v>25298</v>
      </c>
      <c r="J9" s="128">
        <v>37870</v>
      </c>
      <c r="K9" s="128">
        <v>7387</v>
      </c>
      <c r="L9" s="128">
        <v>5433</v>
      </c>
      <c r="M9" s="101">
        <f t="shared" si="1"/>
        <v>613483</v>
      </c>
      <c r="N9" s="37"/>
      <c r="O9" s="28"/>
      <c r="P9" s="28"/>
    </row>
    <row r="10" spans="1:16" ht="15.75" customHeight="1">
      <c r="A10" s="84">
        <v>2.1</v>
      </c>
      <c r="B10" s="80" t="s">
        <v>49</v>
      </c>
      <c r="C10" s="128">
        <v>52509</v>
      </c>
      <c r="D10" s="128">
        <v>70753</v>
      </c>
      <c r="E10" s="128">
        <v>49812</v>
      </c>
      <c r="F10" s="128">
        <v>61848</v>
      </c>
      <c r="G10" s="128">
        <v>29714</v>
      </c>
      <c r="H10" s="128">
        <v>35024</v>
      </c>
      <c r="I10" s="128">
        <v>15051</v>
      </c>
      <c r="J10" s="128">
        <v>21449</v>
      </c>
      <c r="K10" s="128">
        <v>2646</v>
      </c>
      <c r="L10" s="128">
        <v>3028</v>
      </c>
      <c r="M10" s="101">
        <f t="shared" si="1"/>
        <v>341834</v>
      </c>
      <c r="N10" s="37"/>
      <c r="P10" s="28"/>
    </row>
    <row r="11" spans="1:16" ht="15.75" customHeight="1">
      <c r="A11" s="84">
        <v>2.2000000000000002</v>
      </c>
      <c r="B11" s="80" t="s">
        <v>50</v>
      </c>
      <c r="C11" s="128">
        <v>64334</v>
      </c>
      <c r="D11" s="128">
        <v>48211</v>
      </c>
      <c r="E11" s="128">
        <v>51525</v>
      </c>
      <c r="F11" s="128">
        <v>28269</v>
      </c>
      <c r="G11" s="128">
        <v>12252</v>
      </c>
      <c r="H11" s="128">
        <v>33244</v>
      </c>
      <c r="I11" s="128">
        <v>10247</v>
      </c>
      <c r="J11" s="128">
        <v>16421</v>
      </c>
      <c r="K11" s="128">
        <v>4741</v>
      </c>
      <c r="L11" s="128">
        <v>2405</v>
      </c>
      <c r="M11" s="101">
        <f t="shared" si="1"/>
        <v>271649</v>
      </c>
      <c r="N11" s="37"/>
      <c r="O11" s="28"/>
      <c r="P11" s="28"/>
    </row>
    <row r="12" spans="1:16" ht="15.75" customHeight="1">
      <c r="A12" s="83">
        <v>3</v>
      </c>
      <c r="B12" s="80" t="s">
        <v>51</v>
      </c>
      <c r="C12" s="128">
        <v>1807</v>
      </c>
      <c r="D12" s="128">
        <v>0</v>
      </c>
      <c r="E12" s="128">
        <v>0</v>
      </c>
      <c r="F12" s="128">
        <v>0</v>
      </c>
      <c r="G12" s="128">
        <v>0</v>
      </c>
      <c r="H12" s="128">
        <v>0</v>
      </c>
      <c r="I12" s="128">
        <v>0</v>
      </c>
      <c r="J12" s="128">
        <v>0</v>
      </c>
      <c r="K12" s="128">
        <v>709</v>
      </c>
      <c r="L12" s="128">
        <v>0</v>
      </c>
      <c r="M12" s="101">
        <f t="shared" si="1"/>
        <v>2516</v>
      </c>
      <c r="N12" s="37"/>
      <c r="O12" s="28"/>
      <c r="P12" s="28"/>
    </row>
    <row r="13" spans="1:16" ht="15.75" customHeight="1">
      <c r="A13" s="83">
        <v>4</v>
      </c>
      <c r="B13" s="80" t="s">
        <v>10</v>
      </c>
      <c r="C13" s="128">
        <v>0</v>
      </c>
      <c r="D13" s="128">
        <v>9307</v>
      </c>
      <c r="E13" s="128">
        <v>0</v>
      </c>
      <c r="F13" s="128">
        <v>0</v>
      </c>
      <c r="G13" s="128">
        <v>0</v>
      </c>
      <c r="H13" s="128">
        <v>8009</v>
      </c>
      <c r="I13" s="128">
        <v>1303</v>
      </c>
      <c r="J13" s="128">
        <v>1385</v>
      </c>
      <c r="K13" s="128">
        <v>0</v>
      </c>
      <c r="L13" s="128">
        <v>0</v>
      </c>
      <c r="M13" s="101">
        <f t="shared" si="1"/>
        <v>20004</v>
      </c>
      <c r="N13" s="37"/>
      <c r="P13" s="28"/>
    </row>
    <row r="14" spans="1:16" ht="15.75" customHeight="1">
      <c r="A14" s="33" t="s">
        <v>66</v>
      </c>
      <c r="B14" s="79" t="s">
        <v>27</v>
      </c>
      <c r="C14" s="100">
        <v>461849</v>
      </c>
      <c r="D14" s="100">
        <v>242579</v>
      </c>
      <c r="E14" s="100">
        <v>355196</v>
      </c>
      <c r="F14" s="100">
        <v>320770</v>
      </c>
      <c r="G14" s="100">
        <v>131351</v>
      </c>
      <c r="H14" s="100">
        <v>172313</v>
      </c>
      <c r="I14" s="100">
        <v>49976</v>
      </c>
      <c r="J14" s="100">
        <v>89540</v>
      </c>
      <c r="K14" s="100">
        <v>32736</v>
      </c>
      <c r="L14" s="100">
        <v>18824</v>
      </c>
      <c r="M14" s="143">
        <f t="shared" si="1"/>
        <v>1875134</v>
      </c>
      <c r="N14" s="37"/>
      <c r="O14" s="37"/>
      <c r="P14" s="28"/>
    </row>
    <row r="15" spans="1:16" ht="15.75" customHeight="1">
      <c r="A15" s="85">
        <v>1</v>
      </c>
      <c r="B15" s="81" t="s">
        <v>28</v>
      </c>
      <c r="C15" s="128">
        <v>409904</v>
      </c>
      <c r="D15" s="128">
        <v>225423</v>
      </c>
      <c r="E15" s="128">
        <v>341313</v>
      </c>
      <c r="F15" s="128">
        <v>314258</v>
      </c>
      <c r="G15" s="128">
        <v>119224</v>
      </c>
      <c r="H15" s="128">
        <v>151067</v>
      </c>
      <c r="I15" s="128">
        <v>46216</v>
      </c>
      <c r="J15" s="128">
        <v>79040</v>
      </c>
      <c r="K15" s="128">
        <v>29224</v>
      </c>
      <c r="L15" s="128">
        <v>16768</v>
      </c>
      <c r="M15" s="101">
        <f>+SUM(C15:L15)</f>
        <v>1732437</v>
      </c>
      <c r="N15" s="37"/>
      <c r="P15" s="28"/>
    </row>
    <row r="16" spans="1:16" ht="15.75" customHeight="1">
      <c r="A16" s="85">
        <v>2</v>
      </c>
      <c r="B16" s="81" t="s">
        <v>22</v>
      </c>
      <c r="C16" s="128">
        <v>51463</v>
      </c>
      <c r="D16" s="128">
        <v>2874</v>
      </c>
      <c r="E16" s="128">
        <v>5292</v>
      </c>
      <c r="F16" s="128">
        <v>5133</v>
      </c>
      <c r="G16" s="128">
        <v>11709</v>
      </c>
      <c r="H16" s="128">
        <v>13349</v>
      </c>
      <c r="I16" s="128">
        <v>1362</v>
      </c>
      <c r="J16" s="128">
        <v>10103</v>
      </c>
      <c r="K16" s="128">
        <v>3499</v>
      </c>
      <c r="L16" s="128">
        <v>2056</v>
      </c>
      <c r="M16" s="101">
        <f t="shared" ref="M16:M17" si="2">+SUM(C16:L16)</f>
        <v>106840</v>
      </c>
      <c r="N16" s="37"/>
      <c r="P16" s="28"/>
    </row>
    <row r="17" spans="1:16" ht="15.75" customHeight="1">
      <c r="A17" s="85">
        <v>3</v>
      </c>
      <c r="B17" s="81" t="s">
        <v>23</v>
      </c>
      <c r="C17" s="128">
        <v>482</v>
      </c>
      <c r="D17" s="128">
        <v>14282</v>
      </c>
      <c r="E17" s="128">
        <v>8591</v>
      </c>
      <c r="F17" s="128">
        <v>1379</v>
      </c>
      <c r="G17" s="128">
        <v>418</v>
      </c>
      <c r="H17" s="128">
        <v>7897</v>
      </c>
      <c r="I17" s="128">
        <v>2398</v>
      </c>
      <c r="J17" s="128">
        <v>397</v>
      </c>
      <c r="K17" s="128">
        <v>13</v>
      </c>
      <c r="L17" s="128">
        <v>0</v>
      </c>
      <c r="M17" s="101">
        <f t="shared" si="2"/>
        <v>35857</v>
      </c>
      <c r="N17" s="37"/>
      <c r="O17" s="73"/>
      <c r="P17" s="28"/>
    </row>
    <row r="18" spans="1:16" ht="16.7" customHeight="1"/>
    <row r="19" spans="1:16" ht="16.7" customHeight="1">
      <c r="I19" s="43"/>
      <c r="M19" s="43"/>
    </row>
    <row r="20" spans="1:16" ht="16.7" customHeight="1"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</row>
    <row r="21" spans="1:16" ht="16.7" customHeight="1"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</row>
    <row r="22" spans="1:16" ht="16.7" customHeight="1"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</row>
    <row r="23" spans="1:16" ht="16.7" customHeight="1"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</row>
    <row r="24" spans="1:16" ht="16.7" customHeight="1"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</row>
    <row r="25" spans="1:16"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</row>
    <row r="26" spans="1:16"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</row>
    <row r="27" spans="1:16" ht="18" customHeight="1"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</row>
    <row r="28" spans="1:16"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</row>
    <row r="29" spans="1:16"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</row>
    <row r="30" spans="1:16"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</row>
    <row r="31" spans="1:16"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</row>
    <row r="32" spans="1:16"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</row>
    <row r="33" spans="3:13"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</row>
  </sheetData>
  <mergeCells count="1">
    <mergeCell ref="A1:M1"/>
  </mergeCells>
  <phoneticPr fontId="6" type="noConversion"/>
  <printOptions horizontalCentered="1"/>
  <pageMargins left="0.31496062992125984" right="0.19685039370078741" top="0.98425196850393704" bottom="0.39370078740157483" header="0.51181102362204722" footer="0.51181102362204722"/>
  <pageSetup paperSize="9" scale="74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17"/>
  <sheetViews>
    <sheetView showGridLines="0" zoomScaleNormal="75" workbookViewId="0">
      <selection sqref="A1:M1"/>
    </sheetView>
  </sheetViews>
  <sheetFormatPr defaultColWidth="9" defaultRowHeight="15.75"/>
  <cols>
    <col min="1" max="1" width="5.6640625" style="25" customWidth="1"/>
    <col min="2" max="2" width="36.109375" style="26" customWidth="1"/>
    <col min="3" max="3" width="9" style="26" customWidth="1"/>
    <col min="4" max="4" width="9.88671875" style="26" customWidth="1"/>
    <col min="5" max="6" width="9" style="26" customWidth="1"/>
    <col min="7" max="7" width="9.33203125" style="26" customWidth="1"/>
    <col min="8" max="10" width="9" style="26" customWidth="1"/>
    <col min="11" max="13" width="11" style="26" customWidth="1"/>
    <col min="14" max="14" width="9.6640625" style="24" bestFit="1" customWidth="1"/>
    <col min="15" max="16384" width="9" style="24"/>
  </cols>
  <sheetData>
    <row r="1" spans="1:14" ht="15.75" customHeight="1">
      <c r="A1" s="148" t="s">
        <v>73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4">
      <c r="I2" s="164" t="s">
        <v>38</v>
      </c>
      <c r="J2" s="164"/>
      <c r="K2" s="164"/>
      <c r="L2" s="164"/>
      <c r="M2" s="164"/>
    </row>
    <row r="3" spans="1:14" ht="68.25" customHeight="1">
      <c r="A3" s="57" t="s">
        <v>1</v>
      </c>
      <c r="B3" s="86" t="s">
        <v>36</v>
      </c>
      <c r="C3" s="76" t="s">
        <v>2</v>
      </c>
      <c r="D3" s="76" t="s">
        <v>3</v>
      </c>
      <c r="E3" s="76" t="s">
        <v>4</v>
      </c>
      <c r="F3" s="76" t="s">
        <v>5</v>
      </c>
      <c r="G3" s="77" t="s">
        <v>59</v>
      </c>
      <c r="H3" s="78" t="s">
        <v>6</v>
      </c>
      <c r="I3" s="29" t="s">
        <v>30</v>
      </c>
      <c r="J3" s="29" t="s">
        <v>24</v>
      </c>
      <c r="K3" s="29" t="s">
        <v>40</v>
      </c>
      <c r="L3" s="29" t="s">
        <v>60</v>
      </c>
      <c r="M3" s="87" t="s">
        <v>61</v>
      </c>
    </row>
    <row r="4" spans="1:14">
      <c r="A4" s="33" t="s">
        <v>25</v>
      </c>
      <c r="B4" s="79" t="s">
        <v>26</v>
      </c>
      <c r="C4" s="129">
        <f>'Таблица №4-П'!C4/'Таблица №4-П'!C$4*100</f>
        <v>100</v>
      </c>
      <c r="D4" s="129">
        <f>'Таблица №4-П'!D4/'Таблица №4-П'!D$4*100</f>
        <v>100</v>
      </c>
      <c r="E4" s="129">
        <f>'Таблица №4-П'!E4/'Таблица №4-П'!E$4*100</f>
        <v>100</v>
      </c>
      <c r="F4" s="129">
        <f>'Таблица №4-П'!F4/'Таблица №4-П'!F$4*100</f>
        <v>100</v>
      </c>
      <c r="G4" s="129">
        <f>'Таблица №4-П'!G4/'Таблица №4-П'!G$4*100</f>
        <v>100</v>
      </c>
      <c r="H4" s="129">
        <f>'Таблица №4-П'!H4/'Таблица №4-П'!H$4*100</f>
        <v>100</v>
      </c>
      <c r="I4" s="129">
        <f>'Таблица №4-П'!I4/'Таблица №4-П'!I$4*100</f>
        <v>100</v>
      </c>
      <c r="J4" s="129">
        <f>'Таблица №4-П'!J4/'Таблица №4-П'!J$4*100</f>
        <v>100</v>
      </c>
      <c r="K4" s="129">
        <f>'Таблица №4-П'!K4/'Таблица №4-П'!K$4*100</f>
        <v>100</v>
      </c>
      <c r="L4" s="129">
        <f>'Таблица №4-П'!L4/'Таблица №4-П'!L$4*100</f>
        <v>100</v>
      </c>
      <c r="M4" s="129">
        <f>'Таблица №4-П'!M4/'Таблица №4-П'!M$4*100</f>
        <v>100</v>
      </c>
      <c r="N4" s="36"/>
    </row>
    <row r="5" spans="1:14" ht="15.75" customHeight="1">
      <c r="A5" s="82">
        <v>1</v>
      </c>
      <c r="B5" s="80" t="s">
        <v>64</v>
      </c>
      <c r="C5" s="130">
        <f>'Таблица №4-П'!C5/'Таблица №4-П'!C$4*100</f>
        <v>71.054198056130218</v>
      </c>
      <c r="D5" s="130">
        <f>'Таблица №4-П'!D5/'Таблица №4-П'!D$4*100</f>
        <v>43.097643097643093</v>
      </c>
      <c r="E5" s="130">
        <f>'Таблица №4-П'!E5/'Таблица №4-П'!E$4*100</f>
        <v>70.309657118246307</v>
      </c>
      <c r="F5" s="130">
        <f>'Таблица №4-П'!F5/'Таблица №4-П'!F$4*100</f>
        <v>71.323880378542469</v>
      </c>
      <c r="G5" s="130">
        <f>'Таблица №4-П'!G5/'Таблица №4-П'!G$4*100</f>
        <v>64.800711266188017</v>
      </c>
      <c r="H5" s="130">
        <f>'Таблица №4-П'!H5/'Таблица №4-П'!H$4*100</f>
        <v>49.507834272210346</v>
      </c>
      <c r="I5" s="130">
        <f>'Таблица №4-П'!I5/'Таблица №4-П'!I$4*100</f>
        <v>42.442011424614847</v>
      </c>
      <c r="J5" s="130">
        <f>'Таблица №4-П'!J5/'Таблица №4-П'!J$4*100</f>
        <v>50.335273279352222</v>
      </c>
      <c r="K5" s="130">
        <f>'Таблица №4-П'!K5/'Таблица №4-П'!K$4*100</f>
        <v>72.29674240350397</v>
      </c>
      <c r="L5" s="130">
        <f>'Таблица №4-П'!L5/'Таблица №4-П'!L$4*100</f>
        <v>67.59899809160305</v>
      </c>
      <c r="M5" s="130">
        <f>'Таблица №4-П'!M5/'Таблица №4-П'!M$4*100</f>
        <v>63.288535167512585</v>
      </c>
      <c r="N5" s="42"/>
    </row>
    <row r="6" spans="1:14" ht="62.25" customHeight="1">
      <c r="A6" s="83">
        <v>1.1000000000000001</v>
      </c>
      <c r="B6" s="80" t="s">
        <v>48</v>
      </c>
      <c r="C6" s="130">
        <f>'Таблица №4-П'!C6/'Таблица №4-П'!C$4*100</f>
        <v>61.912545376478391</v>
      </c>
      <c r="D6" s="130">
        <f>'Таблица №4-П'!D6/'Таблица №4-П'!D$4*100</f>
        <v>21.177075986035142</v>
      </c>
      <c r="E6" s="130">
        <f>'Таблица №4-П'!E6/'Таблица №4-П'!E$4*100</f>
        <v>67.756575342867109</v>
      </c>
      <c r="F6" s="130">
        <f>'Таблица №4-П'!F6/'Таблица №4-П'!F$4*100</f>
        <v>70.014446728484231</v>
      </c>
      <c r="G6" s="130">
        <f>'Таблица №4-П'!G6/'Таблица №4-П'!G$4*100</f>
        <v>61.705696839562506</v>
      </c>
      <c r="H6" s="130">
        <f>'Таблица №4-П'!H6/'Таблица №4-П'!H$4*100</f>
        <v>34.941449820278422</v>
      </c>
      <c r="I6" s="130">
        <f>'Таблица №4-П'!I6/'Таблица №4-П'!I$4*100</f>
        <v>10.360048468063008</v>
      </c>
      <c r="J6" s="130">
        <f>'Таблица №4-П'!J6/'Таблица №4-П'!J$4*100</f>
        <v>37.079959514170042</v>
      </c>
      <c r="K6" s="130">
        <f>'Таблица №4-П'!K6/'Таблица №4-П'!K$4*100</f>
        <v>72.29674240350397</v>
      </c>
      <c r="L6" s="130">
        <f>'Таблица №4-П'!L6/'Таблица №4-П'!L$4*100</f>
        <v>67.59899809160305</v>
      </c>
      <c r="M6" s="130">
        <f>'Таблица №4-П'!M6/'Таблица №4-П'!M$4*100</f>
        <v>54.588998041487223</v>
      </c>
      <c r="N6" s="42"/>
    </row>
    <row r="7" spans="1:14" ht="15.75" customHeight="1">
      <c r="A7" s="83">
        <v>1.2</v>
      </c>
      <c r="B7" s="80" t="s">
        <v>8</v>
      </c>
      <c r="C7" s="130">
        <f>'Таблица №4-П'!C7/'Таблица №4-П'!C$4*100</f>
        <v>9.1416526796518216</v>
      </c>
      <c r="D7" s="130">
        <f>'Таблица №4-П'!D7/'Таблица №4-П'!D$4*100</f>
        <v>21.700979935499038</v>
      </c>
      <c r="E7" s="130">
        <f>'Таблица №4-П'!E7/'Таблица №4-П'!E$4*100</f>
        <v>2.5530817753791974</v>
      </c>
      <c r="F7" s="130">
        <f>'Таблица №4-П'!F7/'Таблица №4-П'!F$4*100</f>
        <v>1.3094336500582324</v>
      </c>
      <c r="G7" s="130">
        <f>'Таблица №4-П'!G7/'Таблица №4-П'!G$4*100</f>
        <v>3.0950144266255117</v>
      </c>
      <c r="H7" s="130">
        <f>'Таблица №4-П'!H7/'Таблица №4-П'!H$4*100</f>
        <v>14.566384451931924</v>
      </c>
      <c r="I7" s="130">
        <f>'Таблица №4-П'!I7/'Таблица №4-П'!I$4*100</f>
        <v>32.081962956551848</v>
      </c>
      <c r="J7" s="130">
        <f>'Таблица №4-П'!J7/'Таблица №4-П'!J$4*100</f>
        <v>13.255313765182187</v>
      </c>
      <c r="K7" s="130">
        <f>'Таблица №4-П'!K7/'Таблица №4-П'!K$4*100</f>
        <v>0</v>
      </c>
      <c r="L7" s="130">
        <f>'Таблица №4-П'!L7/'Таблица №4-П'!L$4*100</f>
        <v>0</v>
      </c>
      <c r="M7" s="130">
        <f>'Таблица №4-П'!M7/'Таблица №4-П'!M$4*100</f>
        <v>8.6709646584551123</v>
      </c>
      <c r="N7" s="42"/>
    </row>
    <row r="8" spans="1:14" ht="17.25" customHeight="1">
      <c r="A8" s="83">
        <v>1.3</v>
      </c>
      <c r="B8" s="80" t="s">
        <v>9</v>
      </c>
      <c r="C8" s="130">
        <f>'Таблица №4-П'!C8/'Таблица №4-П'!C$4*100</f>
        <v>0</v>
      </c>
      <c r="D8" s="130">
        <f>'Таблица №4-П'!D8/'Таблица №4-П'!D$4*100</f>
        <v>0.21958717610891526</v>
      </c>
      <c r="E8" s="130">
        <f>'Таблица №4-П'!E8/'Таблица №4-П'!E$4*100</f>
        <v>0</v>
      </c>
      <c r="F8" s="130">
        <f>'Таблица №4-П'!F8/'Таблица №4-П'!F$4*100</f>
        <v>0</v>
      </c>
      <c r="G8" s="130">
        <f>'Таблица №4-П'!G8/'Таблица №4-П'!G$4*100</f>
        <v>0</v>
      </c>
      <c r="H8" s="130">
        <f>'Таблица №4-П'!H8/'Таблица №4-П'!H$4*100</f>
        <v>0</v>
      </c>
      <c r="I8" s="130">
        <f>'Таблица №4-П'!I8/'Таблица №4-П'!I$4*100</f>
        <v>0</v>
      </c>
      <c r="J8" s="130">
        <f>'Таблица №4-П'!J8/'Таблица №4-П'!J$4*100</f>
        <v>0</v>
      </c>
      <c r="K8" s="130">
        <f>'Таблица №4-П'!K8/'Таблица №4-П'!K$4*100</f>
        <v>0</v>
      </c>
      <c r="L8" s="130">
        <f>'Таблица №4-П'!L8/'Таблица №4-П'!L$4*100</f>
        <v>0</v>
      </c>
      <c r="M8" s="130">
        <f>'Таблица №4-П'!M8/'Таблица №4-П'!M$4*100</f>
        <v>2.857246757024931E-2</v>
      </c>
      <c r="N8" s="42"/>
    </row>
    <row r="9" spans="1:14" ht="15.75" customHeight="1">
      <c r="A9" s="84">
        <v>2</v>
      </c>
      <c r="B9" s="80" t="s">
        <v>65</v>
      </c>
      <c r="C9" s="130">
        <f>'Таблица №4-П'!C9/'Таблица №4-П'!C$4*100</f>
        <v>28.504967016667315</v>
      </c>
      <c r="D9" s="130">
        <f>'Таблица №4-П'!D9/'Таблица №4-П'!D$4*100</f>
        <v>52.773674381052516</v>
      </c>
      <c r="E9" s="130">
        <f>'Таблица №4-П'!E9/'Таблица №4-П'!E$4*100</f>
        <v>29.690342881753701</v>
      </c>
      <c r="F9" s="130">
        <f>'Таблица №4-П'!F9/'Таблица №4-П'!F$4*100</f>
        <v>28.676119621457531</v>
      </c>
      <c r="G9" s="130">
        <f>'Таблица №4-П'!G9/'Таблица №4-П'!G$4*100</f>
        <v>35.199288733811983</v>
      </c>
      <c r="H9" s="130">
        <f>'Таблица №4-П'!H9/'Таблица №4-П'!H$4*100</f>
        <v>45.19054459279657</v>
      </c>
      <c r="I9" s="130">
        <f>'Таблица №4-П'!I9/'Таблица №4-П'!I$4*100</f>
        <v>54.738618660204267</v>
      </c>
      <c r="J9" s="130">
        <f>'Таблица №4-П'!J9/'Таблица №4-П'!J$4*100</f>
        <v>47.912449392712553</v>
      </c>
      <c r="K9" s="130">
        <f>'Таблица №4-П'!K9/'Таблица №4-П'!K$4*100</f>
        <v>25.277169449767317</v>
      </c>
      <c r="L9" s="130">
        <f>'Таблица №4-П'!L9/'Таблица №4-П'!L$4*100</f>
        <v>32.40100190839695</v>
      </c>
      <c r="M9" s="130">
        <f>'Таблица №4-П'!M9/'Таблица №4-П'!M$4*100</f>
        <v>35.411561863432837</v>
      </c>
      <c r="N9" s="42"/>
    </row>
    <row r="10" spans="1:14" ht="15.75" customHeight="1">
      <c r="A10" s="84">
        <v>2.1</v>
      </c>
      <c r="B10" s="80" t="s">
        <v>49</v>
      </c>
      <c r="C10" s="130">
        <f>'Таблица №4-П'!C10/'Таблица №4-П'!C$4*100</f>
        <v>12.810072602365432</v>
      </c>
      <c r="D10" s="130">
        <f>'Таблица №4-П'!D10/'Таблица №4-П'!D$4*100</f>
        <v>31.386770648957736</v>
      </c>
      <c r="E10" s="130">
        <f>'Таблица №4-П'!E10/'Таблица №4-П'!E$4*100</f>
        <v>14.594228757767796</v>
      </c>
      <c r="F10" s="130">
        <f>'Таблица №4-П'!F10/'Таблица №4-П'!F$4*100</f>
        <v>19.680644565929907</v>
      </c>
      <c r="G10" s="130">
        <f>'Таблица №4-П'!G10/'Таблица №4-П'!G$4*100</f>
        <v>24.922834328658659</v>
      </c>
      <c r="H10" s="130">
        <f>'Таблица №4-П'!H10/'Таблица №4-П'!H$4*100</f>
        <v>23.184414862279652</v>
      </c>
      <c r="I10" s="130">
        <f>'Таблица №4-П'!I10/'Таблица №4-П'!I$4*100</f>
        <v>32.566643586636665</v>
      </c>
      <c r="J10" s="130">
        <f>'Таблица №4-П'!J10/'Таблица №4-П'!J$4*100</f>
        <v>27.136892712550608</v>
      </c>
      <c r="K10" s="130">
        <f>'Таблица №4-П'!K10/'Таблица №4-П'!K$4*100</f>
        <v>9.0542020257322751</v>
      </c>
      <c r="L10" s="130">
        <f>'Таблица №4-П'!L10/'Таблица №4-П'!L$4*100</f>
        <v>18.058206106870227</v>
      </c>
      <c r="M10" s="130">
        <f>'Таблица №4-П'!M10/'Таблица №4-П'!M$4*100</f>
        <v>19.731395715976973</v>
      </c>
      <c r="N10" s="42"/>
    </row>
    <row r="11" spans="1:14" ht="15.75" customHeight="1">
      <c r="A11" s="84">
        <v>2.2000000000000002</v>
      </c>
      <c r="B11" s="80" t="s">
        <v>50</v>
      </c>
      <c r="C11" s="130">
        <f>'Таблица №4-П'!C11/'Таблица №4-П'!C$4*100</f>
        <v>15.694894414301885</v>
      </c>
      <c r="D11" s="130">
        <f>'Таблица №4-П'!D11/'Таблица №4-П'!D$4*100</f>
        <v>21.386903732094773</v>
      </c>
      <c r="E11" s="130">
        <f>'Таблица №4-П'!E11/'Таблица №4-П'!E$4*100</f>
        <v>15.096114123985901</v>
      </c>
      <c r="F11" s="130">
        <f>'Таблица №4-П'!F11/'Таблица №4-П'!F$4*100</f>
        <v>8.9954750555276242</v>
      </c>
      <c r="G11" s="130">
        <f>'Таблица №4-П'!G11/'Таблица №4-П'!G$4*100</f>
        <v>10.276454405153325</v>
      </c>
      <c r="H11" s="130">
        <f>'Таблица №4-П'!H11/'Таблица №4-П'!H$4*100</f>
        <v>22.006129730516925</v>
      </c>
      <c r="I11" s="130">
        <f>'Таблица №4-П'!I11/'Таблица №4-П'!I$4*100</f>
        <v>22.171975073567594</v>
      </c>
      <c r="J11" s="130">
        <f>'Таблица №4-П'!J11/'Таблица №4-П'!J$4*100</f>
        <v>20.775556680161944</v>
      </c>
      <c r="K11" s="130">
        <f>'Таблица №4-П'!K11/'Таблица №4-П'!K$4*100</f>
        <v>16.222967424035041</v>
      </c>
      <c r="L11" s="130">
        <f>'Таблица №4-П'!L11/'Таблица №4-П'!L$4*100</f>
        <v>14.342795801526718</v>
      </c>
      <c r="M11" s="130">
        <f>'Таблица №4-П'!M11/'Таблица №4-П'!M$4*100</f>
        <v>15.680166147455868</v>
      </c>
      <c r="N11" s="42"/>
    </row>
    <row r="12" spans="1:14" ht="15.75" customHeight="1">
      <c r="A12" s="83">
        <v>3</v>
      </c>
      <c r="B12" s="80" t="s">
        <v>51</v>
      </c>
      <c r="C12" s="130">
        <f>'Таблица №4-П'!C12/'Таблица №4-П'!C$4*100</f>
        <v>0.44083492720246692</v>
      </c>
      <c r="D12" s="130">
        <f>'Таблица №4-П'!D12/'Таблица №4-П'!D$4*100</f>
        <v>0</v>
      </c>
      <c r="E12" s="130">
        <f>'Таблица №4-П'!E12/'Таблица №4-П'!E$4*100</f>
        <v>0</v>
      </c>
      <c r="F12" s="130">
        <f>'Таблица №4-П'!F12/'Таблица №4-П'!F$4*100</f>
        <v>0</v>
      </c>
      <c r="G12" s="130">
        <f>'Таблица №4-П'!G12/'Таблица №4-П'!G$4*100</f>
        <v>0</v>
      </c>
      <c r="H12" s="130">
        <f>'Таблица №4-П'!H12/'Таблица №4-П'!H$4*100</f>
        <v>0</v>
      </c>
      <c r="I12" s="130">
        <f>'Таблица №4-П'!I12/'Таблица №4-П'!I$4*100</f>
        <v>0</v>
      </c>
      <c r="J12" s="130">
        <f>'Таблица №4-П'!J12/'Таблица №4-П'!J$4*100</f>
        <v>0</v>
      </c>
      <c r="K12" s="130">
        <f>'Таблица №4-П'!K12/'Таблица №4-П'!K$4*100</f>
        <v>2.4260881467287163</v>
      </c>
      <c r="L12" s="130">
        <f>'Таблица №4-П'!L12/'Таблица №4-П'!L$4*100</f>
        <v>0</v>
      </c>
      <c r="M12" s="130">
        <f>'Таблица №4-П'!M12/'Таблица №4-П'!M$4*100</f>
        <v>0.1452289462762571</v>
      </c>
      <c r="N12" s="38"/>
    </row>
    <row r="13" spans="1:14" ht="15.75" customHeight="1">
      <c r="A13" s="83">
        <v>4</v>
      </c>
      <c r="B13" s="80" t="s">
        <v>10</v>
      </c>
      <c r="C13" s="130">
        <f>'Таблица №4-П'!C13/'Таблица №4-П'!C$4*100</f>
        <v>0</v>
      </c>
      <c r="D13" s="130">
        <f>'Таблица №4-П'!D13/'Таблица №4-П'!D$4*100</f>
        <v>4.1286825213043921</v>
      </c>
      <c r="E13" s="130">
        <f>'Таблица №4-П'!E13/'Таблица №4-П'!E$4*100</f>
        <v>0</v>
      </c>
      <c r="F13" s="130">
        <f>'Таблица №4-П'!F13/'Таблица №4-П'!F$4*100</f>
        <v>0</v>
      </c>
      <c r="G13" s="130">
        <f>'Таблица №4-П'!G13/'Таблица №4-П'!G$4*100</f>
        <v>0</v>
      </c>
      <c r="H13" s="130">
        <f>'Таблица №4-П'!H13/'Таблица №4-П'!H$4*100</f>
        <v>5.3016211349930824</v>
      </c>
      <c r="I13" s="130">
        <f>'Таблица №4-П'!I13/'Таблица №4-П'!I$4*100</f>
        <v>2.8193699151808898</v>
      </c>
      <c r="J13" s="130">
        <f>'Таблица №4-П'!J13/'Таблица №4-П'!J$4*100</f>
        <v>1.7522773279352228</v>
      </c>
      <c r="K13" s="130">
        <f>'Таблица №4-П'!K13/'Таблица №4-П'!K$4*100</f>
        <v>0</v>
      </c>
      <c r="L13" s="130">
        <f>'Таблица №4-П'!L13/'Таблица №4-П'!L$4*100</f>
        <v>0</v>
      </c>
      <c r="M13" s="130">
        <f>'Таблица №4-П'!M13/'Таблица №4-П'!M$4*100</f>
        <v>1.1546740227783174</v>
      </c>
      <c r="N13" s="38"/>
    </row>
    <row r="14" spans="1:14" ht="15.75" customHeight="1">
      <c r="A14" s="33" t="s">
        <v>66</v>
      </c>
      <c r="B14" s="79" t="s">
        <v>27</v>
      </c>
      <c r="C14" s="129">
        <f>+'Таблица №4-П'!C14/'Таблица №4-П'!C$14*100</f>
        <v>100</v>
      </c>
      <c r="D14" s="129">
        <f>+'Таблица №4-П'!D14/'Таблица №4-П'!D$14*100</f>
        <v>100</v>
      </c>
      <c r="E14" s="129">
        <f>+'Таблица №4-П'!E14/'Таблица №4-П'!E$14*100</f>
        <v>100</v>
      </c>
      <c r="F14" s="129">
        <f>+'Таблица №4-П'!F14/'Таблица №4-П'!F$14*100</f>
        <v>100</v>
      </c>
      <c r="G14" s="129">
        <f>+'Таблица №4-П'!G14/'Таблица №4-П'!G$14*100</f>
        <v>100</v>
      </c>
      <c r="H14" s="129">
        <f>+'Таблица №4-П'!H14/'Таблица №4-П'!H$14*100</f>
        <v>100</v>
      </c>
      <c r="I14" s="129">
        <f>+'Таблица №4-П'!I14/'Таблица №4-П'!I$14*100</f>
        <v>100</v>
      </c>
      <c r="J14" s="129">
        <f>+'Таблица №4-П'!J14/'Таблица №4-П'!J$14*100</f>
        <v>100</v>
      </c>
      <c r="K14" s="129">
        <f>+'Таблица №4-П'!K14/'Таблица №4-П'!K$14*100</f>
        <v>100</v>
      </c>
      <c r="L14" s="129">
        <f>+'Таблица №4-П'!L14/'Таблица №4-П'!L$14*100</f>
        <v>100</v>
      </c>
      <c r="M14" s="129">
        <f>+'Таблица №4-П'!M14/'Таблица №4-П'!M$14*100</f>
        <v>100</v>
      </c>
    </row>
    <row r="15" spans="1:14" ht="15.75" customHeight="1">
      <c r="A15" s="85">
        <v>1</v>
      </c>
      <c r="B15" s="81" t="s">
        <v>28</v>
      </c>
      <c r="C15" s="130">
        <f>+'Таблица №4-П'!C15/'Таблица №4-П'!C$14*100</f>
        <v>88.752817479306017</v>
      </c>
      <c r="D15" s="130">
        <f>+'Таблица №4-П'!D15/'Таблица №4-П'!D$14*100</f>
        <v>92.927664801982033</v>
      </c>
      <c r="E15" s="130">
        <f>+'Таблица №4-П'!E15/'Таблица №4-П'!E$14*100</f>
        <v>96.09145373258707</v>
      </c>
      <c r="F15" s="130">
        <f>+'Таблица №4-П'!F15/'Таблица №4-П'!F$14*100</f>
        <v>97.96988496430464</v>
      </c>
      <c r="G15" s="130">
        <f>+'Таблица №4-П'!G15/'Таблица №4-П'!G$14*100</f>
        <v>90.767485592039648</v>
      </c>
      <c r="H15" s="130">
        <f>+'Таблица №4-П'!H15/'Таблица №4-П'!H$14*100</f>
        <v>87.670111947444468</v>
      </c>
      <c r="I15" s="130">
        <f>+'Таблица №4-П'!I15/'Таблица №4-П'!I$14*100</f>
        <v>92.476388666559956</v>
      </c>
      <c r="J15" s="130">
        <f>+'Таблица №4-П'!J15/'Таблица №4-П'!J$14*100</f>
        <v>88.273397364306462</v>
      </c>
      <c r="K15" s="130">
        <f>+'Таблица №4-П'!K15/'Таблица №4-П'!K$14*100</f>
        <v>89.271749755620718</v>
      </c>
      <c r="L15" s="130">
        <f>+'Таблица №4-П'!L15/'Таблица №4-П'!L$14*100</f>
        <v>89.077773055673603</v>
      </c>
      <c r="M15" s="130">
        <f>+'Таблица №4-П'!M15/'Таблица №4-П'!M$14*100</f>
        <v>92.390037192008677</v>
      </c>
    </row>
    <row r="16" spans="1:14" ht="15.75" customHeight="1">
      <c r="A16" s="85">
        <v>2</v>
      </c>
      <c r="B16" s="81" t="s">
        <v>22</v>
      </c>
      <c r="C16" s="130">
        <f>+'Таблица №4-П'!C16/'Таблица №4-П'!C$14*100</f>
        <v>11.142819406342767</v>
      </c>
      <c r="D16" s="130">
        <f>+'Таблица №4-П'!D16/'Таблица №4-П'!D$14*100</f>
        <v>1.1847686732981833</v>
      </c>
      <c r="E16" s="130">
        <f>+'Таблица №4-П'!E16/'Таблица №4-П'!E$14*100</f>
        <v>1.4898816428112929</v>
      </c>
      <c r="F16" s="130">
        <f>+'Таблица №4-П'!F16/'Таблица №4-П'!F$14*100</f>
        <v>1.6002119898993048</v>
      </c>
      <c r="G16" s="130">
        <f>+'Таблица №4-П'!G16/'Таблица №4-П'!G$14*100</f>
        <v>8.9142831040494563</v>
      </c>
      <c r="H16" s="130">
        <f>+'Таблица №4-П'!H16/'Таблица №4-П'!H$14*100</f>
        <v>7.7469488663072434</v>
      </c>
      <c r="I16" s="130">
        <f>+'Таблица №4-П'!I16/'Таблица №4-П'!I$14*100</f>
        <v>2.7253081479109973</v>
      </c>
      <c r="J16" s="130">
        <f>+'Таблица №4-П'!J16/'Таблица №4-П'!J$14*100</f>
        <v>11.283225374134464</v>
      </c>
      <c r="K16" s="130">
        <f>+'Таблица №4-П'!K16/'Таблица №4-П'!K$14*100</f>
        <v>10.68853861192571</v>
      </c>
      <c r="L16" s="130">
        <f>+'Таблица №4-П'!L16/'Таблица №4-П'!L$14*100</f>
        <v>10.922226944326392</v>
      </c>
      <c r="M16" s="130">
        <f>+'Таблица №4-П'!M16/'Таблица №4-П'!M$14*100</f>
        <v>5.6977261358388249</v>
      </c>
    </row>
    <row r="17" spans="1:13" ht="15.75" customHeight="1">
      <c r="A17" s="85">
        <v>3</v>
      </c>
      <c r="B17" s="81" t="s">
        <v>23</v>
      </c>
      <c r="C17" s="130">
        <f>+'Таблица №4-П'!C17/'Таблица №4-П'!C$14*100</f>
        <v>0.10436311435122735</v>
      </c>
      <c r="D17" s="130">
        <f>+'Таблица №4-П'!D17/'Таблица №4-П'!D$14*100</f>
        <v>5.8875665247197819</v>
      </c>
      <c r="E17" s="130">
        <f>+'Таблица №4-П'!E17/'Таблица №4-П'!E$14*100</f>
        <v>2.4186646246016283</v>
      </c>
      <c r="F17" s="130">
        <f>+'Таблица №4-П'!F17/'Таблица №4-П'!F$14*100</f>
        <v>0.42990304579605321</v>
      </c>
      <c r="G17" s="130">
        <f>+'Таблица №4-П'!G17/'Таблица №4-П'!G$14*100</f>
        <v>0.31823130391089521</v>
      </c>
      <c r="H17" s="130">
        <f>+'Таблица №4-П'!H17/'Таблица №4-П'!H$14*100</f>
        <v>4.5829391862482804</v>
      </c>
      <c r="I17" s="130">
        <f>+'Таблица №4-П'!I17/'Таблица №4-П'!I$14*100</f>
        <v>4.7983031855290541</v>
      </c>
      <c r="J17" s="130">
        <f>+'Таблица №4-П'!J17/'Таблица №4-П'!J$14*100</f>
        <v>0.4433772615590798</v>
      </c>
      <c r="K17" s="130">
        <f>+'Таблица №4-П'!K17/'Таблица №4-П'!K$14*100</f>
        <v>3.9711632453567937E-2</v>
      </c>
      <c r="L17" s="130">
        <f>+'Таблица №4-П'!L17/'Таблица №4-П'!L$14*100</f>
        <v>0</v>
      </c>
      <c r="M17" s="130">
        <f>+'Таблица №4-П'!M17/'Таблица №4-П'!M$14*100</f>
        <v>1.912236672152497</v>
      </c>
    </row>
  </sheetData>
  <mergeCells count="2">
    <mergeCell ref="A1:M1"/>
    <mergeCell ref="I2:M2"/>
  </mergeCells>
  <phoneticPr fontId="6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1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J19"/>
  <sheetViews>
    <sheetView showGridLines="0" zoomScaleNormal="75" workbookViewId="0">
      <selection sqref="A1:H1"/>
    </sheetView>
  </sheetViews>
  <sheetFormatPr defaultColWidth="9" defaultRowHeight="15.75"/>
  <cols>
    <col min="1" max="1" width="42.77734375" style="2" customWidth="1"/>
    <col min="2" max="2" width="7.88671875" style="2" customWidth="1"/>
    <col min="3" max="16384" width="9" style="2"/>
  </cols>
  <sheetData>
    <row r="1" spans="1:10" ht="33" customHeight="1">
      <c r="A1" s="167" t="s">
        <v>43</v>
      </c>
      <c r="B1" s="167"/>
      <c r="C1" s="167"/>
      <c r="D1" s="167"/>
      <c r="E1" s="167"/>
      <c r="F1" s="167"/>
      <c r="G1" s="167"/>
      <c r="H1" s="167"/>
    </row>
    <row r="2" spans="1:10">
      <c r="A2" s="7"/>
      <c r="H2" s="7" t="s">
        <v>16</v>
      </c>
    </row>
    <row r="3" spans="1:10" ht="15.75" customHeight="1">
      <c r="A3" s="20" t="s">
        <v>34</v>
      </c>
      <c r="B3" s="5">
        <v>2024</v>
      </c>
      <c r="C3" s="165">
        <v>2025</v>
      </c>
      <c r="D3" s="165"/>
      <c r="E3" s="165"/>
      <c r="F3" s="165"/>
      <c r="G3" s="165"/>
      <c r="H3" s="166"/>
    </row>
    <row r="4" spans="1:10" s="6" customFormat="1" ht="15.75" customHeight="1">
      <c r="A4" s="23" t="s">
        <v>37</v>
      </c>
      <c r="B4" s="4">
        <v>12</v>
      </c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</row>
    <row r="5" spans="1:10" ht="15.75" customHeight="1">
      <c r="A5" s="10" t="s">
        <v>2</v>
      </c>
      <c r="B5" s="131">
        <v>5617.4241115334517</v>
      </c>
      <c r="C5" s="131">
        <v>5734.5834000000004</v>
      </c>
      <c r="D5" s="131">
        <v>5790.3923999999997</v>
      </c>
      <c r="E5" s="131">
        <v>5730.5676999999996</v>
      </c>
      <c r="F5" s="131">
        <v>5811.3817763314546</v>
      </c>
      <c r="G5" s="131">
        <v>5926.8090375186803</v>
      </c>
      <c r="H5" s="131">
        <v>6020.2339592394519</v>
      </c>
      <c r="I5" s="132"/>
      <c r="J5" s="132"/>
    </row>
    <row r="6" spans="1:10" ht="15.75" customHeight="1">
      <c r="A6" s="10" t="s">
        <v>3</v>
      </c>
      <c r="B6" s="131">
        <v>5985.0405844155848</v>
      </c>
      <c r="C6" s="131">
        <v>5959.652</v>
      </c>
      <c r="D6" s="131">
        <v>5948.9650000000001</v>
      </c>
      <c r="E6" s="131">
        <v>5940.8320000000003</v>
      </c>
      <c r="F6" s="131">
        <v>5915.7905973084089</v>
      </c>
      <c r="G6" s="131">
        <v>6029.0890825217839</v>
      </c>
      <c r="H6" s="131">
        <v>6080.5406223544805</v>
      </c>
      <c r="I6" s="132"/>
      <c r="J6" s="132"/>
    </row>
    <row r="7" spans="1:10" ht="15.75" customHeight="1">
      <c r="A7" s="10" t="s">
        <v>4</v>
      </c>
      <c r="B7" s="131">
        <v>5778.278039732344</v>
      </c>
      <c r="C7" s="131">
        <v>5877.9359999999997</v>
      </c>
      <c r="D7" s="131">
        <v>5873.2439999999997</v>
      </c>
      <c r="E7" s="131">
        <v>5849.2219999999998</v>
      </c>
      <c r="F7" s="131">
        <v>5922.9146842673536</v>
      </c>
      <c r="G7" s="131">
        <v>6023.3221949136296</v>
      </c>
      <c r="H7" s="131">
        <v>6119.2687122349898</v>
      </c>
      <c r="I7" s="132"/>
      <c r="J7" s="132"/>
    </row>
    <row r="8" spans="1:10" ht="15.75" customHeight="1">
      <c r="A8" s="10" t="s">
        <v>5</v>
      </c>
      <c r="B8" s="131">
        <v>5961.3852107498778</v>
      </c>
      <c r="C8" s="131">
        <v>6062.1440000000002</v>
      </c>
      <c r="D8" s="131">
        <v>6126.5069999999996</v>
      </c>
      <c r="E8" s="131">
        <v>6023.4260000000004</v>
      </c>
      <c r="F8" s="131">
        <v>6094.95661182206</v>
      </c>
      <c r="G8" s="131">
        <v>6256.9188416304169</v>
      </c>
      <c r="H8" s="131">
        <v>6366.9620664594013</v>
      </c>
      <c r="I8" s="132"/>
      <c r="J8" s="132"/>
    </row>
    <row r="9" spans="1:10" ht="15.75" customHeight="1">
      <c r="A9" s="21" t="s">
        <v>59</v>
      </c>
      <c r="B9" s="131">
        <v>5285.5516498316501</v>
      </c>
      <c r="C9" s="131">
        <v>5382.15</v>
      </c>
      <c r="D9" s="131">
        <v>5412.8040000000001</v>
      </c>
      <c r="E9" s="131">
        <v>5316.9160000000002</v>
      </c>
      <c r="F9" s="131">
        <v>5389.3228234877333</v>
      </c>
      <c r="G9" s="131">
        <v>5563.0528952986797</v>
      </c>
      <c r="H9" s="131">
        <v>5675.3306705081195</v>
      </c>
      <c r="I9" s="132"/>
      <c r="J9" s="132"/>
    </row>
    <row r="10" spans="1:10" ht="15.75" customHeight="1">
      <c r="A10" s="10" t="s">
        <v>6</v>
      </c>
      <c r="B10" s="131">
        <v>5510.806837269045</v>
      </c>
      <c r="C10" s="131">
        <v>5538.2439999999997</v>
      </c>
      <c r="D10" s="131">
        <v>5557.4489999999996</v>
      </c>
      <c r="E10" s="131">
        <v>5496.2709999999997</v>
      </c>
      <c r="F10" s="131">
        <v>5513.0901324503311</v>
      </c>
      <c r="G10" s="131">
        <v>5546.9715528115248</v>
      </c>
      <c r="H10" s="131">
        <v>5633.6140432457569</v>
      </c>
      <c r="I10" s="132"/>
      <c r="J10" s="132"/>
    </row>
    <row r="11" spans="1:10" ht="15.75" customHeight="1">
      <c r="A11" s="10" t="s">
        <v>29</v>
      </c>
      <c r="B11" s="131">
        <v>3338.3646436132676</v>
      </c>
      <c r="C11" s="131">
        <v>3331.6370000000002</v>
      </c>
      <c r="D11" s="131">
        <v>3387.6390000000001</v>
      </c>
      <c r="E11" s="131">
        <v>3412.3760000000002</v>
      </c>
      <c r="F11" s="131">
        <v>3436.0071206993794</v>
      </c>
      <c r="G11" s="131">
        <v>3410.2165252156833</v>
      </c>
      <c r="H11" s="131">
        <v>3465.0936316453922</v>
      </c>
      <c r="I11" s="132"/>
      <c r="J11" s="132"/>
    </row>
    <row r="12" spans="1:10" ht="15.75" customHeight="1">
      <c r="A12" s="10" t="s">
        <v>24</v>
      </c>
      <c r="B12" s="131">
        <v>4295.5816341942309</v>
      </c>
      <c r="C12" s="131">
        <v>4277.4009999999998</v>
      </c>
      <c r="D12" s="131">
        <v>4321.6499999999996</v>
      </c>
      <c r="E12" s="131">
        <v>4326.4549999999999</v>
      </c>
      <c r="F12" s="131">
        <v>4341.13129649044</v>
      </c>
      <c r="G12" s="131">
        <v>4273.9771045443258</v>
      </c>
      <c r="H12" s="131">
        <v>4369.2894919626906</v>
      </c>
      <c r="I12" s="132"/>
      <c r="J12" s="132"/>
    </row>
    <row r="13" spans="1:10" ht="15.75" customHeight="1">
      <c r="A13" s="21" t="s">
        <v>31</v>
      </c>
      <c r="B13" s="131">
        <v>3263.3102627879312</v>
      </c>
      <c r="C13" s="131">
        <v>3351.549</v>
      </c>
      <c r="D13" s="131">
        <v>3374.924</v>
      </c>
      <c r="E13" s="131">
        <v>3345.886</v>
      </c>
      <c r="F13" s="131">
        <v>3338.8417522985396</v>
      </c>
      <c r="G13" s="131">
        <v>3451.2356099656358</v>
      </c>
      <c r="H13" s="131">
        <v>3495.8418564675549</v>
      </c>
      <c r="I13" s="132"/>
      <c r="J13" s="132"/>
    </row>
    <row r="14" spans="1:10">
      <c r="A14" s="21" t="s">
        <v>60</v>
      </c>
      <c r="B14" s="131">
        <v>3258.8226010101012</v>
      </c>
      <c r="C14" s="131">
        <v>3366.2289999999998</v>
      </c>
      <c r="D14" s="131">
        <v>3233.7829999999999</v>
      </c>
      <c r="E14" s="131">
        <v>3210.7249999999999</v>
      </c>
      <c r="F14" s="131">
        <v>3275.6266094420603</v>
      </c>
      <c r="G14" s="131">
        <v>3354.1484447755633</v>
      </c>
      <c r="H14" s="131">
        <v>3469.5945241199479</v>
      </c>
      <c r="I14" s="132"/>
      <c r="J14" s="132"/>
    </row>
    <row r="15" spans="1:10">
      <c r="A15" s="11" t="s">
        <v>11</v>
      </c>
      <c r="B15" s="131">
        <v>5426.2962638591262</v>
      </c>
      <c r="C15" s="131">
        <v>5495.1970000000001</v>
      </c>
      <c r="D15" s="131">
        <v>5521.6639999999998</v>
      </c>
      <c r="E15" s="131">
        <v>5474.0510000000004</v>
      </c>
      <c r="F15" s="131">
        <v>5522.9878242603936</v>
      </c>
      <c r="G15" s="131">
        <v>5618.9419989706512</v>
      </c>
      <c r="H15" s="131">
        <v>5707.7405474310617</v>
      </c>
      <c r="I15" s="132"/>
      <c r="J15" s="132"/>
    </row>
    <row r="17" spans="1:8" ht="12.75" customHeight="1">
      <c r="A17" s="35" t="s">
        <v>41</v>
      </c>
    </row>
    <row r="18" spans="1:8" s="142" customFormat="1" ht="54.75" customHeight="1">
      <c r="A18" s="168" t="s">
        <v>54</v>
      </c>
      <c r="B18" s="168"/>
      <c r="C18" s="168"/>
      <c r="D18" s="168"/>
      <c r="E18" s="168"/>
      <c r="F18" s="168"/>
      <c r="G18" s="168"/>
      <c r="H18" s="168"/>
    </row>
    <row r="19" spans="1:8" ht="37.5" customHeight="1">
      <c r="A19" s="169" t="s">
        <v>42</v>
      </c>
      <c r="B19" s="169"/>
      <c r="C19" s="169"/>
      <c r="D19" s="169"/>
      <c r="E19" s="169"/>
      <c r="F19" s="169"/>
      <c r="G19" s="169"/>
      <c r="H19" s="169"/>
    </row>
  </sheetData>
  <mergeCells count="4">
    <mergeCell ref="C3:H3"/>
    <mergeCell ref="A1:H1"/>
    <mergeCell ref="A18:H18"/>
    <mergeCell ref="A19:H19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93046B2E36EA489D6805EB1C22E4F9" ma:contentTypeVersion="10" ma:contentTypeDescription="Create a new document." ma:contentTypeScope="" ma:versionID="0d3ad444fb2a7c1a41385497e5bf87b5">
  <xsd:schema xmlns:xsd="http://www.w3.org/2001/XMLSchema" xmlns:xs="http://www.w3.org/2001/XMLSchema" xmlns:p="http://schemas.microsoft.com/office/2006/metadata/properties" xmlns:ns3="c989c766-60d0-4fd1-8b6f-db532ebbb26f" targetNamespace="http://schemas.microsoft.com/office/2006/metadata/properties" ma:root="true" ma:fieldsID="7402d51491e8a166717a531df75933b3" ns3:_="">
    <xsd:import namespace="c989c766-60d0-4fd1-8b6f-db532ebbb26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89c766-60d0-4fd1-8b6f-db532ebbb2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C25739-4C52-43E1-9629-BB7927AB1B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89c766-60d0-4fd1-8b6f-db532ebbb2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4D3858B-8285-478E-B9A2-95344BCEBAC9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c989c766-60d0-4fd1-8b6f-db532ebbb26f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B386F22-035E-4FEA-AB13-A71302407E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№5.1-П</vt:lpstr>
      <vt:lpstr>Таблица №6-П</vt:lpstr>
      <vt:lpstr>Таблица №6.1-П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2025-05-16T11:07:54Z</cp:lastPrinted>
  <dcterms:created xsi:type="dcterms:W3CDTF">2001-08-22T09:40:37Z</dcterms:created>
  <dcterms:modified xsi:type="dcterms:W3CDTF">2025-08-05T12:25:31Z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0x010100B993046B2E36EA489D6805EB1C22E4F9</vt:lpwstr>
  </property>
</Properties>
</file>