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14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M8" i="51809" l="1"/>
  <c r="D4" i="51809" l="1"/>
  <c r="E4" i="51809"/>
  <c r="F4" i="51809"/>
  <c r="G4" i="51809"/>
  <c r="H4" i="51809"/>
  <c r="I4" i="51809"/>
  <c r="J4" i="51809"/>
  <c r="K4" i="51809"/>
  <c r="L4" i="51809"/>
  <c r="M4" i="51809"/>
  <c r="D5" i="51809"/>
  <c r="E5" i="51809"/>
  <c r="F5" i="51809"/>
  <c r="G5" i="51809"/>
  <c r="H5" i="51809"/>
  <c r="I5" i="51809"/>
  <c r="J5" i="51809"/>
  <c r="K5" i="51809"/>
  <c r="L5" i="51809"/>
  <c r="M5" i="51809"/>
  <c r="D6" i="51809"/>
  <c r="E6" i="51809"/>
  <c r="F6" i="51809"/>
  <c r="G6" i="51809"/>
  <c r="H6" i="51809"/>
  <c r="I6" i="51809"/>
  <c r="J6" i="51809"/>
  <c r="K6" i="51809"/>
  <c r="L6" i="51809"/>
  <c r="M6" i="51809"/>
  <c r="D7" i="51809"/>
  <c r="E7" i="51809"/>
  <c r="F7" i="51809"/>
  <c r="G7" i="51809"/>
  <c r="H7" i="51809"/>
  <c r="I7" i="51809"/>
  <c r="J7" i="51809"/>
  <c r="K7" i="51809"/>
  <c r="L7" i="51809"/>
  <c r="M7" i="51809"/>
  <c r="D8" i="51809"/>
  <c r="E8" i="51809"/>
  <c r="F8" i="51809"/>
  <c r="G8" i="51809"/>
  <c r="H8" i="51809"/>
  <c r="I8" i="51809"/>
  <c r="J8" i="51809"/>
  <c r="K8" i="51809"/>
  <c r="L8" i="51809"/>
  <c r="D9" i="51809"/>
  <c r="E9" i="51809"/>
  <c r="F9" i="51809"/>
  <c r="G9" i="51809"/>
  <c r="H9" i="51809"/>
  <c r="I9" i="51809"/>
  <c r="J9" i="51809"/>
  <c r="K9" i="51809"/>
  <c r="L9" i="51809"/>
  <c r="M9" i="51809"/>
  <c r="D10" i="51809"/>
  <c r="E10" i="51809"/>
  <c r="F10" i="51809"/>
  <c r="G10" i="51809"/>
  <c r="H10" i="51809"/>
  <c r="I10" i="51809"/>
  <c r="J10" i="51809"/>
  <c r="K10" i="51809"/>
  <c r="L10" i="51809"/>
  <c r="M10" i="51809"/>
  <c r="D11" i="51809"/>
  <c r="E11" i="51809"/>
  <c r="F11" i="51809"/>
  <c r="G11" i="51809"/>
  <c r="H11" i="51809"/>
  <c r="I11" i="51809"/>
  <c r="J11" i="51809"/>
  <c r="K11" i="51809"/>
  <c r="L11" i="51809"/>
  <c r="M11" i="51809"/>
  <c r="D12" i="51809"/>
  <c r="E12" i="51809"/>
  <c r="F12" i="51809"/>
  <c r="G12" i="51809"/>
  <c r="H12" i="51809"/>
  <c r="I12" i="51809"/>
  <c r="J12" i="51809"/>
  <c r="K12" i="51809"/>
  <c r="L12" i="51809"/>
  <c r="M12" i="51809"/>
  <c r="D13" i="51809"/>
  <c r="E13" i="51809"/>
  <c r="F13" i="51809"/>
  <c r="G13" i="51809"/>
  <c r="H13" i="51809"/>
  <c r="I13" i="51809"/>
  <c r="J13" i="51809"/>
  <c r="K13" i="51809"/>
  <c r="L13" i="51809"/>
  <c r="M13" i="51809"/>
  <c r="D14" i="51809"/>
  <c r="E14" i="51809"/>
  <c r="F14" i="51809"/>
  <c r="G14" i="51809"/>
  <c r="H14" i="51809"/>
  <c r="I14" i="51809"/>
  <c r="J14" i="51809"/>
  <c r="K14" i="51809"/>
  <c r="L14" i="51809"/>
  <c r="M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6" i="51809"/>
  <c r="C17" i="51809"/>
  <c r="C15" i="51809"/>
  <c r="C14" i="51809"/>
  <c r="C6" i="51809"/>
  <c r="C7" i="51809"/>
  <c r="C8" i="51809"/>
  <c r="C9" i="51809"/>
  <c r="C10" i="51809"/>
  <c r="C11" i="51809"/>
  <c r="C12" i="51809"/>
  <c r="C13" i="51809"/>
  <c r="C5" i="51809"/>
  <c r="C4" i="51809"/>
  <c r="C16" i="51806" l="1"/>
  <c r="D16" i="51806"/>
  <c r="E16" i="51806"/>
  <c r="F16" i="51806"/>
  <c r="G16" i="51806"/>
  <c r="H16" i="51806"/>
  <c r="I16" i="51806"/>
  <c r="B16" i="51806"/>
  <c r="J6" i="51806" l="1"/>
  <c r="E5" i="4"/>
  <c r="F5" i="4"/>
  <c r="G5" i="4"/>
  <c r="H5" i="4"/>
  <c r="E6" i="4"/>
  <c r="F6" i="4"/>
  <c r="G6" i="4"/>
  <c r="H6" i="4"/>
  <c r="E7" i="4"/>
  <c r="F7" i="4"/>
  <c r="G7" i="4"/>
  <c r="H7" i="4"/>
  <c r="E8" i="4"/>
  <c r="F8" i="4"/>
  <c r="G8" i="4"/>
  <c r="H8" i="4"/>
  <c r="E9" i="4"/>
  <c r="F9" i="4"/>
  <c r="G9" i="4"/>
  <c r="H9" i="4"/>
  <c r="E10" i="4"/>
  <c r="F10" i="4"/>
  <c r="G10" i="4"/>
  <c r="H10" i="4"/>
  <c r="E11" i="4"/>
  <c r="F11" i="4"/>
  <c r="G11" i="4"/>
  <c r="H11" i="4"/>
  <c r="E12" i="4"/>
  <c r="F12" i="4"/>
  <c r="G12" i="4"/>
  <c r="H12" i="4"/>
  <c r="E13" i="4"/>
  <c r="F13" i="4"/>
  <c r="G13" i="4"/>
  <c r="H13" i="4"/>
  <c r="E14" i="4"/>
  <c r="F14" i="4"/>
  <c r="G14" i="4"/>
  <c r="H14" i="4"/>
  <c r="E15" i="4"/>
  <c r="F15" i="4"/>
  <c r="G15" i="4"/>
  <c r="H15" i="4"/>
  <c r="E15" i="3"/>
  <c r="F15" i="3"/>
  <c r="G15" i="3"/>
  <c r="H15" i="3"/>
  <c r="E15" i="2"/>
  <c r="F15" i="2"/>
  <c r="G15" i="2"/>
  <c r="C6" i="2"/>
  <c r="D6" i="2"/>
  <c r="E6" i="2"/>
  <c r="F6" i="2"/>
  <c r="G6" i="2"/>
  <c r="H6" i="2"/>
  <c r="C7" i="2"/>
  <c r="D7" i="2"/>
  <c r="E7" i="2"/>
  <c r="F7" i="2"/>
  <c r="G7" i="2"/>
  <c r="H7" i="2"/>
  <c r="C8" i="2"/>
  <c r="D8" i="2"/>
  <c r="E8" i="2"/>
  <c r="F8" i="2"/>
  <c r="G8" i="2"/>
  <c r="H8" i="2"/>
  <c r="C9" i="2"/>
  <c r="D9" i="2"/>
  <c r="E9" i="2"/>
  <c r="F9" i="2"/>
  <c r="G9" i="2"/>
  <c r="H9" i="2"/>
  <c r="C10" i="2"/>
  <c r="D10" i="2"/>
  <c r="E10" i="2"/>
  <c r="F10" i="2"/>
  <c r="G10" i="2"/>
  <c r="H10" i="2"/>
  <c r="C11" i="2"/>
  <c r="D11" i="2"/>
  <c r="E11" i="2"/>
  <c r="F11" i="2"/>
  <c r="G11" i="2"/>
  <c r="H11" i="2"/>
  <c r="C12" i="2"/>
  <c r="D12" i="2"/>
  <c r="E12" i="2"/>
  <c r="F12" i="2"/>
  <c r="G12" i="2"/>
  <c r="H12" i="2"/>
  <c r="C13" i="2"/>
  <c r="D13" i="2"/>
  <c r="E13" i="2"/>
  <c r="F13" i="2"/>
  <c r="G13" i="2"/>
  <c r="H13" i="2"/>
  <c r="C14" i="2"/>
  <c r="D14" i="2"/>
  <c r="E14" i="2"/>
  <c r="F14" i="2"/>
  <c r="G14" i="2"/>
  <c r="H14" i="2"/>
  <c r="D5" i="2"/>
  <c r="E5" i="2"/>
  <c r="F5" i="2"/>
  <c r="G5" i="2"/>
  <c r="H5" i="2"/>
  <c r="C5" i="2"/>
  <c r="C15" i="1"/>
  <c r="D15" i="1"/>
  <c r="E15" i="1"/>
  <c r="F15" i="1"/>
  <c r="G15" i="1"/>
  <c r="H15" i="1"/>
  <c r="B15" i="1"/>
  <c r="M5" i="51808" l="1"/>
  <c r="M6" i="51808"/>
  <c r="M7" i="51808"/>
  <c r="M8" i="51808"/>
  <c r="M9" i="51808"/>
  <c r="M10" i="51808"/>
  <c r="M11" i="51808"/>
  <c r="M12" i="51808"/>
  <c r="M13" i="51808"/>
  <c r="M15" i="51808"/>
  <c r="M16" i="51808"/>
  <c r="M17" i="51808"/>
  <c r="M14" i="51808" l="1"/>
  <c r="M4" i="51808"/>
  <c r="L6" i="51805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J16" i="51804"/>
  <c r="J7" i="51804"/>
  <c r="J8" i="51804"/>
  <c r="J9" i="51804"/>
  <c r="J10" i="51804"/>
  <c r="J11" i="51804"/>
  <c r="J12" i="51804"/>
  <c r="J13" i="51804"/>
  <c r="J14" i="51804"/>
  <c r="J15" i="51804"/>
  <c r="J6" i="51804"/>
  <c r="L8" i="51805" l="1"/>
  <c r="J7" i="51806"/>
  <c r="J8" i="51806"/>
  <c r="J9" i="51806"/>
  <c r="J10" i="51806"/>
  <c r="J11" i="51806"/>
  <c r="J12" i="51806"/>
  <c r="J13" i="51806"/>
  <c r="J14" i="51806"/>
  <c r="J15" i="51806"/>
  <c r="D15" i="3"/>
  <c r="D5" i="4" s="1"/>
  <c r="J16" i="51806" l="1"/>
  <c r="D15" i="4"/>
  <c r="D14" i="4"/>
  <c r="D13" i="4"/>
  <c r="D12" i="4"/>
  <c r="D11" i="4"/>
  <c r="D10" i="4"/>
  <c r="D9" i="4"/>
  <c r="D8" i="4"/>
  <c r="D7" i="4"/>
  <c r="D6" i="4"/>
  <c r="D15" i="2" l="1"/>
  <c r="C15" i="2"/>
  <c r="B6" i="2"/>
  <c r="B10" i="2"/>
  <c r="B14" i="2"/>
  <c r="B8" i="2"/>
  <c r="B5" i="2"/>
  <c r="B9" i="2"/>
  <c r="B7" i="2"/>
  <c r="B11" i="2"/>
  <c r="B15" i="2"/>
  <c r="B12" i="2"/>
  <c r="B13" i="2"/>
  <c r="H15" i="2"/>
  <c r="C15" i="3"/>
  <c r="C5" i="4" l="1"/>
  <c r="C6" i="4"/>
  <c r="C7" i="4"/>
  <c r="C8" i="4"/>
  <c r="C9" i="4"/>
  <c r="C10" i="4"/>
  <c r="C11" i="4"/>
  <c r="C12" i="4"/>
  <c r="C13" i="4"/>
  <c r="C14" i="4"/>
  <c r="C15" i="4"/>
  <c r="B15" i="3" l="1"/>
  <c r="B7" i="4" l="1"/>
  <c r="B11" i="4"/>
  <c r="B15" i="4"/>
  <c r="B9" i="4"/>
  <c r="B14" i="4"/>
  <c r="B8" i="4"/>
  <c r="B12" i="4"/>
  <c r="B5" i="4"/>
  <c r="B13" i="4"/>
  <c r="B10" i="4"/>
  <c r="B6" i="4"/>
</calcChain>
</file>

<file path=xl/sharedStrings.xml><?xml version="1.0" encoding="utf-8"?>
<sst xmlns="http://schemas.openxmlformats.org/spreadsheetml/2006/main" count="217" uniqueCount="73">
  <si>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</si>
  <si>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</si>
  <si>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</si>
  <si>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</si>
  <si>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</si>
  <si>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</si>
  <si>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</si>
  <si>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</si>
  <si>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</si>
  <si>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</si>
  <si>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</si>
  <si>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</si>
  <si>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</si>
  <si>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</si>
  <si>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</si>
  <si>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</si>
  <si>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</si>
  <si>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</si>
  <si>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</si>
  <si>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</si>
  <si>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</si>
  <si>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</si>
  <si>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</si>
  <si>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</si>
  <si>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</si>
  <si>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</si>
  <si>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</si>
  <si>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</si>
  <si>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</si>
  <si>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</si>
  <si>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</si>
  <si>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</si>
  <si>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</si>
  <si>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</si>
  <si>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</si>
  <si>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</si>
  <si>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</si>
  <si>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</si>
  <si>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</si>
  <si>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</si>
  <si>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</si>
  <si>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</si>
  <si>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</si>
  <si>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</si>
  <si>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</si>
  <si>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</si>
  <si>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</si>
  <si>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</si>
  <si>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</si>
  <si>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</si>
  <si>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</si>
  <si>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</si>
  <si>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</si>
  <si>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</si>
  <si>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</si>
  <si>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</si>
  <si>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</si>
  <si>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</si>
  <si>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</si>
  <si>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</si>
  <si>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</si>
  <si>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Дългови финансови инструменти</t>
  </si>
  <si>
    <t>1.1</t>
  </si>
  <si>
    <t>Дялови финансови инструменти</t>
  </si>
  <si>
    <t>ІІ.</t>
  </si>
  <si>
    <t>месеци</t>
  </si>
  <si>
    <t>I-во полугодие</t>
  </si>
  <si>
    <t>I-во полугодие,  средноаритметично</t>
  </si>
  <si>
    <t>I-во полугодие,  среднопретеглено</t>
  </si>
  <si>
    <t>Структура на инвестиционния портфейл и балансовите активи на УПФ към 30.06.2025 г.</t>
  </si>
  <si>
    <t>Инвестиционен портфейл и балансови активи на УПФ към 30.06.2025 г.</t>
  </si>
  <si>
    <t>Динамика на нетните активи в УПФ през първото полугодие на 2025 г. (по месеци)</t>
  </si>
  <si>
    <t>Начислени и изплатени суми от УПФ за периода 01.01.2025 г. - 30.06.2025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</si>
</sst>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8"/>
      <color rgb="FF08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28">
    <xf numFmtId="0" fontId="0" fillId="0" borderId="0"/>
    <xf numFmtId="167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3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73">
    <xf numFmtId="0" fontId="0" fillId="0" borderId="0" xfId="0"/>
    <xf numFmtId="167" fontId="8" fillId="0" borderId="0" xfId="1" applyFont="1" applyBorder="1" applyAlignment="1">
      <alignment horizontal="center" vertical="center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8" fillId="0" borderId="0" xfId="6" applyFont="1" applyBorder="1"/>
    <xf numFmtId="0" fontId="8" fillId="0" borderId="0" xfId="0" applyFont="1" applyBorder="1" applyAlignment="1">
      <alignment wrapText="1"/>
    </xf>
    <xf numFmtId="167" fontId="8" fillId="0" borderId="2" xfId="1" applyFont="1" applyFill="1" applyBorder="1" applyAlignment="1">
      <alignment horizontal="left" wrapText="1"/>
    </xf>
    <xf numFmtId="0" fontId="14" fillId="0" borderId="0" xfId="4" applyFont="1" applyFill="1"/>
    <xf numFmtId="0" fontId="7" fillId="0" borderId="2" xfId="5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4" fillId="0" borderId="5" xfId="2" applyFont="1" applyFill="1" applyBorder="1" applyAlignment="1">
      <alignment horizontal="right" vertical="justify" wrapText="1"/>
    </xf>
    <xf numFmtId="166" fontId="14" fillId="0" borderId="4" xfId="2" applyFont="1" applyFill="1" applyBorder="1" applyAlignment="1">
      <alignment horizontal="justify" wrapText="1"/>
    </xf>
    <xf numFmtId="0" fontId="18" fillId="0" borderId="4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justify" vertical="justify" wrapText="1"/>
    </xf>
    <xf numFmtId="0" fontId="1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6" applyFont="1" applyBorder="1"/>
    <xf numFmtId="0" fontId="8" fillId="0" borderId="0" xfId="6" applyFont="1" applyBorder="1" applyAlignment="1">
      <alignment horizontal="right"/>
    </xf>
    <xf numFmtId="0" fontId="9" fillId="0" borderId="2" xfId="0" applyFont="1" applyFill="1" applyBorder="1" applyAlignment="1">
      <alignment horizontal="left" vertical="top" wrapText="1"/>
    </xf>
    <xf numFmtId="0" fontId="8" fillId="0" borderId="2" xfId="12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/>
    <xf numFmtId="3" fontId="8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0" fontId="8" fillId="0" borderId="0" xfId="9" applyNumberFormat="1" applyFont="1" applyBorder="1"/>
    <xf numFmtId="3" fontId="8" fillId="0" borderId="0" xfId="0" applyNumberFormat="1" applyFont="1" applyFill="1" applyBorder="1"/>
    <xf numFmtId="10" fontId="8" fillId="0" borderId="0" xfId="9" applyNumberFormat="1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5" xfId="0" applyFont="1" applyFill="1" applyBorder="1" applyAlignment="1">
      <alignment horizontal="right" vertical="justify"/>
    </xf>
    <xf numFmtId="0" fontId="14" fillId="0" borderId="6" xfId="0" applyFont="1" applyFill="1" applyBorder="1" applyAlignment="1">
      <alignment vertical="justify"/>
    </xf>
    <xf numFmtId="0" fontId="14" fillId="0" borderId="4" xfId="0" applyFont="1" applyFill="1" applyBorder="1" applyAlignment="1">
      <alignment vertical="justify"/>
    </xf>
    <xf numFmtId="3" fontId="1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8" fillId="0" borderId="2" xfId="5" quotePrefix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167" fontId="17" fillId="0" borderId="5" xfId="1" applyFont="1" applyFill="1" applyBorder="1" applyAlignment="1">
      <alignment horizontal="center" vertical="center" wrapText="1"/>
    </xf>
    <xf numFmtId="167" fontId="12" fillId="0" borderId="5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2" xfId="0" quotePrefix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8" fillId="0" borderId="0" xfId="8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167" fontId="17" fillId="0" borderId="2" xfId="1" applyFont="1" applyFill="1" applyBorder="1" applyAlignment="1">
      <alignment horizontal="center" vertical="center" wrapText="1"/>
    </xf>
    <xf numFmtId="167" fontId="12" fillId="0" borderId="2" xfId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justify" wrapText="1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5" quotePrefix="1" applyNumberFormat="1" applyFont="1" applyFill="1" applyBorder="1" applyAlignment="1">
      <alignment horizontal="right" vertical="center" wrapText="1" indent="1"/>
    </xf>
    <xf numFmtId="0" fontId="8" fillId="0" borderId="2" xfId="0" quotePrefix="1" applyNumberFormat="1" applyFont="1" applyFill="1" applyBorder="1" applyAlignment="1">
      <alignment horizontal="right" vertical="center" wrapText="1" indent="1"/>
    </xf>
    <xf numFmtId="0" fontId="8" fillId="0" borderId="0" xfId="6" applyFont="1" applyFill="1" applyBorder="1"/>
    <xf numFmtId="0" fontId="8" fillId="0" borderId="0" xfId="12" applyFont="1" applyFill="1" applyBorder="1" applyAlignment="1">
      <alignment horizontal="right" vertical="center" wrapText="1"/>
    </xf>
    <xf numFmtId="0" fontId="8" fillId="0" borderId="0" xfId="12" applyFont="1" applyFill="1" applyBorder="1" applyAlignment="1">
      <alignment wrapText="1"/>
    </xf>
    <xf numFmtId="0" fontId="8" fillId="0" borderId="0" xfId="6" applyFont="1" applyFill="1" applyBorder="1" applyAlignment="1">
      <alignment horizontal="right"/>
    </xf>
    <xf numFmtId="0" fontId="8" fillId="0" borderId="5" xfId="12" applyFont="1" applyFill="1" applyBorder="1" applyAlignment="1">
      <alignment horizontal="right" vertical="center" wrapText="1"/>
    </xf>
    <xf numFmtId="0" fontId="8" fillId="0" borderId="4" xfId="12" applyFont="1" applyFill="1" applyBorder="1" applyAlignment="1">
      <alignment vertical="center" wrapText="1"/>
    </xf>
    <xf numFmtId="0" fontId="9" fillId="0" borderId="2" xfId="12" applyFont="1" applyFill="1" applyBorder="1" applyAlignment="1">
      <alignment wrapText="1"/>
    </xf>
    <xf numFmtId="0" fontId="8" fillId="0" borderId="2" xfId="6" applyFont="1" applyFill="1" applyBorder="1" applyAlignment="1">
      <alignment wrapText="1"/>
    </xf>
    <xf numFmtId="0" fontId="14" fillId="0" borderId="0" xfId="3" applyFont="1" applyFill="1" applyAlignment="1">
      <alignment horizontal="left" vertical="center" wrapText="1"/>
    </xf>
    <xf numFmtId="0" fontId="14" fillId="0" borderId="2" xfId="3" applyFont="1" applyFill="1" applyBorder="1" applyAlignment="1">
      <alignment horizontal="left" vertical="center" wrapText="1"/>
    </xf>
    <xf numFmtId="3" fontId="14" fillId="0" borderId="0" xfId="4" applyNumberFormat="1" applyFont="1" applyFill="1"/>
    <xf numFmtId="10" fontId="14" fillId="0" borderId="0" xfId="9" applyNumberFormat="1" applyFont="1" applyFill="1"/>
    <xf numFmtId="0" fontId="14" fillId="0" borderId="2" xfId="4" applyFont="1" applyFill="1" applyBorder="1" applyAlignment="1">
      <alignment horizontal="left" vertical="center"/>
    </xf>
    <xf numFmtId="2" fontId="8" fillId="0" borderId="2" xfId="9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wrapText="1"/>
    </xf>
    <xf numFmtId="3" fontId="8" fillId="0" borderId="2" xfId="0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2" fontId="9" fillId="0" borderId="2" xfId="0" applyNumberFormat="1" applyFont="1" applyFill="1" applyBorder="1" applyAlignment="1">
      <alignment wrapText="1"/>
    </xf>
    <xf numFmtId="165" fontId="18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/>
    </xf>
    <xf numFmtId="168" fontId="7" fillId="0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wrapText="1"/>
    </xf>
    <xf numFmtId="4" fontId="8" fillId="0" borderId="2" xfId="1" applyNumberFormat="1" applyFont="1" applyFill="1" applyBorder="1" applyAlignment="1">
      <alignment horizontal="right" vertical="center" wrapText="1"/>
    </xf>
    <xf numFmtId="3" fontId="14" fillId="0" borderId="2" xfId="7" applyNumberFormat="1" applyFont="1" applyFill="1" applyBorder="1" applyAlignment="1">
      <alignment horizontal="right" vertical="center" wrapText="1" indent="1"/>
    </xf>
    <xf numFmtId="0" fontId="8" fillId="0" borderId="2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0" fontId="22" fillId="0" borderId="0" xfId="13" applyNumberFormat="1" applyFont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9" applyNumberFormat="1" applyFont="1" applyFill="1" applyBorder="1"/>
    <xf numFmtId="2" fontId="8" fillId="0" borderId="0" xfId="9" applyNumberFormat="1" applyFont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horizontal="right" vertical="center" wrapText="1"/>
    </xf>
    <xf numFmtId="3" fontId="8" fillId="0" borderId="2" xfId="0" applyNumberFormat="1" applyFont="1" applyFill="1" applyBorder="1"/>
    <xf numFmtId="3" fontId="8" fillId="0" borderId="2" xfId="0" applyNumberFormat="1" applyFont="1" applyFill="1" applyBorder="1" applyAlignment="1">
      <alignment vertical="center"/>
    </xf>
    <xf numFmtId="0" fontId="22" fillId="0" borderId="0" xfId="0" applyNumberFormat="1" applyFont="1" applyFill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167" fontId="17" fillId="0" borderId="2" xfId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19" applyNumberFormat="1" applyFont="1" applyAlignment="1">
      <alignment horizontal="right" vertical="center" wrapText="1"/>
    </xf>
    <xf numFmtId="0" fontId="22" fillId="0" borderId="0" xfId="0" applyFont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6" applyFont="1" applyBorder="1"/>
    <xf numFmtId="0" fontId="8" fillId="0" borderId="2" xfId="12" applyFont="1" applyFill="1" applyBorder="1" applyAlignment="1">
      <alignment horizontal="center" vertical="center"/>
    </xf>
    <xf numFmtId="0" fontId="8" fillId="0" borderId="0" xfId="6" applyFont="1" applyFill="1" applyBorder="1"/>
    <xf numFmtId="2" fontId="8" fillId="0" borderId="2" xfId="1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7" fontId="8" fillId="0" borderId="0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justify" vertical="justify"/>
    </xf>
    <xf numFmtId="0" fontId="14" fillId="0" borderId="13" xfId="0" applyFont="1" applyFill="1" applyBorder="1" applyAlignment="1">
      <alignment horizontal="justify" vertical="justify"/>
    </xf>
    <xf numFmtId="0" fontId="14" fillId="0" borderId="14" xfId="0" applyFont="1" applyFill="1" applyBorder="1" applyAlignment="1">
      <alignment horizontal="justify" vertical="justify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10" xfId="12" applyFont="1" applyFill="1" applyBorder="1" applyAlignment="1">
      <alignment horizontal="center" vertical="center"/>
    </xf>
    <xf numFmtId="0" fontId="8" fillId="0" borderId="11" xfId="12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12" applyFont="1" applyFill="1" applyBorder="1" applyAlignment="1">
      <alignment horizontal="center" vertical="center" wrapText="1"/>
    </xf>
    <xf numFmtId="0" fontId="8" fillId="0" borderId="0" xfId="12" applyNumberFormat="1" applyFont="1" applyFill="1" applyBorder="1" applyAlignment="1">
      <alignment horizontal="left" vertical="top" wrapText="1"/>
    </xf>
    <xf numFmtId="0" fontId="14" fillId="0" borderId="0" xfId="3" applyFont="1" applyFill="1" applyAlignment="1">
      <alignment horizontal="center" vertical="center" wrapText="1"/>
    </xf>
    <xf numFmtId="0" fontId="14" fillId="0" borderId="3" xfId="4" applyFont="1" applyFill="1" applyBorder="1" applyAlignment="1">
      <alignment horizontal="right"/>
    </xf>
    <xf numFmtId="0" fontId="19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167" fontId="19" fillId="0" borderId="5" xfId="1" applyFont="1" applyFill="1" applyBorder="1" applyAlignment="1">
      <alignment horizontal="center" vertical="center" wrapText="1"/>
    </xf>
    <xf numFmtId="167" fontId="19" fillId="0" borderId="4" xfId="1" applyFont="1" applyFill="1" applyBorder="1" applyAlignment="1">
      <alignment horizontal="center" vertical="center" wrapText="1"/>
    </xf>
  </cellXfs>
  <cellStyles count="28">
    <cellStyle name="Comma" xfId="1" builtinId="3"/>
    <cellStyle name="Comma 2" xfId="10"/>
    <cellStyle name="Comma 2 2" xfId="17"/>
    <cellStyle name="Comma 3" xfId="15"/>
    <cellStyle name="Comma 3 2" xfId="20"/>
    <cellStyle name="Comma 4" xfId="22"/>
    <cellStyle name="Comma_PPF_2006_Q2_BG" xfId="2"/>
    <cellStyle name="Normal" xfId="0" builtinId="0"/>
    <cellStyle name="Normal 2" xfId="12"/>
    <cellStyle name="Normal 3" xfId="13"/>
    <cellStyle name="Normal 3 2" xfId="25"/>
    <cellStyle name="Normal 4" xfId="14"/>
    <cellStyle name="Normal 5" xfId="19"/>
    <cellStyle name="Normal 5 2" xfId="26"/>
    <cellStyle name="Normal 6" xfId="23"/>
    <cellStyle name="Normal 7" xfId="24"/>
    <cellStyle name="Normal 8" xfId="27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  <cellStyle name="Percent 2 2" xfId="18"/>
    <cellStyle name="Percent 3" xfId="16"/>
    <cellStyle name="Percent 4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0</a:t>
            </a:r>
            <a:r>
              <a:rPr lang="bg-BG" sz="1200" b="1"/>
              <a:t>.</a:t>
            </a:r>
            <a:r>
              <a:rPr lang="en-US" sz="1200" b="1"/>
              <a:t>06</a:t>
            </a:r>
            <a:r>
              <a:rPr lang="bg-BG" sz="1200" b="1"/>
              <a:t>.20</a:t>
            </a:r>
            <a:r>
              <a:rPr lang="en-US" sz="1200" b="1"/>
              <a:t>25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4576103271475661E-2"/>
                  <c:y val="5.34310368564335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7.961613493965479E-3"/>
                  <c:y val="-0.159521252736808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9017140437590078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№1.1-У'!$H$5:$H$14</c:f>
              <c:numCache>
                <c:formatCode>0.00</c:formatCode>
                <c:ptCount val="10"/>
                <c:pt idx="0">
                  <c:v>24.482195938246278</c:v>
                </c:pt>
                <c:pt idx="1">
                  <c:v>8.3000104610558676</c:v>
                </c:pt>
                <c:pt idx="2">
                  <c:v>20.207944431647924</c:v>
                </c:pt>
                <c:pt idx="3">
                  <c:v>19.273488165050704</c:v>
                </c:pt>
                <c:pt idx="4">
                  <c:v>10.513822307194367</c:v>
                </c:pt>
                <c:pt idx="5">
                  <c:v>7.6988516867421044</c:v>
                </c:pt>
                <c:pt idx="6">
                  <c:v>4.1249569482648605</c:v>
                </c:pt>
                <c:pt idx="7">
                  <c:v>2.6315259331031253</c:v>
                </c:pt>
                <c:pt idx="8">
                  <c:v>1.8201266346006582</c:v>
                </c:pt>
                <c:pt idx="9">
                  <c:v>0.94707749409411512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06.</a:t>
            </a:r>
            <a:r>
              <a:rPr lang="bg-BG" sz="1200"/>
              <a:t>20</a:t>
            </a:r>
            <a:r>
              <a:rPr lang="en-US" sz="1200"/>
              <a:t>25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4363008140011459E-2"/>
                  <c:y val="2.73870080960691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1.6352955880514986E-2"/>
                  <c:y val="-0.1645641756709345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6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0.27738412222774117"/>
                  <c:y val="-2.479768709114408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573448742899"/>
                      <c:h val="0.1385222786238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№2.1-У'!$H$5:$H$14</c:f>
              <c:numCache>
                <c:formatCode>0.00</c:formatCode>
                <c:ptCount val="10"/>
                <c:pt idx="0">
                  <c:v>24.91102723407753</c:v>
                </c:pt>
                <c:pt idx="1">
                  <c:v>7.8787510999665953</c:v>
                </c:pt>
                <c:pt idx="2">
                  <c:v>20.848514591357713</c:v>
                </c:pt>
                <c:pt idx="3">
                  <c:v>19.22690038168421</c:v>
                </c:pt>
                <c:pt idx="4">
                  <c:v>13.079576256808279</c:v>
                </c:pt>
                <c:pt idx="5">
                  <c:v>8.7224012924397609</c:v>
                </c:pt>
                <c:pt idx="6">
                  <c:v>2.3461010211879589</c:v>
                </c:pt>
                <c:pt idx="7">
                  <c:v>1.4380119352072303</c:v>
                </c:pt>
                <c:pt idx="8">
                  <c:v>0.9951829338593664</c:v>
                </c:pt>
                <c:pt idx="9">
                  <c:v>0.55353325341135562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06.2</a:t>
            </a:r>
            <a:r>
              <a:rPr lang="bg-BG"/>
              <a:t>0</a:t>
            </a:r>
            <a:r>
              <a:rPr lang="en-US"/>
              <a:t>25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772071969264712E-2"/>
                  <c:y val="0.152284619244929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6922993321486979"/>
                  <c:y val="-1.77411833673074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_-* #\ ##0.00\ _л_в_-;\-* #\ ##0.00\ _л_в_-;_-* "-"\ _л_в_-;_-@_-</c:formatCode>
                <c:ptCount val="7"/>
                <c:pt idx="0">
                  <c:v>61.058133199447752</c:v>
                </c:pt>
                <c:pt idx="1">
                  <c:v>7.5470154644999567</c:v>
                </c:pt>
                <c:pt idx="2">
                  <c:v>5.1656372167819846E-3</c:v>
                </c:pt>
                <c:pt idx="3">
                  <c:v>16.384434983606006</c:v>
                </c:pt>
                <c:pt idx="4">
                  <c:v>13.651331178143659</c:v>
                </c:pt>
                <c:pt idx="5">
                  <c:v>0.42259339567124893</c:v>
                </c:pt>
                <c:pt idx="6">
                  <c:v>0.93332614141459591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19"/>
  <sheetViews>
    <sheetView showGridLines="0" tabSelected="1" zoomScaleNormal="75" workbookViewId="0">
      <selection sqref="A1:H1"/>
    </sheetView>
  </sheetViews>
  <sheetFormatPr defaultRowHeight="15.75"/>
  <cols>
    <col min="1" max="1" width="52.85546875" style="2" customWidth="1"/>
    <col min="2" max="8" width="10.42578125" style="2" customWidth="1"/>
    <col min="9" max="9" width="10.7109375" style="38" bestFit="1" customWidth="1"/>
    <col min="10" max="10" width="16.42578125" style="38" bestFit="1" customWidth="1"/>
    <col min="11" max="11" width="15.28515625" style="38" bestFit="1" customWidth="1"/>
    <col min="12" max="16" width="15.28515625" style="2" bestFit="1" customWidth="1"/>
    <col min="17" max="17" width="15.140625" style="2" bestFit="1" customWidth="1"/>
    <col min="18" max="18" width="10.140625" style="2" bestFit="1" customWidth="1"/>
    <col min="19" max="19" width="9.5703125" style="2" bestFit="1" customWidth="1"/>
    <col min="20" max="16384" width="9.140625" style="2"/>
  </cols>
  <sheetData>
    <row r="1" spans="1:19" ht="31.5" customHeight="1">
      <c r="A1" s="145" t="s">
        <v>26</v>
      </c>
      <c r="B1" s="145"/>
      <c r="C1" s="145"/>
      <c r="D1" s="145"/>
      <c r="E1" s="145"/>
      <c r="F1" s="145"/>
      <c r="G1" s="145"/>
      <c r="H1" s="145"/>
    </row>
    <row r="2" spans="1:19" ht="15.75" customHeight="1">
      <c r="A2" s="1"/>
    </row>
    <row r="3" spans="1:19" ht="15.75" customHeight="1">
      <c r="A3" s="8" t="s">
        <v>19</v>
      </c>
      <c r="B3" s="32">
        <v>2024</v>
      </c>
      <c r="C3" s="143">
        <v>2025</v>
      </c>
      <c r="D3" s="143"/>
      <c r="E3" s="143"/>
      <c r="F3" s="143"/>
      <c r="G3" s="143"/>
      <c r="H3" s="144"/>
    </row>
    <row r="4" spans="1:19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</row>
    <row r="5" spans="1:19" ht="15.75" customHeight="1">
      <c r="A5" s="7" t="s">
        <v>1</v>
      </c>
      <c r="B5" s="126">
        <v>1012926</v>
      </c>
      <c r="C5" s="126">
        <v>1012345</v>
      </c>
      <c r="D5" s="126">
        <v>1010861</v>
      </c>
      <c r="E5" s="126">
        <v>1010196</v>
      </c>
      <c r="F5" s="126">
        <v>1009621</v>
      </c>
      <c r="G5" s="126">
        <v>1009358</v>
      </c>
      <c r="H5" s="126">
        <v>1008677</v>
      </c>
      <c r="I5" s="42"/>
      <c r="J5" s="43"/>
      <c r="K5" s="43"/>
      <c r="L5" s="41"/>
      <c r="M5" s="41"/>
      <c r="N5" s="41"/>
      <c r="O5" s="41"/>
      <c r="P5" s="41"/>
      <c r="Q5" s="41"/>
      <c r="R5" s="41"/>
    </row>
    <row r="6" spans="1:19" ht="15.75" customHeight="1">
      <c r="A6" s="7" t="s">
        <v>2</v>
      </c>
      <c r="B6" s="126">
        <v>347442</v>
      </c>
      <c r="C6" s="126">
        <v>347210</v>
      </c>
      <c r="D6" s="126">
        <v>345158</v>
      </c>
      <c r="E6" s="126">
        <v>345163</v>
      </c>
      <c r="F6" s="126">
        <v>344908</v>
      </c>
      <c r="G6" s="126">
        <v>342250</v>
      </c>
      <c r="H6" s="126">
        <v>341964</v>
      </c>
      <c r="I6" s="123"/>
      <c r="J6" s="120"/>
      <c r="K6" s="120"/>
      <c r="L6" s="121"/>
      <c r="M6" s="121"/>
      <c r="N6" s="121"/>
      <c r="O6" s="121"/>
      <c r="P6" s="121"/>
      <c r="Q6" s="41"/>
    </row>
    <row r="7" spans="1:19" ht="15.75" customHeight="1">
      <c r="A7" s="7" t="s">
        <v>3</v>
      </c>
      <c r="B7" s="126">
        <v>823392</v>
      </c>
      <c r="C7" s="126">
        <v>822814</v>
      </c>
      <c r="D7" s="126">
        <v>830070</v>
      </c>
      <c r="E7" s="126">
        <v>829425</v>
      </c>
      <c r="F7" s="126">
        <v>828841</v>
      </c>
      <c r="G7" s="126">
        <v>833211</v>
      </c>
      <c r="H7" s="126">
        <v>832576</v>
      </c>
      <c r="I7" s="42"/>
      <c r="J7" s="120"/>
      <c r="K7" s="120"/>
      <c r="L7" s="121"/>
      <c r="M7" s="121"/>
      <c r="N7" s="121"/>
      <c r="O7" s="121"/>
      <c r="P7" s="121"/>
      <c r="Q7" s="121"/>
      <c r="R7" s="122"/>
      <c r="S7" s="122"/>
    </row>
    <row r="8" spans="1:19" ht="15.75" customHeight="1">
      <c r="A8" s="7" t="s">
        <v>4</v>
      </c>
      <c r="B8" s="126">
        <v>784667</v>
      </c>
      <c r="C8" s="126">
        <v>783881</v>
      </c>
      <c r="D8" s="126">
        <v>792055</v>
      </c>
      <c r="E8" s="126">
        <v>791319</v>
      </c>
      <c r="F8" s="126">
        <v>790660</v>
      </c>
      <c r="G8" s="126">
        <v>794981</v>
      </c>
      <c r="H8" s="126">
        <v>794076</v>
      </c>
      <c r="I8" s="42"/>
      <c r="J8" s="43"/>
      <c r="K8" s="43"/>
      <c r="L8" s="41"/>
      <c r="M8" s="41"/>
      <c r="N8" s="41"/>
      <c r="O8" s="41"/>
      <c r="P8" s="41"/>
      <c r="Q8" s="41"/>
    </row>
    <row r="9" spans="1:19" ht="15.75" customHeight="1">
      <c r="A9" s="7" t="s">
        <v>58</v>
      </c>
      <c r="B9" s="126">
        <v>414074</v>
      </c>
      <c r="C9" s="126">
        <v>413907</v>
      </c>
      <c r="D9" s="126">
        <v>425001</v>
      </c>
      <c r="E9" s="126">
        <v>424834</v>
      </c>
      <c r="F9" s="126">
        <v>424668</v>
      </c>
      <c r="G9" s="126">
        <v>433368</v>
      </c>
      <c r="H9" s="126">
        <v>433174</v>
      </c>
      <c r="I9" s="42"/>
      <c r="J9" s="43"/>
      <c r="K9" s="43"/>
      <c r="L9" s="41"/>
      <c r="M9" s="41"/>
      <c r="N9" s="41"/>
      <c r="O9" s="41"/>
      <c r="P9" s="41"/>
      <c r="Q9" s="41"/>
    </row>
    <row r="10" spans="1:19" ht="15.75" customHeight="1">
      <c r="A10" s="7" t="s">
        <v>5</v>
      </c>
      <c r="B10" s="126">
        <v>319783</v>
      </c>
      <c r="C10" s="126">
        <v>319645</v>
      </c>
      <c r="D10" s="126">
        <v>319057</v>
      </c>
      <c r="E10" s="126">
        <v>318934</v>
      </c>
      <c r="F10" s="126">
        <v>318803</v>
      </c>
      <c r="G10" s="126">
        <v>317320</v>
      </c>
      <c r="H10" s="126">
        <v>317196</v>
      </c>
      <c r="I10" s="42"/>
      <c r="J10" s="43"/>
      <c r="K10" s="43"/>
      <c r="L10" s="41"/>
      <c r="M10" s="41"/>
      <c r="N10" s="41"/>
      <c r="O10" s="41"/>
      <c r="P10" s="41"/>
      <c r="Q10" s="41"/>
    </row>
    <row r="11" spans="1:19" ht="15.75" customHeight="1">
      <c r="A11" s="7" t="s">
        <v>36</v>
      </c>
      <c r="B11" s="126">
        <v>174254</v>
      </c>
      <c r="C11" s="126">
        <v>174272</v>
      </c>
      <c r="D11" s="126">
        <v>172212</v>
      </c>
      <c r="E11" s="126">
        <v>172227</v>
      </c>
      <c r="F11" s="126">
        <v>172237</v>
      </c>
      <c r="G11" s="126">
        <v>169845</v>
      </c>
      <c r="H11" s="126">
        <v>169950</v>
      </c>
      <c r="I11" s="42"/>
      <c r="J11" s="43"/>
      <c r="K11" s="43"/>
      <c r="L11" s="41"/>
      <c r="M11" s="41"/>
      <c r="N11" s="41"/>
      <c r="O11" s="41"/>
      <c r="P11" s="41"/>
      <c r="Q11" s="41"/>
    </row>
    <row r="12" spans="1:19" ht="15.75" customHeight="1">
      <c r="A12" s="7" t="s">
        <v>30</v>
      </c>
      <c r="B12" s="126">
        <v>107106</v>
      </c>
      <c r="C12" s="126">
        <v>107115</v>
      </c>
      <c r="D12" s="126">
        <v>108387</v>
      </c>
      <c r="E12" s="126">
        <v>108407</v>
      </c>
      <c r="F12" s="126">
        <v>108431</v>
      </c>
      <c r="G12" s="126">
        <v>108424</v>
      </c>
      <c r="H12" s="126">
        <v>108420</v>
      </c>
      <c r="I12" s="42"/>
      <c r="J12" s="43"/>
      <c r="K12" s="43"/>
      <c r="L12" s="41"/>
      <c r="M12" s="41"/>
      <c r="N12" s="41"/>
      <c r="O12" s="41"/>
      <c r="P12" s="41"/>
      <c r="Q12" s="41"/>
    </row>
    <row r="13" spans="1:19" ht="15.75" customHeight="1">
      <c r="A13" s="7" t="s">
        <v>39</v>
      </c>
      <c r="B13" s="127">
        <v>74850</v>
      </c>
      <c r="C13" s="127">
        <v>74851</v>
      </c>
      <c r="D13" s="127">
        <v>75071</v>
      </c>
      <c r="E13" s="127">
        <v>75074</v>
      </c>
      <c r="F13" s="127">
        <v>75171</v>
      </c>
      <c r="G13" s="127">
        <v>74982</v>
      </c>
      <c r="H13" s="127">
        <v>74990</v>
      </c>
      <c r="I13" s="42"/>
      <c r="J13" s="43"/>
      <c r="K13" s="43"/>
      <c r="L13" s="41"/>
      <c r="M13" s="41"/>
      <c r="N13" s="41"/>
      <c r="O13" s="41"/>
      <c r="P13" s="41"/>
      <c r="Q13" s="41"/>
    </row>
    <row r="14" spans="1:19" ht="17.25" customHeight="1">
      <c r="A14" s="7" t="s">
        <v>59</v>
      </c>
      <c r="B14" s="127">
        <v>29232</v>
      </c>
      <c r="C14" s="127">
        <v>29324</v>
      </c>
      <c r="D14" s="127">
        <v>34766</v>
      </c>
      <c r="E14" s="127">
        <v>34795</v>
      </c>
      <c r="F14" s="127">
        <v>34807</v>
      </c>
      <c r="G14" s="127">
        <v>39010</v>
      </c>
      <c r="H14" s="127">
        <v>39020</v>
      </c>
      <c r="I14" s="42"/>
      <c r="J14" s="43"/>
      <c r="K14" s="43"/>
      <c r="L14" s="41"/>
      <c r="M14" s="41"/>
      <c r="N14" s="41"/>
      <c r="O14" s="41"/>
      <c r="P14" s="41"/>
      <c r="Q14" s="41"/>
    </row>
    <row r="15" spans="1:19" s="38" customFormat="1" ht="15.75" customHeight="1">
      <c r="A15" s="4" t="s">
        <v>6</v>
      </c>
      <c r="B15" s="126">
        <f>SUM(B5:B14)</f>
        <v>4087726</v>
      </c>
      <c r="C15" s="126">
        <f t="shared" ref="C15:H15" si="0">SUM(C5:C14)</f>
        <v>4085364</v>
      </c>
      <c r="D15" s="126">
        <f t="shared" si="0"/>
        <v>4112638</v>
      </c>
      <c r="E15" s="126">
        <f t="shared" si="0"/>
        <v>4110374</v>
      </c>
      <c r="F15" s="126">
        <f t="shared" si="0"/>
        <v>4108147</v>
      </c>
      <c r="G15" s="126">
        <f t="shared" si="0"/>
        <v>4122749</v>
      </c>
      <c r="H15" s="126">
        <f t="shared" si="0"/>
        <v>4120043</v>
      </c>
      <c r="I15" s="42"/>
      <c r="J15" s="43"/>
      <c r="K15" s="43"/>
      <c r="L15" s="41"/>
      <c r="M15" s="41"/>
      <c r="N15" s="41"/>
      <c r="O15" s="41"/>
      <c r="P15" s="41"/>
      <c r="Q15" s="41"/>
    </row>
    <row r="16" spans="1:19">
      <c r="C16" s="38"/>
      <c r="D16" s="38"/>
      <c r="E16" s="38"/>
      <c r="F16" s="38"/>
      <c r="G16" s="38"/>
      <c r="H16" s="38"/>
    </row>
    <row r="19" spans="3:7">
      <c r="C19" s="118"/>
      <c r="D19" s="118"/>
      <c r="E19" s="118"/>
      <c r="F19" s="118"/>
      <c r="G19" s="118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workbookViewId="0">
      <selection sqref="A1:H1"/>
    </sheetView>
  </sheetViews>
  <sheetFormatPr defaultRowHeight="15.75" customHeight="1"/>
  <cols>
    <col min="1" max="1" width="52.28515625" style="90" customWidth="1"/>
    <col min="2" max="2" width="10" style="90" customWidth="1"/>
    <col min="3" max="4" width="9.140625" style="90"/>
    <col min="5" max="7" width="9.140625" style="141"/>
    <col min="8" max="16384" width="9.140625" style="90"/>
  </cols>
  <sheetData>
    <row r="1" spans="1:8" ht="46.5" customHeight="1">
      <c r="A1" s="163" t="s">
        <v>55</v>
      </c>
      <c r="B1" s="163"/>
      <c r="C1" s="163"/>
      <c r="D1" s="163"/>
      <c r="E1" s="163"/>
      <c r="F1" s="163"/>
      <c r="G1" s="163"/>
      <c r="H1" s="163"/>
    </row>
    <row r="2" spans="1:8" ht="15.75" customHeight="1">
      <c r="A2" s="91"/>
      <c r="B2" s="92"/>
      <c r="H2" s="93" t="s">
        <v>17</v>
      </c>
    </row>
    <row r="3" spans="1:8" ht="15.75" customHeight="1">
      <c r="A3" s="94" t="s">
        <v>19</v>
      </c>
      <c r="B3" s="36">
        <v>2024</v>
      </c>
      <c r="C3" s="160">
        <v>2025</v>
      </c>
      <c r="D3" s="160"/>
      <c r="E3" s="160"/>
      <c r="F3" s="160"/>
      <c r="G3" s="160"/>
      <c r="H3" s="161"/>
    </row>
    <row r="4" spans="1:8" ht="15.75" customHeight="1">
      <c r="A4" s="95" t="s">
        <v>18</v>
      </c>
      <c r="B4" s="36">
        <v>12</v>
      </c>
      <c r="C4" s="36">
        <v>1</v>
      </c>
      <c r="D4" s="36">
        <v>2</v>
      </c>
      <c r="E4" s="140">
        <v>3</v>
      </c>
      <c r="F4" s="140">
        <v>4</v>
      </c>
      <c r="G4" s="140">
        <v>5</v>
      </c>
      <c r="H4" s="140">
        <v>6</v>
      </c>
    </row>
    <row r="5" spans="1:8" ht="15.75" customHeight="1">
      <c r="A5" s="96" t="s">
        <v>1</v>
      </c>
      <c r="B5" s="113">
        <v>7391.311212805208</v>
      </c>
      <c r="C5" s="113">
        <v>7549.0209192777984</v>
      </c>
      <c r="D5" s="113">
        <v>7674.9344004601053</v>
      </c>
      <c r="E5" s="113">
        <v>7601.0670340993174</v>
      </c>
      <c r="F5" s="113">
        <v>7719.6488667071617</v>
      </c>
      <c r="G5" s="113">
        <v>7869.8138962229687</v>
      </c>
      <c r="H5" s="113">
        <v>7997.3554103963397</v>
      </c>
    </row>
    <row r="6" spans="1:8" ht="15.75" customHeight="1">
      <c r="A6" s="96" t="s">
        <v>2</v>
      </c>
      <c r="B6" s="113">
        <v>7774.8240214639445</v>
      </c>
      <c r="C6" s="113">
        <v>7835.2771824876563</v>
      </c>
      <c r="D6" s="113">
        <v>7942.4693451923167</v>
      </c>
      <c r="E6" s="113">
        <v>7888.4176523989536</v>
      </c>
      <c r="F6" s="113">
        <v>7872.8451630670324</v>
      </c>
      <c r="G6" s="113">
        <v>8066.9728763897256</v>
      </c>
      <c r="H6" s="113">
        <v>8151.8168265615386</v>
      </c>
    </row>
    <row r="7" spans="1:8" ht="15.75" customHeight="1">
      <c r="A7" s="96" t="s">
        <v>3</v>
      </c>
      <c r="B7" s="113">
        <v>7463.0779560480996</v>
      </c>
      <c r="C7" s="113">
        <v>7598.1991120711955</v>
      </c>
      <c r="D7" s="113">
        <v>7721.0634039943434</v>
      </c>
      <c r="E7" s="113">
        <v>7653.0657560751979</v>
      </c>
      <c r="F7" s="113">
        <v>7753.5788589389404</v>
      </c>
      <c r="G7" s="113">
        <v>7910.9514740153027</v>
      </c>
      <c r="H7" s="113">
        <v>8035.7963372016902</v>
      </c>
    </row>
    <row r="8" spans="1:8" ht="15.75" customHeight="1">
      <c r="A8" s="96" t="s">
        <v>4</v>
      </c>
      <c r="B8" s="113">
        <v>7911.223331431831</v>
      </c>
      <c r="C8" s="113">
        <v>8068.9277929718646</v>
      </c>
      <c r="D8" s="113">
        <v>8140.0586304893395</v>
      </c>
      <c r="E8" s="113">
        <v>8005.31138483621</v>
      </c>
      <c r="F8" s="113">
        <v>8098.1433076602425</v>
      </c>
      <c r="G8" s="113">
        <v>8301.6335221966256</v>
      </c>
      <c r="H8" s="113">
        <v>8456.9302955262865</v>
      </c>
    </row>
    <row r="9" spans="1:8" ht="15.75" customHeight="1">
      <c r="A9" s="51" t="s">
        <v>58</v>
      </c>
      <c r="B9" s="113">
        <v>8887.4269231273083</v>
      </c>
      <c r="C9" s="113">
        <v>9043.2757347651495</v>
      </c>
      <c r="D9" s="113">
        <v>9149.212099457076</v>
      </c>
      <c r="E9" s="113">
        <v>8983.3785906040266</v>
      </c>
      <c r="F9" s="113">
        <v>9115.7819433622444</v>
      </c>
      <c r="G9" s="113">
        <v>9370.5156756384749</v>
      </c>
      <c r="H9" s="113">
        <v>9538.7851267756705</v>
      </c>
    </row>
    <row r="10" spans="1:8" ht="15.75" customHeight="1">
      <c r="A10" s="96" t="s">
        <v>5</v>
      </c>
      <c r="B10" s="113">
        <v>8667.5367388952545</v>
      </c>
      <c r="C10" s="113">
        <v>8793.4525996810207</v>
      </c>
      <c r="D10" s="113">
        <v>8964.0051774499443</v>
      </c>
      <c r="E10" s="113">
        <v>8862.6322437535164</v>
      </c>
      <c r="F10" s="113">
        <v>8899.6762513655667</v>
      </c>
      <c r="G10" s="113">
        <v>9137.8219419620073</v>
      </c>
      <c r="H10" s="113">
        <v>9273.8765258803196</v>
      </c>
    </row>
    <row r="11" spans="1:8" ht="15.75" customHeight="1">
      <c r="A11" s="96" t="s">
        <v>36</v>
      </c>
      <c r="B11" s="113">
        <v>5355.2540822027559</v>
      </c>
      <c r="C11" s="113">
        <v>5360.7024274494979</v>
      </c>
      <c r="D11" s="113">
        <v>5451.1417913675286</v>
      </c>
      <c r="E11" s="113">
        <v>5531.9837125464119</v>
      </c>
      <c r="F11" s="113">
        <v>5541.1952858327322</v>
      </c>
      <c r="G11" s="113">
        <v>5583.2786340350376</v>
      </c>
      <c r="H11" s="113">
        <v>5660.824819668911</v>
      </c>
    </row>
    <row r="12" spans="1:8" ht="15.75" customHeight="1">
      <c r="A12" s="96" t="s">
        <v>30</v>
      </c>
      <c r="B12" s="113">
        <v>4594.5608674000632</v>
      </c>
      <c r="C12" s="113">
        <v>4608.2831923667336</v>
      </c>
      <c r="D12" s="113">
        <v>4626.6200259450325</v>
      </c>
      <c r="E12" s="113">
        <v>4655.1862019143937</v>
      </c>
      <c r="F12" s="113">
        <v>4609.6589488550999</v>
      </c>
      <c r="G12" s="113">
        <v>4622.250071367399</v>
      </c>
      <c r="H12" s="113">
        <v>4716.9206558161804</v>
      </c>
    </row>
    <row r="13" spans="1:8" ht="15.75" customHeight="1">
      <c r="A13" s="96" t="s">
        <v>39</v>
      </c>
      <c r="B13" s="114">
        <v>4538.9471693989071</v>
      </c>
      <c r="C13" s="114">
        <v>4634.6451023073578</v>
      </c>
      <c r="D13" s="114">
        <v>4690.8844739756369</v>
      </c>
      <c r="E13" s="114">
        <v>4657.7853318584075</v>
      </c>
      <c r="F13" s="114">
        <v>4662.2821490773604</v>
      </c>
      <c r="G13" s="114">
        <v>4785.2386277567384</v>
      </c>
      <c r="H13" s="114">
        <v>4839.3131142812772</v>
      </c>
    </row>
    <row r="14" spans="1:8" ht="18" customHeight="1">
      <c r="A14" s="96" t="s">
        <v>59</v>
      </c>
      <c r="B14" s="114">
        <v>3833.6358099878198</v>
      </c>
      <c r="C14" s="114">
        <v>3908.3332083645755</v>
      </c>
      <c r="D14" s="114">
        <v>3842.3282417702599</v>
      </c>
      <c r="E14" s="114">
        <v>3776.9311629589438</v>
      </c>
      <c r="F14" s="114">
        <v>3832.9810099266292</v>
      </c>
      <c r="G14" s="114">
        <v>4036.1157572162911</v>
      </c>
      <c r="H14" s="114">
        <v>4158.2553656468135</v>
      </c>
    </row>
    <row r="15" spans="1:8">
      <c r="A15" s="97" t="s">
        <v>8</v>
      </c>
      <c r="B15" s="113">
        <v>7582.0254881618639</v>
      </c>
      <c r="C15" s="113">
        <v>7713.4963016839092</v>
      </c>
      <c r="D15" s="113">
        <v>7823.1338592912425</v>
      </c>
      <c r="E15" s="113">
        <v>7736.7803881519012</v>
      </c>
      <c r="F15" s="113">
        <v>7821.1139642301432</v>
      </c>
      <c r="G15" s="113">
        <v>7998.5786084827305</v>
      </c>
      <c r="H15" s="113">
        <v>8128.1749202080609</v>
      </c>
    </row>
    <row r="17" spans="1:8" ht="15.75" customHeight="1">
      <c r="A17" s="90" t="s">
        <v>44</v>
      </c>
    </row>
    <row r="18" spans="1:8" ht="51.75" customHeight="1">
      <c r="A18" s="164" t="s">
        <v>48</v>
      </c>
      <c r="B18" s="164"/>
      <c r="C18" s="164"/>
      <c r="D18" s="164"/>
      <c r="E18" s="164"/>
      <c r="F18" s="164"/>
      <c r="G18" s="164"/>
      <c r="H18" s="164"/>
    </row>
  </sheetData>
  <mergeCells count="3">
    <mergeCell ref="C3:H3"/>
    <mergeCell ref="A1:H1"/>
    <mergeCell ref="A18:H18"/>
  </mergeCells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18" customWidth="1"/>
    <col min="2" max="2" width="13.140625" style="18" bestFit="1" customWidth="1"/>
    <col min="3" max="3" width="14.140625" style="18" customWidth="1"/>
    <col min="4" max="4" width="11.85546875" style="18" customWidth="1"/>
    <col min="5" max="5" width="13.42578125" style="18" customWidth="1"/>
    <col min="6" max="6" width="12.7109375" style="18" customWidth="1"/>
    <col min="7" max="7" width="11.5703125" style="18" customWidth="1"/>
    <col min="8" max="8" width="11.7109375" style="18" customWidth="1"/>
    <col min="9" max="9" width="12.7109375" style="18" customWidth="1"/>
    <col min="10" max="10" width="14.85546875" style="18" customWidth="1"/>
    <col min="11" max="11" width="12" style="18" customWidth="1"/>
    <col min="12" max="12" width="12.28515625" style="18" customWidth="1"/>
    <col min="13" max="16384" width="11.5703125" style="18"/>
  </cols>
  <sheetData>
    <row r="1" spans="1:15">
      <c r="A1" s="165" t="s">
        <v>72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56"/>
    </row>
    <row r="2" spans="1:15">
      <c r="A2" s="98"/>
      <c r="B2" s="56"/>
      <c r="C2" s="56" t="s">
        <v>22</v>
      </c>
      <c r="D2" s="56"/>
      <c r="E2" s="56"/>
      <c r="F2" s="56"/>
      <c r="G2" s="56"/>
      <c r="H2" s="166" t="s">
        <v>41</v>
      </c>
      <c r="I2" s="166"/>
      <c r="J2" s="166"/>
      <c r="K2" s="166"/>
      <c r="L2" s="166"/>
      <c r="M2" s="56"/>
    </row>
    <row r="3" spans="1:15" ht="33" customHeight="1">
      <c r="A3" s="25" t="s">
        <v>18</v>
      </c>
      <c r="B3" s="167" t="s">
        <v>9</v>
      </c>
      <c r="C3" s="167" t="s">
        <v>2</v>
      </c>
      <c r="D3" s="167" t="s">
        <v>10</v>
      </c>
      <c r="E3" s="167" t="s">
        <v>4</v>
      </c>
      <c r="F3" s="167" t="s">
        <v>58</v>
      </c>
      <c r="G3" s="169" t="s">
        <v>11</v>
      </c>
      <c r="H3" s="171" t="s">
        <v>36</v>
      </c>
      <c r="I3" s="171" t="s">
        <v>30</v>
      </c>
      <c r="J3" s="171" t="s">
        <v>47</v>
      </c>
      <c r="K3" s="171" t="s">
        <v>59</v>
      </c>
      <c r="L3" s="152" t="s">
        <v>7</v>
      </c>
      <c r="M3" s="56"/>
    </row>
    <row r="4" spans="1:15" ht="25.5" customHeight="1">
      <c r="A4" s="26" t="s">
        <v>25</v>
      </c>
      <c r="B4" s="168"/>
      <c r="C4" s="168"/>
      <c r="D4" s="168"/>
      <c r="E4" s="168"/>
      <c r="F4" s="168"/>
      <c r="G4" s="170"/>
      <c r="H4" s="172"/>
      <c r="I4" s="172"/>
      <c r="J4" s="172"/>
      <c r="K4" s="172"/>
      <c r="L4" s="153"/>
    </row>
    <row r="5" spans="1:15" ht="48.75" customHeight="1">
      <c r="A5" s="99" t="s">
        <v>56</v>
      </c>
      <c r="B5" s="115">
        <v>2099</v>
      </c>
      <c r="C5" s="115">
        <v>543</v>
      </c>
      <c r="D5" s="115">
        <v>1690</v>
      </c>
      <c r="E5" s="115">
        <v>1033</v>
      </c>
      <c r="F5" s="115">
        <v>107</v>
      </c>
      <c r="G5" s="115">
        <v>402</v>
      </c>
      <c r="H5" s="115">
        <v>45</v>
      </c>
      <c r="I5" s="115">
        <v>47</v>
      </c>
      <c r="J5" s="115">
        <v>11</v>
      </c>
      <c r="K5" s="115">
        <v>10</v>
      </c>
      <c r="L5" s="115">
        <f>+SUM(B5:K5)</f>
        <v>5987</v>
      </c>
      <c r="N5" s="100"/>
      <c r="O5" s="101"/>
    </row>
    <row r="6" spans="1:15" ht="33" customHeight="1">
      <c r="A6" s="99" t="s">
        <v>57</v>
      </c>
      <c r="B6" s="115">
        <v>2103</v>
      </c>
      <c r="C6" s="115">
        <v>436</v>
      </c>
      <c r="D6" s="115">
        <v>1350</v>
      </c>
      <c r="E6" s="115">
        <v>1692</v>
      </c>
      <c r="F6" s="115">
        <v>1073</v>
      </c>
      <c r="G6" s="115">
        <v>602</v>
      </c>
      <c r="H6" s="115">
        <v>86</v>
      </c>
      <c r="I6" s="115">
        <v>88</v>
      </c>
      <c r="J6" s="115">
        <v>14</v>
      </c>
      <c r="K6" s="115">
        <v>100</v>
      </c>
      <c r="L6" s="115">
        <f t="shared" ref="L6:L7" si="0">+SUM(B6:K6)</f>
        <v>7544</v>
      </c>
    </row>
    <row r="7" spans="1:15" ht="36" customHeight="1">
      <c r="A7" s="99" t="s">
        <v>24</v>
      </c>
      <c r="B7" s="115">
        <v>8253</v>
      </c>
      <c r="C7" s="115">
        <v>2628</v>
      </c>
      <c r="D7" s="115">
        <v>6494</v>
      </c>
      <c r="E7" s="115">
        <v>6083</v>
      </c>
      <c r="F7" s="115">
        <v>3063</v>
      </c>
      <c r="G7" s="115">
        <v>2243</v>
      </c>
      <c r="H7" s="115">
        <v>373</v>
      </c>
      <c r="I7" s="115">
        <v>422</v>
      </c>
      <c r="J7" s="115">
        <v>236</v>
      </c>
      <c r="K7" s="115">
        <v>249</v>
      </c>
      <c r="L7" s="115">
        <f t="shared" si="0"/>
        <v>30044</v>
      </c>
    </row>
    <row r="8" spans="1:15" ht="15.75" customHeight="1">
      <c r="A8" s="102" t="s">
        <v>23</v>
      </c>
      <c r="B8" s="115">
        <f>+SUM(B5:B7)</f>
        <v>12455</v>
      </c>
      <c r="C8" s="115">
        <f t="shared" ref="C8:K8" si="1">+SUM(C5:C7)</f>
        <v>3607</v>
      </c>
      <c r="D8" s="115">
        <f t="shared" si="1"/>
        <v>9534</v>
      </c>
      <c r="E8" s="115">
        <f t="shared" si="1"/>
        <v>8808</v>
      </c>
      <c r="F8" s="115">
        <f t="shared" si="1"/>
        <v>4243</v>
      </c>
      <c r="G8" s="115">
        <f t="shared" si="1"/>
        <v>3247</v>
      </c>
      <c r="H8" s="115">
        <f t="shared" si="1"/>
        <v>504</v>
      </c>
      <c r="I8" s="115">
        <f t="shared" si="1"/>
        <v>557</v>
      </c>
      <c r="J8" s="115">
        <f t="shared" si="1"/>
        <v>261</v>
      </c>
      <c r="K8" s="115">
        <f t="shared" si="1"/>
        <v>359</v>
      </c>
      <c r="L8" s="115">
        <f>+SUM(L5:L7)</f>
        <v>43575</v>
      </c>
      <c r="M8" s="100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5"/>
  <sheetViews>
    <sheetView showGridLines="0" zoomScaleNormal="75" workbookViewId="0">
      <selection sqref="A1:H1"/>
    </sheetView>
  </sheetViews>
  <sheetFormatPr defaultRowHeight="13.5" customHeight="1"/>
  <cols>
    <col min="1" max="1" width="52.85546875" style="11" customWidth="1"/>
    <col min="2" max="2" width="8.7109375" style="9" customWidth="1"/>
    <col min="3" max="4" width="9.140625" style="9"/>
    <col min="5" max="7" width="9.140625" style="30"/>
    <col min="8" max="8" width="9.140625" style="9"/>
    <col min="9" max="9" width="13.140625" style="9" bestFit="1" customWidth="1"/>
    <col min="10" max="16384" width="9.140625" style="9"/>
  </cols>
  <sheetData>
    <row r="1" spans="1:8" ht="15.75" customHeight="1">
      <c r="A1" s="146" t="s">
        <v>27</v>
      </c>
      <c r="B1" s="146"/>
      <c r="C1" s="146"/>
      <c r="D1" s="146"/>
      <c r="E1" s="146"/>
      <c r="F1" s="146"/>
      <c r="G1" s="146"/>
      <c r="H1" s="146"/>
    </row>
    <row r="2" spans="1:8" ht="15.75" customHeight="1">
      <c r="A2" s="31"/>
      <c r="B2" s="30"/>
      <c r="C2" s="30"/>
      <c r="D2" s="30"/>
      <c r="H2" s="31" t="s">
        <v>16</v>
      </c>
    </row>
    <row r="3" spans="1:8" ht="15.75" customHeight="1">
      <c r="A3" s="8" t="s">
        <v>19</v>
      </c>
      <c r="B3" s="6">
        <v>2024</v>
      </c>
      <c r="C3" s="143">
        <v>2025</v>
      </c>
      <c r="D3" s="143"/>
      <c r="E3" s="143"/>
      <c r="F3" s="143"/>
      <c r="G3" s="143"/>
      <c r="H3" s="144"/>
    </row>
    <row r="4" spans="1:8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</row>
    <row r="5" spans="1:8" ht="15.75" customHeight="1">
      <c r="A5" s="57" t="s">
        <v>1</v>
      </c>
      <c r="B5" s="103">
        <f>+'Таблица №1-У'!B5/'Таблица №1-У'!B$15*100</f>
        <v>24.779694138012186</v>
      </c>
      <c r="C5" s="103">
        <f>'Таблица №1-У'!C5/'Таблица №1-У'!C$15*100</f>
        <v>24.779799303073116</v>
      </c>
      <c r="D5" s="103">
        <f>'Таблица №1-У'!D5/'Таблица №1-У'!D$15*100</f>
        <v>24.579381895513293</v>
      </c>
      <c r="E5" s="103">
        <f>'Таблица №1-У'!E5/'Таблица №1-У'!E$15*100</f>
        <v>24.576741678494464</v>
      </c>
      <c r="F5" s="103">
        <f>'Таблица №1-У'!F5/'Таблица №1-У'!F$15*100</f>
        <v>24.576067993672083</v>
      </c>
      <c r="G5" s="103">
        <f>'Таблица №1-У'!G5/'Таблица №1-У'!G$15*100</f>
        <v>24.482644953646222</v>
      </c>
      <c r="H5" s="103">
        <f>'Таблица №1-У'!H5/'Таблица №1-У'!H$15*100</f>
        <v>24.482195938246278</v>
      </c>
    </row>
    <row r="6" spans="1:8" ht="15.75" customHeight="1">
      <c r="A6" s="57" t="s">
        <v>2</v>
      </c>
      <c r="B6" s="103">
        <f>+'Таблица №1-У'!B6/'Таблица №1-У'!B$15*100</f>
        <v>8.4996401422208816</v>
      </c>
      <c r="C6" s="103">
        <f>'Таблица №1-У'!C6/'Таблица №1-У'!C$15*100</f>
        <v>8.4988754979972416</v>
      </c>
      <c r="D6" s="103">
        <f>'Таблица №1-У'!D6/'Таблица №1-У'!D$15*100</f>
        <v>8.3926180714179086</v>
      </c>
      <c r="E6" s="103">
        <f>'Таблица №1-У'!E6/'Таблица №1-У'!E$15*100</f>
        <v>8.3973623811361193</v>
      </c>
      <c r="F6" s="103">
        <f>'Таблица №1-У'!F6/'Таблица №1-У'!F$15*100</f>
        <v>8.3957073590599371</v>
      </c>
      <c r="G6" s="103">
        <f>'Таблица №1-У'!G6/'Таблица №1-У'!G$15*100</f>
        <v>8.3014998002546356</v>
      </c>
      <c r="H6" s="103">
        <f>'Таблица №1-У'!H6/'Таблица №1-У'!H$15*100</f>
        <v>8.3000104610558676</v>
      </c>
    </row>
    <row r="7" spans="1:8" ht="15.75" customHeight="1">
      <c r="A7" s="57" t="s">
        <v>3</v>
      </c>
      <c r="B7" s="103">
        <f>+'Таблица №1-У'!B7/'Таблица №1-У'!B$15*100</f>
        <v>20.143033070220458</v>
      </c>
      <c r="C7" s="103">
        <f>'Таблица №1-У'!C7/'Таблица №1-У'!C$15*100</f>
        <v>20.140530929434931</v>
      </c>
      <c r="D7" s="103">
        <f>'Таблица №1-У'!D7/'Таблица №1-У'!D$15*100</f>
        <v>20.183395669640753</v>
      </c>
      <c r="E7" s="103">
        <f>'Таблица №1-У'!E7/'Таблица №1-У'!E$15*100</f>
        <v>20.178820710718782</v>
      </c>
      <c r="F7" s="103">
        <f>'Таблица №1-У'!F7/'Таблица №1-У'!F$15*100</f>
        <v>20.175543864423549</v>
      </c>
      <c r="G7" s="103">
        <f>'Таблица №1-У'!G7/'Таблица №1-У'!G$15*100</f>
        <v>20.210083126574041</v>
      </c>
      <c r="H7" s="103">
        <f>'Таблица №1-У'!H7/'Таблица №1-У'!H$15*100</f>
        <v>20.207944431647924</v>
      </c>
    </row>
    <row r="8" spans="1:8" ht="15.75" customHeight="1">
      <c r="A8" s="57" t="s">
        <v>4</v>
      </c>
      <c r="B8" s="103">
        <f>+'Таблица №1-У'!B8/'Таблица №1-У'!B$15*100</f>
        <v>19.195684837975932</v>
      </c>
      <c r="C8" s="103">
        <f>'Таблица №1-У'!C8/'Таблица №1-У'!C$15*100</f>
        <v>19.187543631363081</v>
      </c>
      <c r="D8" s="103">
        <f>'Таблица №1-У'!D8/'Таблица №1-У'!D$15*100</f>
        <v>19.259049787508651</v>
      </c>
      <c r="E8" s="103">
        <f>'Таблица №1-У'!E8/'Таблица №1-У'!E$15*100</f>
        <v>19.251751787063657</v>
      </c>
      <c r="F8" s="103">
        <f>'Таблица №1-У'!F8/'Таблица №1-У'!F$15*100</f>
        <v>19.246146742071303</v>
      </c>
      <c r="G8" s="103">
        <f>'Таблица №1-У'!G8/'Таблица №1-У'!G$15*100</f>
        <v>19.282789226314772</v>
      </c>
      <c r="H8" s="103">
        <f>'Таблица №1-У'!H8/'Таблица №1-У'!H$15*100</f>
        <v>19.273488165050704</v>
      </c>
    </row>
    <row r="9" spans="1:8" ht="15.75" customHeight="1">
      <c r="A9" s="57" t="s">
        <v>58</v>
      </c>
      <c r="B9" s="103">
        <f>+'Таблица №1-У'!B9/'Таблица №1-У'!B$15*100</f>
        <v>10.129690688661617</v>
      </c>
      <c r="C9" s="103">
        <f>'Таблица №1-У'!C9/'Таблица №1-У'!C$15*100</f>
        <v>10.131459522333873</v>
      </c>
      <c r="D9" s="103">
        <f>'Таблица №1-У'!D9/'Таблица №1-У'!D$15*100</f>
        <v>10.334024049770488</v>
      </c>
      <c r="E9" s="103">
        <f>'Таблица №1-У'!E9/'Таблица №1-У'!E$15*100</f>
        <v>10.335653154676436</v>
      </c>
      <c r="F9" s="103">
        <f>'Таблица №1-У'!F9/'Таблица №1-У'!F$15*100</f>
        <v>10.337215294389416</v>
      </c>
      <c r="G9" s="103">
        <f>'Таблица №1-У'!G9/'Таблица №1-У'!G$15*100</f>
        <v>10.511627072130755</v>
      </c>
      <c r="H9" s="103">
        <f>'Таблица №1-У'!H9/'Таблица №1-У'!H$15*100</f>
        <v>10.513822307194367</v>
      </c>
    </row>
    <row r="10" spans="1:8" ht="13.5" customHeight="1">
      <c r="A10" s="57" t="s">
        <v>5</v>
      </c>
      <c r="B10" s="103">
        <f>+'Таблица №1-У'!B10/'Таблица №1-У'!B$15*100</f>
        <v>7.8230047708677137</v>
      </c>
      <c r="C10" s="103">
        <f>'Таблица №1-У'!C10/'Таблица №1-У'!C$15*100</f>
        <v>7.8241498187187233</v>
      </c>
      <c r="D10" s="103">
        <f>'Таблица №1-У'!D10/'Таблица №1-У'!D$15*100</f>
        <v>7.757964595960062</v>
      </c>
      <c r="E10" s="103">
        <f>'Таблица №1-У'!E10/'Таблица №1-У'!E$15*100</f>
        <v>7.7592452657592705</v>
      </c>
      <c r="F10" s="103">
        <f>'Таблица №1-У'!F10/'Таблица №1-У'!F$15*100</f>
        <v>7.7602627169865146</v>
      </c>
      <c r="G10" s="103">
        <f>'Таблица №1-У'!G10/'Таблица №1-У'!G$15*100</f>
        <v>7.696806184417242</v>
      </c>
      <c r="H10" s="103">
        <f>'Таблица №1-У'!H10/'Таблица №1-У'!H$15*100</f>
        <v>7.6988516867421044</v>
      </c>
    </row>
    <row r="11" spans="1:8" ht="15.75" customHeight="1">
      <c r="A11" s="57" t="s">
        <v>36</v>
      </c>
      <c r="B11" s="103">
        <f>+'Таблица №1-У'!B11/'Таблица №1-У'!B$15*100</f>
        <v>4.2628591055271317</v>
      </c>
      <c r="C11" s="103">
        <f>'Таблица №1-У'!C11/'Таблица №1-У'!C$15*100</f>
        <v>4.2657643235706786</v>
      </c>
      <c r="D11" s="103">
        <f>'Таблица №1-У'!D11/'Таблица №1-У'!D$15*100</f>
        <v>4.1873853229970646</v>
      </c>
      <c r="E11" s="103">
        <f>'Таблица №1-У'!E11/'Таблица №1-У'!E$15*100</f>
        <v>4.1900566712420817</v>
      </c>
      <c r="F11" s="103">
        <f>'Таблица №1-У'!F11/'Таблица №1-У'!F$15*100</f>
        <v>4.1925714926948823</v>
      </c>
      <c r="G11" s="103">
        <f>'Таблица №1-У'!G11/'Таблица №1-У'!G$15*100</f>
        <v>4.1197026547092728</v>
      </c>
      <c r="H11" s="103">
        <f>'Таблица №1-У'!H11/'Таблица №1-У'!H$15*100</f>
        <v>4.1249569482648605</v>
      </c>
    </row>
    <row r="12" spans="1:8" ht="15.75" customHeight="1">
      <c r="A12" s="57" t="s">
        <v>30</v>
      </c>
      <c r="B12" s="103">
        <f>+'Таблица №1-У'!B12/'Таблица №1-У'!B$15*100</f>
        <v>2.6201854038162051</v>
      </c>
      <c r="C12" s="103">
        <f>'Таблица №1-У'!C12/'Таблица №1-У'!C$15*100</f>
        <v>2.6219205926326272</v>
      </c>
      <c r="D12" s="103">
        <f>'Таблица №1-У'!D12/'Таблица №1-У'!D$15*100</f>
        <v>2.6354617158135483</v>
      </c>
      <c r="E12" s="103">
        <f>'Таблица №1-У'!E12/'Таблица №1-У'!E$15*100</f>
        <v>2.6373999057020114</v>
      </c>
      <c r="F12" s="103">
        <f>'Таблица №1-У'!F12/'Таблица №1-У'!F$15*100</f>
        <v>2.6394138281809294</v>
      </c>
      <c r="G12" s="103">
        <f>'Таблица №1-У'!G12/'Таблица №1-У'!G$15*100</f>
        <v>2.6298957321922822</v>
      </c>
      <c r="H12" s="103">
        <f>'Таблица №1-У'!H12/'Таблица №1-У'!H$15*100</f>
        <v>2.6315259331031253</v>
      </c>
    </row>
    <row r="13" spans="1:8" ht="15.75" customHeight="1">
      <c r="A13" s="57" t="s">
        <v>39</v>
      </c>
      <c r="B13" s="103">
        <f>+'Таблица №1-У'!B13/'Таблица №1-У'!B$15*100</f>
        <v>1.8310914185539835</v>
      </c>
      <c r="C13" s="103">
        <f>'Таблица №1-У'!C13/'Таблица №1-У'!C$15*100</f>
        <v>1.832174562658309</v>
      </c>
      <c r="D13" s="103">
        <f>'Таблица №1-У'!D13/'Таблица №1-У'!D$15*100</f>
        <v>1.8253733978045237</v>
      </c>
      <c r="E13" s="103">
        <f>'Таблица №1-У'!E13/'Таблица №1-У'!E$15*100</f>
        <v>1.826451802196102</v>
      </c>
      <c r="F13" s="103">
        <f>'Таблица №1-У'!F13/'Таблица №1-У'!F$15*100</f>
        <v>1.8298030717985505</v>
      </c>
      <c r="G13" s="103">
        <f>'Таблица №1-У'!G13/'Таблица №1-У'!G$15*100</f>
        <v>1.8187379343248884</v>
      </c>
      <c r="H13" s="103">
        <f>'Таблица №1-У'!H13/'Таблица №1-У'!H$15*100</f>
        <v>1.8201266346006582</v>
      </c>
    </row>
    <row r="14" spans="1:8" s="30" customFormat="1" ht="15.75">
      <c r="A14" s="57" t="s">
        <v>59</v>
      </c>
      <c r="B14" s="103">
        <f>+'Таблица №1-У'!B14/'Таблица №1-У'!B$15*100</f>
        <v>0.71511642414388832</v>
      </c>
      <c r="C14" s="103">
        <f>'Таблица №1-У'!C14/'Таблица №1-У'!C$15*100</f>
        <v>0.71778181821742204</v>
      </c>
      <c r="D14" s="103">
        <f>'Таблица №1-У'!D14/'Таблица №1-У'!D$15*100</f>
        <v>0.84534549357371103</v>
      </c>
      <c r="E14" s="103">
        <f>'Таблица №1-У'!E14/'Таблица №1-У'!E$15*100</f>
        <v>0.84651664301107399</v>
      </c>
      <c r="F14" s="103">
        <f>'Таблица №1-У'!F14/'Таблица №1-У'!F$15*100</f>
        <v>0.84726763672283401</v>
      </c>
      <c r="G14" s="103">
        <f>'Таблица №1-У'!G14/'Таблица №1-У'!G$15*100</f>
        <v>0.94621331543589005</v>
      </c>
      <c r="H14" s="103">
        <f>'Таблица №1-У'!H14/'Таблица №1-У'!H$15*100</f>
        <v>0.94707749409411512</v>
      </c>
    </row>
    <row r="15" spans="1:8" ht="15.75" customHeight="1">
      <c r="A15" s="4" t="s">
        <v>6</v>
      </c>
      <c r="B15" s="103">
        <f>+'Таблица №1-У'!B15/'Таблица №1-У'!B$15*100</f>
        <v>100</v>
      </c>
      <c r="C15" s="103">
        <f>+'Таблица №1-У'!C15/'Таблица №1-У'!C$15*100</f>
        <v>100</v>
      </c>
      <c r="D15" s="103">
        <f>+'Таблица №1-У'!D15/'Таблица №1-У'!D$15*100</f>
        <v>100</v>
      </c>
      <c r="E15" s="103">
        <f>+'Таблица №1-У'!E15/'Таблица №1-У'!E$15*100</f>
        <v>100</v>
      </c>
      <c r="F15" s="103">
        <f>+'Таблица №1-У'!F15/'Таблица №1-У'!F$15*100</f>
        <v>100</v>
      </c>
      <c r="G15" s="103">
        <f>+'Таблица №1-У'!G15/'Таблица №1-У'!G$15*100</f>
        <v>100</v>
      </c>
      <c r="H15" s="103">
        <f>+'Таблица №1-У'!H15/'Таблица №1-У'!H$15*100</f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52.140625" style="11" customWidth="1"/>
    <col min="2" max="3" width="11.28515625" style="12" customWidth="1"/>
    <col min="4" max="8" width="11.28515625" style="45" customWidth="1"/>
    <col min="9" max="16384" width="9.140625" style="12"/>
  </cols>
  <sheetData>
    <row r="1" spans="1:11" ht="15.75" customHeight="1">
      <c r="A1" s="146" t="s">
        <v>71</v>
      </c>
      <c r="B1" s="146"/>
      <c r="C1" s="146"/>
      <c r="D1" s="146"/>
      <c r="E1" s="146"/>
      <c r="F1" s="146"/>
      <c r="G1" s="146"/>
      <c r="H1" s="146"/>
    </row>
    <row r="2" spans="1:11" ht="15.75" customHeight="1">
      <c r="A2" s="9"/>
      <c r="B2" s="14"/>
      <c r="H2" s="29" t="s">
        <v>15</v>
      </c>
    </row>
    <row r="3" spans="1:11" ht="15.75" customHeight="1">
      <c r="A3" s="8" t="s">
        <v>19</v>
      </c>
      <c r="B3" s="32">
        <v>2024</v>
      </c>
      <c r="C3" s="143">
        <v>2025</v>
      </c>
      <c r="D3" s="143"/>
      <c r="E3" s="143"/>
      <c r="F3" s="143"/>
      <c r="G3" s="143"/>
      <c r="H3" s="144"/>
      <c r="I3" s="45"/>
      <c r="J3" s="45"/>
      <c r="K3" s="45"/>
    </row>
    <row r="4" spans="1:11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45"/>
      <c r="J4" s="45"/>
      <c r="K4" s="45"/>
    </row>
    <row r="5" spans="1:11" s="13" customFormat="1" ht="15.75" customHeight="1">
      <c r="A5" s="4" t="s">
        <v>1</v>
      </c>
      <c r="B5" s="104">
        <v>5776644</v>
      </c>
      <c r="C5" s="104">
        <v>5899385</v>
      </c>
      <c r="D5" s="104">
        <v>5972828</v>
      </c>
      <c r="E5" s="104">
        <v>5911938</v>
      </c>
      <c r="F5" s="104">
        <v>5996439</v>
      </c>
      <c r="G5" s="104">
        <v>6132997</v>
      </c>
      <c r="H5" s="104">
        <v>6231343</v>
      </c>
      <c r="I5" s="39"/>
      <c r="J5" s="39"/>
      <c r="K5" s="39"/>
    </row>
    <row r="6" spans="1:11" s="13" customFormat="1" ht="15.75" customHeight="1">
      <c r="A6" s="4" t="s">
        <v>2</v>
      </c>
      <c r="B6" s="104">
        <v>1922929</v>
      </c>
      <c r="C6" s="104">
        <v>1938121</v>
      </c>
      <c r="D6" s="104">
        <v>1938528</v>
      </c>
      <c r="E6" s="104">
        <v>1926531</v>
      </c>
      <c r="F6" s="104">
        <v>1922503</v>
      </c>
      <c r="G6" s="104">
        <v>1950283</v>
      </c>
      <c r="H6" s="104">
        <v>1970822</v>
      </c>
      <c r="I6" s="39"/>
      <c r="J6" s="39"/>
      <c r="K6" s="39"/>
    </row>
    <row r="7" spans="1:11" s="13" customFormat="1" ht="15.75" customHeight="1">
      <c r="A7" s="4" t="s">
        <v>3</v>
      </c>
      <c r="B7" s="104">
        <v>4819234</v>
      </c>
      <c r="C7" s="104">
        <v>4909681</v>
      </c>
      <c r="D7" s="104">
        <v>4988290</v>
      </c>
      <c r="E7" s="104">
        <v>4947989</v>
      </c>
      <c r="F7" s="104">
        <v>5014672</v>
      </c>
      <c r="G7" s="104">
        <v>5126287</v>
      </c>
      <c r="H7" s="104">
        <v>5215130</v>
      </c>
      <c r="I7" s="39"/>
      <c r="J7" s="39"/>
      <c r="K7" s="39"/>
    </row>
    <row r="8" spans="1:11" s="13" customFormat="1" ht="15.75" customHeight="1">
      <c r="A8" s="4" t="s">
        <v>4</v>
      </c>
      <c r="B8" s="104">
        <v>4446289</v>
      </c>
      <c r="C8" s="104">
        <v>4530208</v>
      </c>
      <c r="D8" s="104">
        <v>4613363</v>
      </c>
      <c r="E8" s="104">
        <v>4540817</v>
      </c>
      <c r="F8" s="104">
        <v>4594402</v>
      </c>
      <c r="G8" s="104">
        <v>4723363</v>
      </c>
      <c r="H8" s="104">
        <v>4809493</v>
      </c>
      <c r="I8" s="39"/>
      <c r="J8" s="39"/>
      <c r="K8" s="39"/>
    </row>
    <row r="9" spans="1:11" s="13" customFormat="1" ht="15.75" customHeight="1">
      <c r="A9" s="7" t="s">
        <v>58</v>
      </c>
      <c r="B9" s="104">
        <v>2903179</v>
      </c>
      <c r="C9" s="104">
        <v>2955769</v>
      </c>
      <c r="D9" s="104">
        <v>3063151</v>
      </c>
      <c r="E9" s="104">
        <v>3010123</v>
      </c>
      <c r="F9" s="104">
        <v>3055324</v>
      </c>
      <c r="G9" s="104">
        <v>3210447</v>
      </c>
      <c r="H9" s="104">
        <v>3271777</v>
      </c>
      <c r="I9" s="39"/>
      <c r="J9" s="39"/>
      <c r="K9" s="39"/>
    </row>
    <row r="10" spans="1:11" s="13" customFormat="1" ht="15.75" customHeight="1">
      <c r="A10" s="4" t="s">
        <v>5</v>
      </c>
      <c r="B10" s="104">
        <v>2070979</v>
      </c>
      <c r="C10" s="104">
        <v>2102103</v>
      </c>
      <c r="D10" s="104">
        <v>2123270</v>
      </c>
      <c r="E10" s="104">
        <v>2098056</v>
      </c>
      <c r="F10" s="104">
        <v>2106098</v>
      </c>
      <c r="G10" s="104">
        <v>2148920</v>
      </c>
      <c r="H10" s="104">
        <v>2181856</v>
      </c>
      <c r="I10" s="39"/>
      <c r="J10" s="39"/>
      <c r="K10" s="39"/>
    </row>
    <row r="11" spans="1:11" s="13" customFormat="1" ht="15.75" customHeight="1">
      <c r="A11" s="4" t="s">
        <v>36</v>
      </c>
      <c r="B11" s="104">
        <v>573836</v>
      </c>
      <c r="C11" s="104">
        <v>575704</v>
      </c>
      <c r="D11" s="104">
        <v>572451</v>
      </c>
      <c r="E11" s="104">
        <v>581068</v>
      </c>
      <c r="F11" s="104">
        <v>582692</v>
      </c>
      <c r="G11" s="104">
        <v>576995</v>
      </c>
      <c r="H11" s="104">
        <v>586863</v>
      </c>
      <c r="I11" s="39"/>
      <c r="J11" s="39"/>
      <c r="K11" s="39"/>
    </row>
    <row r="12" spans="1:11" s="13" customFormat="1" ht="15.75" customHeight="1">
      <c r="A12" s="4" t="s">
        <v>37</v>
      </c>
      <c r="B12" s="104">
        <v>344447</v>
      </c>
      <c r="C12" s="104">
        <v>345783</v>
      </c>
      <c r="D12" s="104">
        <v>349027</v>
      </c>
      <c r="E12" s="104">
        <v>351048</v>
      </c>
      <c r="F12" s="104">
        <v>350769</v>
      </c>
      <c r="G12" s="104">
        <v>352030</v>
      </c>
      <c r="H12" s="104">
        <v>359710</v>
      </c>
      <c r="I12" s="39"/>
      <c r="J12" s="39"/>
      <c r="K12" s="39"/>
    </row>
    <row r="13" spans="1:11" s="13" customFormat="1" ht="15.75" customHeight="1">
      <c r="A13" s="4" t="s">
        <v>39</v>
      </c>
      <c r="B13" s="105">
        <v>235812</v>
      </c>
      <c r="C13" s="105">
        <v>241115</v>
      </c>
      <c r="D13" s="105">
        <v>241811</v>
      </c>
      <c r="E13" s="105">
        <v>240084</v>
      </c>
      <c r="F13" s="105">
        <v>240824</v>
      </c>
      <c r="G13" s="105">
        <v>256148</v>
      </c>
      <c r="H13" s="105">
        <v>248939</v>
      </c>
      <c r="I13" s="39"/>
      <c r="J13" s="39"/>
      <c r="K13" s="39"/>
    </row>
    <row r="14" spans="1:11" s="13" customFormat="1" ht="15.75" customHeight="1">
      <c r="A14" s="7" t="s">
        <v>59</v>
      </c>
      <c r="B14" s="105">
        <v>98185</v>
      </c>
      <c r="C14" s="105">
        <v>100457</v>
      </c>
      <c r="D14" s="105">
        <v>115708</v>
      </c>
      <c r="E14" s="105">
        <v>113422</v>
      </c>
      <c r="F14" s="105">
        <v>115056</v>
      </c>
      <c r="G14" s="105">
        <v>134815</v>
      </c>
      <c r="H14" s="105">
        <v>138463</v>
      </c>
      <c r="I14" s="39"/>
      <c r="J14" s="39"/>
      <c r="K14" s="39"/>
    </row>
    <row r="15" spans="1:11" s="39" customFormat="1" ht="15.75" customHeight="1">
      <c r="A15" s="4" t="s">
        <v>6</v>
      </c>
      <c r="B15" s="104">
        <f>SUM(B5:B14)</f>
        <v>23191534</v>
      </c>
      <c r="C15" s="104">
        <f t="shared" ref="C15" si="0">SUM(C5:C14)</f>
        <v>23598326</v>
      </c>
      <c r="D15" s="104">
        <f>SUM(D5:D14)</f>
        <v>23978427</v>
      </c>
      <c r="E15" s="104">
        <f t="shared" ref="E15:H15" si="1">SUM(E5:E14)</f>
        <v>23721076</v>
      </c>
      <c r="F15" s="104">
        <f t="shared" si="1"/>
        <v>23978779</v>
      </c>
      <c r="G15" s="104">
        <f t="shared" si="1"/>
        <v>24612285</v>
      </c>
      <c r="H15" s="104">
        <f t="shared" si="1"/>
        <v>25014396</v>
      </c>
    </row>
    <row r="16" spans="1:11" ht="13.5" customHeight="1">
      <c r="B16" s="45"/>
      <c r="C16" s="45"/>
      <c r="I16" s="45"/>
      <c r="J16" s="45"/>
      <c r="K16" s="45"/>
    </row>
    <row r="17" spans="2:11" ht="13.5" customHeight="1">
      <c r="B17" s="45"/>
      <c r="C17" s="45"/>
      <c r="I17" s="45"/>
      <c r="J17" s="45"/>
      <c r="K17" s="45"/>
    </row>
    <row r="18" spans="2:11" ht="13.5" customHeight="1">
      <c r="B18" s="45"/>
      <c r="C18" s="45"/>
      <c r="I18" s="45"/>
      <c r="J18" s="45"/>
      <c r="K18" s="45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6"/>
  <sheetViews>
    <sheetView showGridLines="0" zoomScaleNormal="100" workbookViewId="0">
      <selection sqref="A1:H1"/>
    </sheetView>
  </sheetViews>
  <sheetFormatPr defaultRowHeight="12.75" customHeight="1"/>
  <cols>
    <col min="1" max="1" width="52.28515625" style="3" customWidth="1"/>
    <col min="2" max="2" width="9.85546875" style="3" customWidth="1"/>
    <col min="3" max="8" width="9.140625" style="3"/>
    <col min="9" max="9" width="14.85546875" style="3" bestFit="1" customWidth="1"/>
    <col min="10" max="16384" width="9.140625" style="3"/>
  </cols>
  <sheetData>
    <row r="1" spans="1:8" ht="15.75" customHeight="1">
      <c r="A1" s="146" t="s">
        <v>28</v>
      </c>
      <c r="B1" s="146"/>
      <c r="C1" s="146"/>
      <c r="D1" s="146"/>
      <c r="E1" s="146"/>
      <c r="F1" s="146"/>
      <c r="G1" s="146"/>
      <c r="H1" s="146"/>
    </row>
    <row r="2" spans="1:8" ht="12.75" customHeight="1">
      <c r="A2" s="31"/>
      <c r="B2" s="12"/>
      <c r="H2" s="31" t="s">
        <v>16</v>
      </c>
    </row>
    <row r="3" spans="1:8" ht="15.75" customHeight="1">
      <c r="A3" s="8" t="s">
        <v>19</v>
      </c>
      <c r="B3" s="6">
        <v>2024</v>
      </c>
      <c r="C3" s="143">
        <v>2025</v>
      </c>
      <c r="D3" s="143"/>
      <c r="E3" s="143"/>
      <c r="F3" s="143"/>
      <c r="G3" s="143"/>
      <c r="H3" s="144"/>
    </row>
    <row r="4" spans="1:8" ht="15.75" customHeight="1">
      <c r="A4" s="5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</row>
    <row r="5" spans="1:8" ht="15.75">
      <c r="A5" s="57" t="s">
        <v>1</v>
      </c>
      <c r="B5" s="103">
        <f>+'Таблица №2-У'!B5/'Таблица №2-У'!B$15*100</f>
        <v>24.908417011138635</v>
      </c>
      <c r="C5" s="103">
        <f>+'Таблица №2-У'!C5/'Таблица №2-У'!C$15*100</f>
        <v>24.99916731381709</v>
      </c>
      <c r="D5" s="103">
        <f>+'Таблица №2-У'!D5/'Таблица №2-У'!D$15*100</f>
        <v>24.909173566723123</v>
      </c>
      <c r="E5" s="103">
        <f>+'Таблица №2-У'!E5/'Таблица №2-У'!E$15*100</f>
        <v>24.922722729778364</v>
      </c>
      <c r="F5" s="103">
        <f>+'Таблица №2-У'!F5/'Таблица №2-У'!F$15*100</f>
        <v>25.007274140188706</v>
      </c>
      <c r="G5" s="103">
        <f>+'Таблица №2-У'!G5/'Таблица №2-У'!G$15*100</f>
        <v>24.918438088946232</v>
      </c>
      <c r="H5" s="103">
        <f>+'Таблица №2-У'!H5/'Таблица №2-У'!H$15*100</f>
        <v>24.91102723407753</v>
      </c>
    </row>
    <row r="6" spans="1:8" ht="15.75">
      <c r="A6" s="57" t="s">
        <v>2</v>
      </c>
      <c r="B6" s="103">
        <f>+'Таблица №2-У'!B6/'Таблица №2-У'!B$15*100</f>
        <v>8.2915127563359974</v>
      </c>
      <c r="C6" s="103">
        <f>+'Таблица №2-У'!C6/'Таблица №2-У'!C$15*100</f>
        <v>8.2129596819706627</v>
      </c>
      <c r="D6" s="103">
        <f>+'Таблица №2-У'!D6/'Таблица №2-У'!D$15*100</f>
        <v>8.084466925207396</v>
      </c>
      <c r="E6" s="103">
        <f>+'Таблица №2-У'!E6/'Таблица №2-У'!E$15*100</f>
        <v>8.1216003860870405</v>
      </c>
      <c r="F6" s="103">
        <f>+'Таблица №2-У'!F6/'Таблица №2-У'!F$15*100</f>
        <v>8.0175183231806759</v>
      </c>
      <c r="G6" s="103">
        <f>+'Таблица №2-У'!G6/'Таблица №2-У'!G$15*100</f>
        <v>7.9240224952701475</v>
      </c>
      <c r="H6" s="103">
        <f>+'Таблица №2-У'!H6/'Таблица №2-У'!H$15*100</f>
        <v>7.8787510999665953</v>
      </c>
    </row>
    <row r="7" spans="1:8" ht="15.75">
      <c r="A7" s="57" t="s">
        <v>3</v>
      </c>
      <c r="B7" s="103">
        <f>+'Таблица №2-У'!B7/'Таблица №2-У'!B$15*100</f>
        <v>20.78014330574252</v>
      </c>
      <c r="C7" s="103">
        <f>+'Таблица №2-У'!C7/'Таблица №2-У'!C$15*100</f>
        <v>20.805208810150347</v>
      </c>
      <c r="D7" s="103">
        <f>+'Таблица №2-У'!D7/'Таблица №2-У'!D$15*100</f>
        <v>20.803241180082413</v>
      </c>
      <c r="E7" s="103">
        <f>+'Таблица №2-У'!E7/'Таблица №2-У'!E$15*100</f>
        <v>20.859041132872726</v>
      </c>
      <c r="F7" s="103">
        <f>+'Таблица №2-У'!F7/'Таблица №2-У'!F$15*100</f>
        <v>20.912958078474304</v>
      </c>
      <c r="G7" s="103">
        <f>+'Таблица №2-У'!G7/'Таблица №2-У'!G$15*100</f>
        <v>20.828163658920737</v>
      </c>
      <c r="H7" s="103">
        <f>+'Таблица №2-У'!H7/'Таблица №2-У'!H$15*100</f>
        <v>20.848514591357713</v>
      </c>
    </row>
    <row r="8" spans="1:8" ht="15.75">
      <c r="A8" s="57" t="s">
        <v>4</v>
      </c>
      <c r="B8" s="103">
        <f>+'Таблица №2-У'!B8/'Таблица №2-У'!B$15*100</f>
        <v>19.172034933092394</v>
      </c>
      <c r="C8" s="103">
        <f>+'Таблица №2-У'!C8/'Таблица №2-У'!C$15*100</f>
        <v>19.197158306907024</v>
      </c>
      <c r="D8" s="103">
        <f>+'Таблица №2-У'!D8/'Таблица №2-У'!D$15*100</f>
        <v>19.239639864616638</v>
      </c>
      <c r="E8" s="103">
        <f>+'Таблица №2-У'!E8/'Таблица №2-У'!E$15*100</f>
        <v>19.142542269161819</v>
      </c>
      <c r="F8" s="103">
        <f>+'Таблица №2-У'!F8/'Таблица №2-У'!F$15*100</f>
        <v>19.160283348872767</v>
      </c>
      <c r="G8" s="103">
        <f>+'Таблица №2-У'!G8/'Таблица №2-У'!G$15*100</f>
        <v>19.191078764121251</v>
      </c>
      <c r="H8" s="103">
        <f>+'Таблица №2-У'!H8/'Таблица №2-У'!H$15*100</f>
        <v>19.22690038168421</v>
      </c>
    </row>
    <row r="9" spans="1:8" ht="15.75">
      <c r="A9" s="57" t="s">
        <v>58</v>
      </c>
      <c r="B9" s="103">
        <f>+'Таблица №2-У'!B9/'Таблица №2-У'!B$15*100</f>
        <v>12.518270675842313</v>
      </c>
      <c r="C9" s="103">
        <f>+'Таблица №2-У'!C9/'Таблица №2-У'!C$15*100</f>
        <v>12.52533336474799</v>
      </c>
      <c r="D9" s="103">
        <f>+'Таблица №2-У'!D9/'Таблица №2-У'!D$15*100</f>
        <v>12.774611945979608</v>
      </c>
      <c r="E9" s="103">
        <f>+'Таблица №2-У'!E9/'Таблица №2-У'!E$15*100</f>
        <v>12.689656236504618</v>
      </c>
      <c r="F9" s="103">
        <f>+'Таблица №2-У'!F9/'Таблица №2-У'!F$15*100</f>
        <v>12.741783057427568</v>
      </c>
      <c r="G9" s="103">
        <f>+'Таблица №2-У'!G9/'Таблица №2-У'!G$15*100</f>
        <v>13.04408347294857</v>
      </c>
      <c r="H9" s="103">
        <f>+'Таблица №2-У'!H9/'Таблица №2-У'!H$15*100</f>
        <v>13.079576256808279</v>
      </c>
    </row>
    <row r="10" spans="1:8" ht="15.75">
      <c r="A10" s="57" t="s">
        <v>5</v>
      </c>
      <c r="B10" s="103">
        <f>+'Таблица №2-У'!B10/'Таблица №2-У'!B$15*100</f>
        <v>8.9298922615468204</v>
      </c>
      <c r="C10" s="103">
        <f>+'Таблица №2-У'!C10/'Таблица №2-У'!C$15*100</f>
        <v>8.9078479549778233</v>
      </c>
      <c r="D10" s="103">
        <f>+'Таблица №2-У'!D10/'Таблица №2-У'!D$15*100</f>
        <v>8.8549177975686231</v>
      </c>
      <c r="E10" s="103">
        <f>+'Таблица №2-У'!E10/'Таблица №2-У'!E$15*100</f>
        <v>8.8446915308563572</v>
      </c>
      <c r="F10" s="103">
        <f>+'Таблица №2-У'!F10/'Таблица №2-У'!F$15*100</f>
        <v>8.7831744894099906</v>
      </c>
      <c r="G10" s="103">
        <f>+'Таблица №2-У'!G10/'Таблица №2-У'!G$15*100</f>
        <v>8.7310869348376237</v>
      </c>
      <c r="H10" s="103">
        <f>+'Таблица №2-У'!H10/'Таблица №2-У'!H$15*100</f>
        <v>8.7224012924397609</v>
      </c>
    </row>
    <row r="11" spans="1:8" ht="15.75">
      <c r="A11" s="57" t="s">
        <v>36</v>
      </c>
      <c r="B11" s="103">
        <f>+'Таблица №2-У'!B11/'Таблица №2-У'!B$15*100</f>
        <v>2.4743339530709783</v>
      </c>
      <c r="C11" s="103">
        <f>+'Таблица №2-У'!C11/'Таблица №2-У'!C$15*100</f>
        <v>2.4395967747881779</v>
      </c>
      <c r="D11" s="103">
        <f>+'Таблица №2-У'!D11/'Таблица №2-У'!D$15*100</f>
        <v>2.3873584368148921</v>
      </c>
      <c r="E11" s="103">
        <f>+'Таблица №2-У'!E11/'Таблица №2-У'!E$15*100</f>
        <v>2.4495853392147979</v>
      </c>
      <c r="F11" s="103">
        <f>+'Таблица №2-У'!F11/'Таблица №2-У'!F$15*100</f>
        <v>2.430031987867272</v>
      </c>
      <c r="G11" s="103">
        <f>+'Таблица №2-У'!G11/'Таблица №2-У'!G$15*100</f>
        <v>2.3443373908598897</v>
      </c>
      <c r="H11" s="103">
        <f>+'Таблица №2-У'!H11/'Таблица №2-У'!H$15*100</f>
        <v>2.3461010211879589</v>
      </c>
    </row>
    <row r="12" spans="1:8" ht="15.75">
      <c r="A12" s="57" t="s">
        <v>30</v>
      </c>
      <c r="B12" s="103">
        <f>+'Таблица №2-У'!B12/'Таблица №2-У'!B$15*100</f>
        <v>1.4852273247642869</v>
      </c>
      <c r="C12" s="103">
        <f>+'Таблица №2-У'!C12/'Таблица №2-У'!C$15*100</f>
        <v>1.4652861393642922</v>
      </c>
      <c r="D12" s="103">
        <f>+'Таблица №2-У'!D12/'Таблица №2-У'!D$15*100</f>
        <v>1.4555875579328035</v>
      </c>
      <c r="E12" s="103">
        <f>+'Таблица №2-У'!E12/'Таблица №2-У'!E$15*100</f>
        <v>1.4798991411688069</v>
      </c>
      <c r="F12" s="103">
        <f>+'Таблица №2-У'!F12/'Таблица №2-У'!F$15*100</f>
        <v>1.462830947313873</v>
      </c>
      <c r="G12" s="103">
        <f>+'Таблица №2-У'!G12/'Таблица №2-У'!G$15*100</f>
        <v>1.4303019813073024</v>
      </c>
      <c r="H12" s="103">
        <f>+'Таблица №2-У'!H12/'Таблица №2-У'!H$15*100</f>
        <v>1.4380119352072303</v>
      </c>
    </row>
    <row r="13" spans="1:8" ht="15.75" customHeight="1">
      <c r="A13" s="57" t="s">
        <v>39</v>
      </c>
      <c r="B13" s="103">
        <f>+'Таблица №2-У'!B13/'Таблица №2-У'!B$15*100</f>
        <v>1.0168020795864561</v>
      </c>
      <c r="C13" s="103">
        <f>+'Таблица №2-У'!C13/'Таблица №2-У'!C$15*100</f>
        <v>1.0217462035230804</v>
      </c>
      <c r="D13" s="103">
        <f>+'Таблица №2-У'!D13/'Таблица №2-У'!D$15*100</f>
        <v>1.008452305899799</v>
      </c>
      <c r="E13" s="103">
        <f>+'Таблица №2-У'!E13/'Таблица №2-У'!E$15*100</f>
        <v>1.0121126039982336</v>
      </c>
      <c r="F13" s="103">
        <f>+'Таблица №2-У'!F13/'Таблица №2-У'!F$15*100</f>
        <v>1.0043213626515346</v>
      </c>
      <c r="G13" s="103">
        <f>+'Таблица №2-У'!G13/'Таблица №2-У'!G$15*100</f>
        <v>1.0407323009627103</v>
      </c>
      <c r="H13" s="103">
        <f>+'Таблица №2-У'!H13/'Таблица №2-У'!H$15*100</f>
        <v>0.9951829338593664</v>
      </c>
    </row>
    <row r="14" spans="1:8" ht="15.75" customHeight="1">
      <c r="A14" s="57" t="s">
        <v>59</v>
      </c>
      <c r="B14" s="103">
        <f>+'Таблица №2-У'!B14/'Таблица №2-У'!B$15*100</f>
        <v>0.42336569887959979</v>
      </c>
      <c r="C14" s="103">
        <f>+'Таблица №2-У'!C14/'Таблица №2-У'!C$15*100</f>
        <v>0.4256954497535122</v>
      </c>
      <c r="D14" s="103">
        <f>+'Таблица №2-У'!D14/'Таблица №2-У'!D$15*100</f>
        <v>0.48255041917470232</v>
      </c>
      <c r="E14" s="103">
        <f>+'Таблица №2-У'!E14/'Таблица №2-У'!E$15*100</f>
        <v>0.47814863035724015</v>
      </c>
      <c r="F14" s="103">
        <f>+'Таблица №2-У'!F14/'Таблица №2-У'!F$15*100</f>
        <v>0.47982426461330668</v>
      </c>
      <c r="G14" s="103">
        <f>+'Таблица №2-У'!G14/'Таблица №2-У'!G$15*100</f>
        <v>0.54775491182553748</v>
      </c>
      <c r="H14" s="103">
        <f>+'Таблица №2-У'!H14/'Таблица №2-У'!H$15*100</f>
        <v>0.55353325341135562</v>
      </c>
    </row>
    <row r="15" spans="1:8" ht="15.75">
      <c r="A15" s="4" t="s">
        <v>6</v>
      </c>
      <c r="B15" s="103">
        <f>+'Таблица №2-У'!B15/'Таблица №2-У'!B$15*100</f>
        <v>100</v>
      </c>
      <c r="C15" s="103">
        <f>+'Таблица №2-У'!C15/'Таблица №2-У'!C$15*100</f>
        <v>100</v>
      </c>
      <c r="D15" s="103">
        <f>+'Таблица №2-У'!D15/'Таблица №2-У'!D$15*100</f>
        <v>100</v>
      </c>
      <c r="E15" s="103">
        <f>+'Таблица №2-У'!E15/'Таблица №2-У'!E$15*100</f>
        <v>100</v>
      </c>
      <c r="F15" s="103">
        <f>+'Таблица №2-У'!F15/'Таблица №2-У'!F$15*100</f>
        <v>100</v>
      </c>
      <c r="G15" s="103">
        <f>+'Таблица №2-У'!G15/'Таблица №2-У'!G$15*100</f>
        <v>100</v>
      </c>
      <c r="H15" s="103">
        <f>+'Таблица №2-У'!H15/'Таблица №2-У'!H$15*100</f>
        <v>100</v>
      </c>
    </row>
    <row r="16" spans="1:8" ht="15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ignoredErrors>
    <ignoredError sqref="I15 H16:I16 B16:D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showGridLines="0" zoomScaleNormal="75" workbookViewId="0">
      <selection sqref="A1:J1"/>
    </sheetView>
  </sheetViews>
  <sheetFormatPr defaultRowHeight="15.75"/>
  <cols>
    <col min="1" max="1" width="52.42578125" style="59" customWidth="1"/>
    <col min="2" max="2" width="11.28515625" style="59" customWidth="1"/>
    <col min="3" max="3" width="10.42578125" style="53" customWidth="1"/>
    <col min="4" max="4" width="11.28515625" style="53" customWidth="1"/>
    <col min="5" max="5" width="9.5703125" style="53" customWidth="1"/>
    <col min="6" max="8" width="9.5703125" style="132" customWidth="1"/>
    <col min="9" max="9" width="10.7109375" style="53" customWidth="1"/>
    <col min="10" max="10" width="11.42578125" style="53" customWidth="1"/>
    <col min="11" max="11" width="11" style="53" bestFit="1" customWidth="1"/>
    <col min="12" max="12" width="10.140625" style="53" bestFit="1" customWidth="1"/>
    <col min="13" max="16384" width="9.140625" style="53"/>
  </cols>
  <sheetData>
    <row r="1" spans="1:22" ht="15.75" customHeight="1">
      <c r="A1" s="146" t="s">
        <v>29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22">
      <c r="A2" s="53"/>
      <c r="B2" s="124"/>
      <c r="C2" s="23"/>
      <c r="D2" s="22"/>
      <c r="E2" s="22"/>
      <c r="F2" s="22"/>
      <c r="G2" s="22"/>
      <c r="H2" s="22"/>
      <c r="I2" s="22"/>
      <c r="J2" s="22" t="s">
        <v>15</v>
      </c>
    </row>
    <row r="3" spans="1:22">
      <c r="A3" s="147" t="s">
        <v>40</v>
      </c>
      <c r="B3" s="155">
        <v>2024</v>
      </c>
      <c r="C3" s="151"/>
      <c r="D3" s="150">
        <v>2025</v>
      </c>
      <c r="E3" s="150"/>
      <c r="F3" s="150"/>
      <c r="G3" s="150"/>
      <c r="H3" s="150"/>
      <c r="I3" s="150"/>
      <c r="J3" s="151"/>
      <c r="K3" s="124"/>
      <c r="L3" s="124"/>
      <c r="M3" s="124"/>
      <c r="N3" s="124"/>
      <c r="O3" s="124"/>
    </row>
    <row r="4" spans="1:22" ht="15.75" customHeight="1">
      <c r="A4" s="148"/>
      <c r="B4" s="152" t="s">
        <v>66</v>
      </c>
      <c r="C4" s="152" t="s">
        <v>33</v>
      </c>
      <c r="D4" s="154" t="s">
        <v>65</v>
      </c>
      <c r="E4" s="154"/>
      <c r="F4" s="154"/>
      <c r="G4" s="154"/>
      <c r="H4" s="154"/>
      <c r="I4" s="154"/>
      <c r="J4" s="152" t="s">
        <v>66</v>
      </c>
      <c r="K4" s="124"/>
      <c r="L4" s="124"/>
      <c r="M4" s="124"/>
      <c r="N4" s="124"/>
      <c r="O4" s="124"/>
    </row>
    <row r="5" spans="1:22">
      <c r="A5" s="149"/>
      <c r="B5" s="153"/>
      <c r="C5" s="153"/>
      <c r="D5" s="50">
        <v>1</v>
      </c>
      <c r="E5" s="50">
        <v>2</v>
      </c>
      <c r="F5" s="50">
        <v>3</v>
      </c>
      <c r="G5" s="50">
        <v>4</v>
      </c>
      <c r="H5" s="50">
        <v>5</v>
      </c>
      <c r="I5" s="50">
        <v>6</v>
      </c>
      <c r="J5" s="153"/>
      <c r="K5" s="124"/>
      <c r="L5" s="124"/>
      <c r="M5" s="124"/>
      <c r="N5" s="124"/>
      <c r="O5" s="124"/>
    </row>
    <row r="6" spans="1:22">
      <c r="A6" s="51" t="s">
        <v>1</v>
      </c>
      <c r="B6" s="105">
        <v>326765</v>
      </c>
      <c r="C6" s="105">
        <v>667942</v>
      </c>
      <c r="D6" s="105">
        <v>55916</v>
      </c>
      <c r="E6" s="105">
        <v>57945</v>
      </c>
      <c r="F6" s="105">
        <v>57703</v>
      </c>
      <c r="G6" s="105">
        <v>59452</v>
      </c>
      <c r="H6" s="105">
        <v>63490</v>
      </c>
      <c r="I6" s="105">
        <v>64459</v>
      </c>
      <c r="J6" s="105">
        <f t="shared" ref="J6:J15" si="0">+SUM(D6:I6)</f>
        <v>358965</v>
      </c>
      <c r="K6" s="39"/>
      <c r="L6" s="124"/>
      <c r="M6" s="124"/>
      <c r="N6" s="124"/>
      <c r="O6" s="40"/>
      <c r="P6" s="40"/>
    </row>
    <row r="7" spans="1:22">
      <c r="A7" s="51" t="s">
        <v>2</v>
      </c>
      <c r="B7" s="105">
        <v>104912</v>
      </c>
      <c r="C7" s="105">
        <v>212439</v>
      </c>
      <c r="D7" s="105">
        <v>17463</v>
      </c>
      <c r="E7" s="105">
        <v>18282</v>
      </c>
      <c r="F7" s="105">
        <v>18044</v>
      </c>
      <c r="G7" s="105">
        <v>18762</v>
      </c>
      <c r="H7" s="105">
        <v>19672</v>
      </c>
      <c r="I7" s="105">
        <v>19816</v>
      </c>
      <c r="J7" s="105">
        <f t="shared" si="0"/>
        <v>112039</v>
      </c>
      <c r="K7" s="39"/>
      <c r="L7" s="58"/>
      <c r="M7" s="58"/>
      <c r="N7" s="58"/>
      <c r="O7" s="40"/>
      <c r="P7" s="40"/>
    </row>
    <row r="8" spans="1:22">
      <c r="A8" s="51" t="s">
        <v>3</v>
      </c>
      <c r="B8" s="105">
        <v>275384</v>
      </c>
      <c r="C8" s="105">
        <v>565741</v>
      </c>
      <c r="D8" s="105">
        <v>47694</v>
      </c>
      <c r="E8" s="105">
        <v>50113</v>
      </c>
      <c r="F8" s="105">
        <v>49792</v>
      </c>
      <c r="G8" s="105">
        <v>52063</v>
      </c>
      <c r="H8" s="105">
        <v>54570</v>
      </c>
      <c r="I8" s="105">
        <v>55644</v>
      </c>
      <c r="J8" s="105">
        <f t="shared" si="0"/>
        <v>309876</v>
      </c>
      <c r="K8" s="39"/>
      <c r="L8" s="125"/>
      <c r="M8" s="125"/>
      <c r="N8" s="125"/>
      <c r="O8" s="58"/>
      <c r="P8" s="58"/>
      <c r="Q8" s="58"/>
      <c r="R8" s="58"/>
      <c r="S8" s="58"/>
      <c r="T8" s="58"/>
      <c r="U8" s="58"/>
      <c r="V8" s="58"/>
    </row>
    <row r="9" spans="1:22">
      <c r="A9" s="51" t="s">
        <v>4</v>
      </c>
      <c r="B9" s="105">
        <v>234902</v>
      </c>
      <c r="C9" s="105">
        <v>483653</v>
      </c>
      <c r="D9" s="105">
        <v>40677</v>
      </c>
      <c r="E9" s="105">
        <v>43145</v>
      </c>
      <c r="F9" s="105">
        <v>42933</v>
      </c>
      <c r="G9" s="105">
        <v>44433</v>
      </c>
      <c r="H9" s="105">
        <v>47011</v>
      </c>
      <c r="I9" s="105">
        <v>47435</v>
      </c>
      <c r="J9" s="105">
        <f t="shared" si="0"/>
        <v>265634</v>
      </c>
      <c r="K9" s="39"/>
      <c r="L9" s="40"/>
      <c r="M9" s="40"/>
      <c r="N9" s="40"/>
      <c r="O9" s="128"/>
      <c r="P9" s="125"/>
      <c r="Q9" s="125"/>
      <c r="R9" s="125"/>
      <c r="S9" s="125"/>
      <c r="T9" s="125"/>
      <c r="U9" s="125"/>
    </row>
    <row r="10" spans="1:22">
      <c r="A10" s="51" t="s">
        <v>58</v>
      </c>
      <c r="B10" s="105">
        <v>148470</v>
      </c>
      <c r="C10" s="105">
        <v>311224</v>
      </c>
      <c r="D10" s="105">
        <v>27252</v>
      </c>
      <c r="E10" s="105">
        <v>29254</v>
      </c>
      <c r="F10" s="105">
        <v>28964</v>
      </c>
      <c r="G10" s="105">
        <v>30156</v>
      </c>
      <c r="H10" s="105">
        <v>32499</v>
      </c>
      <c r="I10" s="105">
        <v>32848</v>
      </c>
      <c r="J10" s="105">
        <f t="shared" si="0"/>
        <v>180973</v>
      </c>
      <c r="K10" s="124"/>
      <c r="L10" s="124"/>
      <c r="M10" s="124"/>
      <c r="N10" s="124"/>
      <c r="O10" s="40"/>
      <c r="P10" s="40"/>
      <c r="Q10" s="40"/>
      <c r="R10" s="40"/>
      <c r="S10" s="40"/>
      <c r="T10" s="40"/>
      <c r="U10" s="40"/>
      <c r="V10" s="40"/>
    </row>
    <row r="11" spans="1:22">
      <c r="A11" s="51" t="s">
        <v>5</v>
      </c>
      <c r="B11" s="105">
        <v>106203</v>
      </c>
      <c r="C11" s="105">
        <v>217852</v>
      </c>
      <c r="D11" s="105">
        <v>18114</v>
      </c>
      <c r="E11" s="105">
        <v>19458</v>
      </c>
      <c r="F11" s="105">
        <v>19006</v>
      </c>
      <c r="G11" s="105">
        <v>20230</v>
      </c>
      <c r="H11" s="105">
        <v>21007</v>
      </c>
      <c r="I11" s="105">
        <v>21439</v>
      </c>
      <c r="J11" s="105">
        <f t="shared" si="0"/>
        <v>119254</v>
      </c>
      <c r="K11" s="124"/>
      <c r="L11" s="124"/>
      <c r="M11" s="124"/>
      <c r="N11" s="124"/>
      <c r="O11" s="124"/>
      <c r="P11" s="119"/>
      <c r="Q11" s="119"/>
      <c r="R11" s="119"/>
      <c r="S11" s="119"/>
      <c r="T11" s="119"/>
      <c r="U11" s="119"/>
    </row>
    <row r="12" spans="1:22">
      <c r="A12" s="51" t="s">
        <v>36</v>
      </c>
      <c r="B12" s="105">
        <v>41637</v>
      </c>
      <c r="C12" s="105">
        <v>83470</v>
      </c>
      <c r="D12" s="105">
        <v>6727</v>
      </c>
      <c r="E12" s="105">
        <v>7239</v>
      </c>
      <c r="F12" s="105">
        <v>6927</v>
      </c>
      <c r="G12" s="105">
        <v>7262</v>
      </c>
      <c r="H12" s="105">
        <v>7524</v>
      </c>
      <c r="I12" s="105">
        <v>7553</v>
      </c>
      <c r="J12" s="105">
        <f t="shared" si="0"/>
        <v>43232</v>
      </c>
      <c r="K12" s="124"/>
      <c r="L12" s="124"/>
      <c r="M12" s="124"/>
      <c r="N12" s="124"/>
      <c r="O12" s="124"/>
      <c r="P12" s="119"/>
      <c r="Q12" s="119"/>
      <c r="R12" s="119"/>
      <c r="S12" s="119"/>
      <c r="T12" s="119"/>
      <c r="U12" s="119"/>
    </row>
    <row r="13" spans="1:22">
      <c r="A13" s="51" t="s">
        <v>30</v>
      </c>
      <c r="B13" s="105">
        <v>23752</v>
      </c>
      <c r="C13" s="105">
        <v>49638</v>
      </c>
      <c r="D13" s="105">
        <v>4086</v>
      </c>
      <c r="E13" s="105">
        <v>4680</v>
      </c>
      <c r="F13" s="105">
        <v>4176</v>
      </c>
      <c r="G13" s="105">
        <v>4499</v>
      </c>
      <c r="H13" s="105">
        <v>5176</v>
      </c>
      <c r="I13" s="105">
        <v>4626</v>
      </c>
      <c r="J13" s="105">
        <f t="shared" si="0"/>
        <v>27243</v>
      </c>
      <c r="K13" s="39"/>
      <c r="L13" s="124"/>
      <c r="M13" s="124"/>
      <c r="N13" s="124"/>
      <c r="O13" s="40"/>
      <c r="P13" s="119"/>
      <c r="Q13" s="119"/>
      <c r="R13" s="119"/>
      <c r="S13" s="119"/>
      <c r="T13" s="119"/>
      <c r="U13" s="119"/>
    </row>
    <row r="14" spans="1:22" ht="15.75" customHeight="1">
      <c r="A14" s="51" t="s">
        <v>39</v>
      </c>
      <c r="B14" s="105">
        <v>18197</v>
      </c>
      <c r="C14" s="105">
        <v>36899</v>
      </c>
      <c r="D14" s="105">
        <v>3037</v>
      </c>
      <c r="E14" s="105">
        <v>3323</v>
      </c>
      <c r="F14" s="105">
        <v>3119</v>
      </c>
      <c r="G14" s="105">
        <v>3240</v>
      </c>
      <c r="H14" s="105">
        <v>3577</v>
      </c>
      <c r="I14" s="105">
        <v>3396</v>
      </c>
      <c r="J14" s="105">
        <f t="shared" si="0"/>
        <v>19692</v>
      </c>
      <c r="K14" s="40"/>
      <c r="L14" s="124"/>
      <c r="M14" s="124"/>
      <c r="N14" s="124"/>
      <c r="O14" s="40"/>
      <c r="P14" s="40"/>
    </row>
    <row r="15" spans="1:22" ht="18" customHeight="1">
      <c r="A15" s="51" t="s">
        <v>59</v>
      </c>
      <c r="B15" s="105">
        <v>6227</v>
      </c>
      <c r="C15" s="105">
        <v>15409</v>
      </c>
      <c r="D15" s="105">
        <v>1522</v>
      </c>
      <c r="E15" s="105">
        <v>2219</v>
      </c>
      <c r="F15" s="105">
        <v>1803</v>
      </c>
      <c r="G15" s="105">
        <v>1815</v>
      </c>
      <c r="H15" s="105">
        <v>2438</v>
      </c>
      <c r="I15" s="105">
        <v>2141</v>
      </c>
      <c r="J15" s="105">
        <f t="shared" si="0"/>
        <v>11938</v>
      </c>
      <c r="K15" s="124"/>
      <c r="L15" s="40"/>
      <c r="M15" s="40"/>
      <c r="N15" s="40"/>
      <c r="O15" s="40"/>
      <c r="P15" s="40"/>
    </row>
    <row r="16" spans="1:22">
      <c r="A16" s="4" t="s">
        <v>6</v>
      </c>
      <c r="B16" s="104">
        <f>SUM(B6:B15)</f>
        <v>1286449</v>
      </c>
      <c r="C16" s="104">
        <f t="shared" ref="C16:J16" si="1">SUM(C6:C15)</f>
        <v>2644267</v>
      </c>
      <c r="D16" s="104">
        <f t="shared" si="1"/>
        <v>222488</v>
      </c>
      <c r="E16" s="104">
        <f t="shared" si="1"/>
        <v>235658</v>
      </c>
      <c r="F16" s="104">
        <f t="shared" si="1"/>
        <v>232467</v>
      </c>
      <c r="G16" s="104">
        <f t="shared" si="1"/>
        <v>241912</v>
      </c>
      <c r="H16" s="104">
        <f t="shared" si="1"/>
        <v>256964</v>
      </c>
      <c r="I16" s="104">
        <f t="shared" si="1"/>
        <v>259357</v>
      </c>
      <c r="J16" s="104">
        <f t="shared" si="1"/>
        <v>1448846</v>
      </c>
      <c r="K16" s="40"/>
      <c r="L16" s="124"/>
      <c r="M16" s="124"/>
      <c r="N16" s="124"/>
      <c r="O16" s="40"/>
      <c r="P16" s="40"/>
      <c r="Q16" s="40"/>
      <c r="R16" s="40"/>
      <c r="S16" s="40"/>
      <c r="T16" s="40"/>
    </row>
    <row r="17" spans="3:15">
      <c r="C17" s="124"/>
      <c r="D17" s="124"/>
      <c r="E17" s="124"/>
      <c r="I17" s="124"/>
      <c r="J17" s="124"/>
      <c r="K17" s="124"/>
      <c r="L17" s="124"/>
      <c r="M17" s="124"/>
      <c r="N17" s="124"/>
      <c r="O17" s="124"/>
    </row>
    <row r="18" spans="3:15"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24"/>
      <c r="N18" s="124"/>
    </row>
  </sheetData>
  <mergeCells count="8">
    <mergeCell ref="A3:A5"/>
    <mergeCell ref="A1:J1"/>
    <mergeCell ref="D3:J3"/>
    <mergeCell ref="C4:C5"/>
    <mergeCell ref="J4:J5"/>
    <mergeCell ref="D4:I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zoomScaleNormal="75" workbookViewId="0">
      <selection sqref="A1:K1"/>
    </sheetView>
  </sheetViews>
  <sheetFormatPr defaultColWidth="9" defaultRowHeight="15.75"/>
  <cols>
    <col min="1" max="1" width="52.7109375" style="59" customWidth="1"/>
    <col min="2" max="2" width="17.5703125" style="59" customWidth="1"/>
    <col min="3" max="3" width="19.28515625" style="53" customWidth="1"/>
    <col min="4" max="5" width="9.42578125" style="53" customWidth="1"/>
    <col min="6" max="8" width="9.42578125" style="135" customWidth="1"/>
    <col min="9" max="9" width="9.42578125" style="53" customWidth="1"/>
    <col min="10" max="10" width="18.85546875" style="53" customWidth="1"/>
    <col min="11" max="11" width="18.140625" style="53" customWidth="1"/>
    <col min="12" max="16384" width="9" style="53"/>
  </cols>
  <sheetData>
    <row r="1" spans="1:15" ht="35.25" customHeight="1">
      <c r="A1" s="146" t="s">
        <v>45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5">
      <c r="A2" s="53"/>
      <c r="B2" s="124"/>
      <c r="C2" s="46"/>
      <c r="J2" s="46"/>
      <c r="K2" s="46" t="s">
        <v>20</v>
      </c>
    </row>
    <row r="3" spans="1:15" ht="15.75" customHeight="1">
      <c r="A3" s="47" t="s">
        <v>42</v>
      </c>
      <c r="B3" s="155">
        <v>2024</v>
      </c>
      <c r="C3" s="151">
        <v>2024</v>
      </c>
      <c r="D3" s="150">
        <v>2025</v>
      </c>
      <c r="E3" s="150"/>
      <c r="F3" s="150"/>
      <c r="G3" s="150"/>
      <c r="H3" s="150"/>
      <c r="I3" s="150"/>
      <c r="J3" s="150"/>
      <c r="K3" s="151"/>
    </row>
    <row r="4" spans="1:15" ht="15.75" customHeight="1">
      <c r="A4" s="48"/>
      <c r="B4" s="157" t="s">
        <v>68</v>
      </c>
      <c r="C4" s="152" t="s">
        <v>60</v>
      </c>
      <c r="D4" s="150" t="s">
        <v>65</v>
      </c>
      <c r="E4" s="150"/>
      <c r="F4" s="150"/>
      <c r="G4" s="150"/>
      <c r="H4" s="150"/>
      <c r="I4" s="151"/>
      <c r="J4" s="157" t="s">
        <v>67</v>
      </c>
      <c r="K4" s="157" t="s">
        <v>68</v>
      </c>
    </row>
    <row r="5" spans="1:15" ht="27.75" customHeight="1">
      <c r="A5" s="49" t="s">
        <v>18</v>
      </c>
      <c r="B5" s="158"/>
      <c r="C5" s="153"/>
      <c r="D5" s="50">
        <v>1</v>
      </c>
      <c r="E5" s="50">
        <v>2</v>
      </c>
      <c r="F5" s="50">
        <v>3</v>
      </c>
      <c r="G5" s="50">
        <v>4</v>
      </c>
      <c r="H5" s="50">
        <v>5</v>
      </c>
      <c r="I5" s="50">
        <v>6</v>
      </c>
      <c r="J5" s="158"/>
      <c r="K5" s="158"/>
      <c r="M5" s="138"/>
    </row>
    <row r="6" spans="1:15">
      <c r="A6" s="51" t="s">
        <v>1</v>
      </c>
      <c r="B6" s="142">
        <v>92.36</v>
      </c>
      <c r="C6" s="107">
        <v>93.24</v>
      </c>
      <c r="D6" s="107">
        <v>95.88</v>
      </c>
      <c r="E6" s="107">
        <v>98.15</v>
      </c>
      <c r="F6" s="107">
        <v>97.460000000000008</v>
      </c>
      <c r="G6" s="107">
        <v>100.47</v>
      </c>
      <c r="H6" s="107">
        <v>105.94</v>
      </c>
      <c r="I6" s="107">
        <v>107.62</v>
      </c>
      <c r="J6" s="107">
        <f t="shared" ref="J6:J16" si="0">+AVERAGE(D6:I6)</f>
        <v>100.92</v>
      </c>
      <c r="K6" s="107">
        <v>100.95711481110244</v>
      </c>
      <c r="L6" s="124"/>
      <c r="M6" s="138"/>
      <c r="N6" s="124"/>
      <c r="O6" s="124"/>
    </row>
    <row r="7" spans="1:15">
      <c r="A7" s="51" t="s">
        <v>2</v>
      </c>
      <c r="B7" s="142">
        <v>99.2</v>
      </c>
      <c r="C7" s="107">
        <v>99.82</v>
      </c>
      <c r="D7" s="107">
        <v>101.16</v>
      </c>
      <c r="E7" s="107">
        <v>105.62</v>
      </c>
      <c r="F7" s="107">
        <v>104.60000000000001</v>
      </c>
      <c r="G7" s="107">
        <v>108.3</v>
      </c>
      <c r="H7" s="107">
        <v>113.94</v>
      </c>
      <c r="I7" s="107">
        <v>115.14</v>
      </c>
      <c r="J7" s="107">
        <f t="shared" si="0"/>
        <v>108.12666666666667</v>
      </c>
      <c r="K7" s="107">
        <v>108.12259988264994</v>
      </c>
      <c r="L7" s="124"/>
      <c r="M7" s="138"/>
      <c r="N7" s="124"/>
      <c r="O7" s="124"/>
    </row>
    <row r="8" spans="1:15">
      <c r="A8" s="51" t="s">
        <v>3</v>
      </c>
      <c r="B8" s="142">
        <v>96.45</v>
      </c>
      <c r="C8" s="107">
        <v>97.11</v>
      </c>
      <c r="D8" s="107">
        <v>98.990000000000009</v>
      </c>
      <c r="E8" s="107">
        <v>102.38</v>
      </c>
      <c r="F8" s="107">
        <v>101.55</v>
      </c>
      <c r="G8" s="107">
        <v>105.78</v>
      </c>
      <c r="H8" s="107">
        <v>109.73</v>
      </c>
      <c r="I8" s="107">
        <v>111.94</v>
      </c>
      <c r="J8" s="107">
        <f t="shared" si="0"/>
        <v>105.06166666666668</v>
      </c>
      <c r="K8" s="107">
        <v>105.10730545649182</v>
      </c>
      <c r="L8" s="124"/>
      <c r="M8" s="138"/>
      <c r="N8" s="124"/>
      <c r="O8" s="124"/>
    </row>
    <row r="9" spans="1:15">
      <c r="A9" s="51" t="s">
        <v>4</v>
      </c>
      <c r="B9" s="142">
        <v>97.85</v>
      </c>
      <c r="C9" s="107">
        <v>98.01</v>
      </c>
      <c r="D9" s="107">
        <v>99.06</v>
      </c>
      <c r="E9" s="107">
        <v>102.82000000000001</v>
      </c>
      <c r="F9" s="107">
        <v>102.09</v>
      </c>
      <c r="G9" s="107">
        <v>105.31</v>
      </c>
      <c r="H9" s="107">
        <v>110.11</v>
      </c>
      <c r="I9" s="107">
        <v>110.82000000000001</v>
      </c>
      <c r="J9" s="107">
        <f t="shared" si="0"/>
        <v>105.03500000000001</v>
      </c>
      <c r="K9" s="107">
        <v>105.08947846572893</v>
      </c>
      <c r="L9" s="124"/>
      <c r="M9" s="138"/>
      <c r="N9" s="124"/>
      <c r="O9" s="124"/>
    </row>
    <row r="10" spans="1:15">
      <c r="A10" s="51" t="s">
        <v>58</v>
      </c>
      <c r="B10" s="142">
        <v>104.73</v>
      </c>
      <c r="C10" s="107">
        <v>109.34</v>
      </c>
      <c r="D10" s="107">
        <v>107.83</v>
      </c>
      <c r="E10" s="107">
        <v>110.64</v>
      </c>
      <c r="F10" s="107">
        <v>109.68</v>
      </c>
      <c r="G10" s="107">
        <v>113.91</v>
      </c>
      <c r="H10" s="107">
        <v>118.75</v>
      </c>
      <c r="I10" s="107">
        <v>120.48</v>
      </c>
      <c r="J10" s="107">
        <f t="shared" si="0"/>
        <v>113.54833333333333</v>
      </c>
      <c r="K10" s="107">
        <v>113.65722852710647</v>
      </c>
      <c r="L10" s="124"/>
      <c r="M10" s="138"/>
      <c r="N10" s="124"/>
      <c r="O10" s="124"/>
    </row>
    <row r="11" spans="1:15">
      <c r="A11" s="51" t="s">
        <v>5</v>
      </c>
      <c r="B11" s="142">
        <v>102.43</v>
      </c>
      <c r="C11" s="107">
        <v>103.14</v>
      </c>
      <c r="D11" s="107">
        <v>104.45</v>
      </c>
      <c r="E11" s="107">
        <v>110.55</v>
      </c>
      <c r="F11" s="107">
        <v>108.24000000000001</v>
      </c>
      <c r="G11" s="107">
        <v>114.37</v>
      </c>
      <c r="H11" s="107">
        <v>118.81</v>
      </c>
      <c r="I11" s="107">
        <v>122.01</v>
      </c>
      <c r="J11" s="107">
        <f t="shared" si="0"/>
        <v>113.07166666666667</v>
      </c>
      <c r="K11" s="107">
        <v>113.09768495555416</v>
      </c>
      <c r="L11" s="124"/>
      <c r="M11" s="138"/>
      <c r="N11" s="124"/>
      <c r="O11" s="124"/>
    </row>
    <row r="12" spans="1:15">
      <c r="A12" s="51" t="s">
        <v>36</v>
      </c>
      <c r="B12" s="142">
        <v>95.66</v>
      </c>
      <c r="C12" s="107">
        <v>96.36</v>
      </c>
      <c r="D12" s="107">
        <v>99.05</v>
      </c>
      <c r="E12" s="107">
        <v>105.96000000000001</v>
      </c>
      <c r="F12" s="107">
        <v>101.94</v>
      </c>
      <c r="G12" s="107">
        <v>106.05</v>
      </c>
      <c r="H12" s="107">
        <v>110.46000000000001</v>
      </c>
      <c r="I12" s="107">
        <v>110.83</v>
      </c>
      <c r="J12" s="107">
        <f t="shared" si="0"/>
        <v>105.71500000000002</v>
      </c>
      <c r="K12" s="107">
        <v>105.720734974054</v>
      </c>
      <c r="L12" s="124"/>
      <c r="M12" s="138"/>
      <c r="N12" s="124"/>
      <c r="O12" s="124"/>
    </row>
    <row r="13" spans="1:15">
      <c r="A13" s="51" t="s">
        <v>30</v>
      </c>
      <c r="B13" s="142">
        <v>88.19</v>
      </c>
      <c r="C13" s="107">
        <v>89.31</v>
      </c>
      <c r="D13" s="107">
        <v>88.95</v>
      </c>
      <c r="E13" s="107">
        <v>98.34</v>
      </c>
      <c r="F13" s="107">
        <v>90.31</v>
      </c>
      <c r="G13" s="107">
        <v>96.19</v>
      </c>
      <c r="H13" s="107">
        <v>107.68</v>
      </c>
      <c r="I13" s="107">
        <v>96.740000000000009</v>
      </c>
      <c r="J13" s="107">
        <f t="shared" si="0"/>
        <v>96.368333333333339</v>
      </c>
      <c r="K13" s="107">
        <v>96.460589632829382</v>
      </c>
      <c r="L13" s="124"/>
      <c r="M13" s="138"/>
      <c r="N13" s="124"/>
      <c r="O13" s="124"/>
    </row>
    <row r="14" spans="1:15" ht="15.75" customHeight="1">
      <c r="A14" s="51" t="s">
        <v>39</v>
      </c>
      <c r="B14" s="142">
        <v>92.65</v>
      </c>
      <c r="C14" s="107">
        <v>92.73</v>
      </c>
      <c r="D14" s="107">
        <v>94.89</v>
      </c>
      <c r="E14" s="107">
        <v>101.27</v>
      </c>
      <c r="F14" s="107">
        <v>96.87</v>
      </c>
      <c r="G14" s="107">
        <v>100.02</v>
      </c>
      <c r="H14" s="107">
        <v>108.85000000000001</v>
      </c>
      <c r="I14" s="107">
        <v>104.05</v>
      </c>
      <c r="J14" s="107">
        <f t="shared" si="0"/>
        <v>100.99166666666666</v>
      </c>
      <c r="K14" s="107">
        <v>101.03148822533477</v>
      </c>
      <c r="L14" s="124"/>
      <c r="M14" s="138"/>
      <c r="N14" s="124"/>
      <c r="O14" s="124"/>
    </row>
    <row r="15" spans="1:15" ht="17.25" customHeight="1">
      <c r="A15" s="51" t="s">
        <v>59</v>
      </c>
      <c r="B15" s="142">
        <v>104.65</v>
      </c>
      <c r="C15" s="107">
        <v>102.6</v>
      </c>
      <c r="D15" s="107">
        <v>96.39</v>
      </c>
      <c r="E15" s="107">
        <v>111.25</v>
      </c>
      <c r="F15" s="107">
        <v>97.13</v>
      </c>
      <c r="G15" s="107">
        <v>98.27</v>
      </c>
      <c r="H15" s="107">
        <v>112.97</v>
      </c>
      <c r="I15" s="107">
        <v>101.33</v>
      </c>
      <c r="J15" s="107">
        <f t="shared" si="0"/>
        <v>102.89</v>
      </c>
      <c r="K15" s="107">
        <v>103.38489991417499</v>
      </c>
      <c r="L15" s="124"/>
      <c r="M15" s="138"/>
      <c r="N15" s="124"/>
      <c r="O15" s="124"/>
    </row>
    <row r="16" spans="1:15">
      <c r="A16" s="17" t="s">
        <v>8</v>
      </c>
      <c r="B16" s="142">
        <v>96.97</v>
      </c>
      <c r="C16" s="107">
        <v>98.01</v>
      </c>
      <c r="D16" s="108">
        <v>99.500313874913346</v>
      </c>
      <c r="E16" s="108">
        <v>103.28418400898316</v>
      </c>
      <c r="F16" s="108">
        <v>101.9569856765722</v>
      </c>
      <c r="G16" s="108">
        <v>105.78536847849948</v>
      </c>
      <c r="H16" s="108">
        <v>110.88815424661281</v>
      </c>
      <c r="I16" s="108">
        <v>112.06841485730732</v>
      </c>
      <c r="J16" s="107">
        <f t="shared" si="0"/>
        <v>105.5805701904814</v>
      </c>
      <c r="K16" s="107">
        <v>105.63057108751133</v>
      </c>
      <c r="L16" s="124"/>
      <c r="M16" s="124"/>
      <c r="N16" s="124"/>
      <c r="O16" s="124"/>
    </row>
    <row r="17" spans="1:15" ht="15" customHeight="1">
      <c r="C17" s="124"/>
      <c r="D17" s="124"/>
      <c r="E17" s="124"/>
      <c r="I17" s="124"/>
      <c r="J17" s="124"/>
      <c r="K17" s="124"/>
      <c r="L17" s="124"/>
      <c r="M17" s="124"/>
      <c r="N17" s="124"/>
      <c r="O17" s="124"/>
    </row>
    <row r="18" spans="1:15" ht="15" customHeight="1">
      <c r="A18" s="59" t="s">
        <v>44</v>
      </c>
      <c r="C18" s="124"/>
      <c r="D18" s="124"/>
      <c r="E18" s="124"/>
      <c r="F18" s="137"/>
      <c r="I18" s="124"/>
      <c r="J18" s="124"/>
      <c r="K18" s="124"/>
      <c r="L18" s="124"/>
      <c r="M18" s="124"/>
      <c r="N18" s="124"/>
      <c r="O18" s="124"/>
    </row>
    <row r="19" spans="1:15" ht="32.25" customHeight="1">
      <c r="A19" s="156" t="s">
        <v>21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24"/>
      <c r="M19" s="124"/>
      <c r="N19" s="124"/>
      <c r="O19" s="124"/>
    </row>
    <row r="20" spans="1:15">
      <c r="C20" s="124"/>
      <c r="D20" s="124"/>
      <c r="E20" s="124"/>
      <c r="I20" s="124"/>
      <c r="J20" s="124"/>
      <c r="K20" s="124"/>
      <c r="L20" s="124"/>
      <c r="M20" s="124"/>
      <c r="N20" s="124"/>
      <c r="O20" s="124"/>
    </row>
  </sheetData>
  <mergeCells count="9">
    <mergeCell ref="A19:K19"/>
    <mergeCell ref="A1:K1"/>
    <mergeCell ref="K4:K5"/>
    <mergeCell ref="D3:K3"/>
    <mergeCell ref="J4:J5"/>
    <mergeCell ref="C4:C5"/>
    <mergeCell ref="D4:I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showGridLines="0" workbookViewId="0">
      <selection sqref="A1:M1"/>
    </sheetView>
  </sheetViews>
  <sheetFormatPr defaultRowHeight="15.75"/>
  <cols>
    <col min="1" max="1" width="4.85546875" style="37" customWidth="1"/>
    <col min="2" max="2" width="41.42578125" style="76" customWidth="1"/>
    <col min="3" max="3" width="12.85546875" style="37" customWidth="1"/>
    <col min="4" max="4" width="13.85546875" style="37" customWidth="1"/>
    <col min="5" max="6" width="14" style="37" customWidth="1"/>
    <col min="7" max="7" width="13.42578125" style="37" customWidth="1"/>
    <col min="8" max="8" width="13" style="37" customWidth="1"/>
    <col min="9" max="9" width="11.7109375" style="37" customWidth="1"/>
    <col min="10" max="10" width="13.28515625" style="37" customWidth="1"/>
    <col min="11" max="11" width="15.140625" style="37" customWidth="1"/>
    <col min="12" max="12" width="13.42578125" style="37" customWidth="1"/>
    <col min="13" max="13" width="13.85546875" style="37" customWidth="1"/>
    <col min="14" max="14" width="9.140625" style="37"/>
    <col min="15" max="15" width="18.5703125" style="37" customWidth="1"/>
    <col min="16" max="16384" width="9.140625" style="37"/>
  </cols>
  <sheetData>
    <row r="1" spans="1:16" ht="29.25" customHeight="1">
      <c r="A1" s="159" t="s">
        <v>70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6" ht="14.25" customHeight="1">
      <c r="A2" s="60"/>
      <c r="B2" s="60"/>
      <c r="C2" s="55"/>
      <c r="D2" s="55"/>
      <c r="E2" s="55"/>
      <c r="F2" s="55"/>
      <c r="G2" s="55"/>
      <c r="H2" s="55"/>
      <c r="M2" s="61" t="s">
        <v>41</v>
      </c>
    </row>
    <row r="3" spans="1:16" ht="63" customHeight="1">
      <c r="A3" s="62" t="s">
        <v>0</v>
      </c>
      <c r="B3" s="28" t="s">
        <v>43</v>
      </c>
      <c r="C3" s="63" t="s">
        <v>9</v>
      </c>
      <c r="D3" s="64" t="s">
        <v>2</v>
      </c>
      <c r="E3" s="64" t="s">
        <v>10</v>
      </c>
      <c r="F3" s="64" t="s">
        <v>4</v>
      </c>
      <c r="G3" s="64" t="s">
        <v>58</v>
      </c>
      <c r="H3" s="65" t="s">
        <v>11</v>
      </c>
      <c r="I3" s="66" t="s">
        <v>36</v>
      </c>
      <c r="J3" s="66" t="s">
        <v>30</v>
      </c>
      <c r="K3" s="67" t="s">
        <v>47</v>
      </c>
      <c r="L3" s="67" t="s">
        <v>59</v>
      </c>
      <c r="M3" s="68" t="s">
        <v>7</v>
      </c>
    </row>
    <row r="4" spans="1:16">
      <c r="A4" s="19" t="s">
        <v>34</v>
      </c>
      <c r="B4" s="27" t="s">
        <v>35</v>
      </c>
      <c r="C4" s="109">
        <v>5610197</v>
      </c>
      <c r="D4" s="109">
        <v>1875366</v>
      </c>
      <c r="E4" s="109">
        <v>5010952</v>
      </c>
      <c r="F4" s="109">
        <v>4714251</v>
      </c>
      <c r="G4" s="109">
        <v>2983626</v>
      </c>
      <c r="H4" s="109">
        <v>2052253</v>
      </c>
      <c r="I4" s="109">
        <v>541653</v>
      </c>
      <c r="J4" s="109">
        <v>325374</v>
      </c>
      <c r="K4" s="109">
        <v>228731</v>
      </c>
      <c r="L4" s="109">
        <v>128385</v>
      </c>
      <c r="M4" s="109">
        <f>M5+M9+M12+M13</f>
        <v>23470788</v>
      </c>
      <c r="O4" s="117"/>
      <c r="P4" s="117"/>
    </row>
    <row r="5" spans="1:16" ht="15.75" customHeight="1">
      <c r="A5" s="52">
        <v>1</v>
      </c>
      <c r="B5" s="69" t="s">
        <v>61</v>
      </c>
      <c r="C5" s="106">
        <v>4074080</v>
      </c>
      <c r="D5" s="106">
        <v>1134976</v>
      </c>
      <c r="E5" s="106">
        <v>3656432</v>
      </c>
      <c r="F5" s="106">
        <v>3433063</v>
      </c>
      <c r="G5" s="106">
        <v>2033452</v>
      </c>
      <c r="H5" s="106">
        <v>1143648</v>
      </c>
      <c r="I5" s="106">
        <v>205146</v>
      </c>
      <c r="J5" s="106">
        <v>166493</v>
      </c>
      <c r="K5" s="106">
        <v>167745</v>
      </c>
      <c r="L5" s="106">
        <v>87877</v>
      </c>
      <c r="M5" s="106">
        <f t="shared" ref="M5:M17" si="0">+SUM(C5:L5)</f>
        <v>16102912</v>
      </c>
      <c r="O5" s="117"/>
      <c r="P5" s="117"/>
    </row>
    <row r="6" spans="1:16" ht="63">
      <c r="A6" s="70" t="s">
        <v>62</v>
      </c>
      <c r="B6" s="69" t="s">
        <v>49</v>
      </c>
      <c r="C6" s="106">
        <v>3600751</v>
      </c>
      <c r="D6" s="106">
        <v>691046</v>
      </c>
      <c r="E6" s="106">
        <v>3548901</v>
      </c>
      <c r="F6" s="106">
        <v>3379536</v>
      </c>
      <c r="G6" s="106">
        <v>1946782</v>
      </c>
      <c r="H6" s="106">
        <v>722054</v>
      </c>
      <c r="I6" s="106">
        <v>46483</v>
      </c>
      <c r="J6" s="106">
        <v>141377</v>
      </c>
      <c r="K6" s="106">
        <v>166018</v>
      </c>
      <c r="L6" s="106">
        <v>87877</v>
      </c>
      <c r="M6" s="106">
        <f t="shared" si="0"/>
        <v>14330825</v>
      </c>
      <c r="O6" s="117"/>
      <c r="P6" s="117"/>
    </row>
    <row r="7" spans="1:16">
      <c r="A7" s="70">
        <v>1.2</v>
      </c>
      <c r="B7" s="69" t="s">
        <v>12</v>
      </c>
      <c r="C7" s="106">
        <v>473329</v>
      </c>
      <c r="D7" s="106">
        <v>443187</v>
      </c>
      <c r="E7" s="106">
        <v>107531</v>
      </c>
      <c r="F7" s="106">
        <v>53527</v>
      </c>
      <c r="G7" s="106">
        <v>86670</v>
      </c>
      <c r="H7" s="106">
        <v>421594</v>
      </c>
      <c r="I7" s="106">
        <v>158663</v>
      </c>
      <c r="J7" s="106">
        <v>25116</v>
      </c>
      <c r="K7" s="106">
        <v>1727</v>
      </c>
      <c r="L7" s="106">
        <v>0</v>
      </c>
      <c r="M7" s="106">
        <f t="shared" si="0"/>
        <v>1771344</v>
      </c>
      <c r="O7" s="117"/>
      <c r="P7" s="117"/>
    </row>
    <row r="8" spans="1:16">
      <c r="A8" s="70">
        <v>1.3</v>
      </c>
      <c r="B8" s="69" t="s">
        <v>13</v>
      </c>
      <c r="C8" s="106">
        <v>0</v>
      </c>
      <c r="D8" s="106">
        <v>743</v>
      </c>
      <c r="E8" s="106">
        <v>0</v>
      </c>
      <c r="F8" s="106">
        <v>0</v>
      </c>
      <c r="G8" s="106">
        <v>0</v>
      </c>
      <c r="H8" s="106">
        <v>0</v>
      </c>
      <c r="I8" s="106">
        <v>0</v>
      </c>
      <c r="J8" s="106">
        <v>0</v>
      </c>
      <c r="K8" s="106">
        <v>0</v>
      </c>
      <c r="L8" s="106">
        <v>0</v>
      </c>
      <c r="M8" s="106">
        <f t="shared" si="0"/>
        <v>743</v>
      </c>
      <c r="O8" s="117"/>
      <c r="P8" s="117"/>
    </row>
    <row r="9" spans="1:16">
      <c r="A9" s="71">
        <v>2</v>
      </c>
      <c r="B9" s="69" t="s">
        <v>63</v>
      </c>
      <c r="C9" s="106">
        <v>1465385</v>
      </c>
      <c r="D9" s="106">
        <v>632223</v>
      </c>
      <c r="E9" s="106">
        <v>1354520</v>
      </c>
      <c r="F9" s="106">
        <v>1281188</v>
      </c>
      <c r="G9" s="106">
        <v>950174</v>
      </c>
      <c r="H9" s="106">
        <v>816477</v>
      </c>
      <c r="I9" s="106">
        <v>299574</v>
      </c>
      <c r="J9" s="106">
        <v>157070</v>
      </c>
      <c r="K9" s="106">
        <v>52512</v>
      </c>
      <c r="L9" s="106">
        <v>40508</v>
      </c>
      <c r="M9" s="106">
        <f t="shared" si="0"/>
        <v>7049631</v>
      </c>
      <c r="O9" s="117"/>
      <c r="P9" s="117"/>
    </row>
    <row r="10" spans="1:16">
      <c r="A10" s="71">
        <v>2.1</v>
      </c>
      <c r="B10" s="69" t="s">
        <v>50</v>
      </c>
      <c r="C10" s="106">
        <v>639893</v>
      </c>
      <c r="D10" s="106">
        <v>361244</v>
      </c>
      <c r="E10" s="106">
        <v>620881</v>
      </c>
      <c r="F10" s="106">
        <v>843076</v>
      </c>
      <c r="G10" s="106">
        <v>584773</v>
      </c>
      <c r="H10" s="106">
        <v>486740</v>
      </c>
      <c r="I10" s="106">
        <v>176840</v>
      </c>
      <c r="J10" s="106">
        <v>89818</v>
      </c>
      <c r="K10" s="106">
        <v>18458</v>
      </c>
      <c r="L10" s="106">
        <v>23833</v>
      </c>
      <c r="M10" s="106">
        <f t="shared" si="0"/>
        <v>3845556</v>
      </c>
      <c r="O10" s="117"/>
      <c r="P10" s="117"/>
    </row>
    <row r="11" spans="1:16" ht="15.75" customHeight="1">
      <c r="A11" s="71">
        <v>2.2000000000000002</v>
      </c>
      <c r="B11" s="69" t="s">
        <v>51</v>
      </c>
      <c r="C11" s="106">
        <v>825492</v>
      </c>
      <c r="D11" s="106">
        <v>270979</v>
      </c>
      <c r="E11" s="106">
        <v>733639</v>
      </c>
      <c r="F11" s="106">
        <v>438112</v>
      </c>
      <c r="G11" s="106">
        <v>365401</v>
      </c>
      <c r="H11" s="106">
        <v>329737</v>
      </c>
      <c r="I11" s="106">
        <v>122734</v>
      </c>
      <c r="J11" s="106">
        <v>67252</v>
      </c>
      <c r="K11" s="106">
        <v>34054</v>
      </c>
      <c r="L11" s="106">
        <v>16675</v>
      </c>
      <c r="M11" s="106">
        <f t="shared" si="0"/>
        <v>3204075</v>
      </c>
      <c r="O11" s="117"/>
      <c r="P11" s="117"/>
    </row>
    <row r="12" spans="1:16">
      <c r="A12" s="70">
        <v>3</v>
      </c>
      <c r="B12" s="69" t="s">
        <v>52</v>
      </c>
      <c r="C12" s="106">
        <v>45908</v>
      </c>
      <c r="D12" s="106">
        <v>29514</v>
      </c>
      <c r="E12" s="106">
        <v>0</v>
      </c>
      <c r="F12" s="106">
        <v>0</v>
      </c>
      <c r="G12" s="106">
        <v>0</v>
      </c>
      <c r="H12" s="106">
        <v>9785</v>
      </c>
      <c r="I12" s="106">
        <v>10023</v>
      </c>
      <c r="J12" s="106">
        <v>0</v>
      </c>
      <c r="K12" s="106">
        <v>3956</v>
      </c>
      <c r="L12" s="106">
        <v>0</v>
      </c>
      <c r="M12" s="106">
        <f t="shared" si="0"/>
        <v>99186</v>
      </c>
      <c r="O12" s="117"/>
      <c r="P12" s="117"/>
    </row>
    <row r="13" spans="1:16">
      <c r="A13" s="70">
        <v>4</v>
      </c>
      <c r="B13" s="69" t="s">
        <v>14</v>
      </c>
      <c r="C13" s="106">
        <v>24824</v>
      </c>
      <c r="D13" s="106">
        <v>78653</v>
      </c>
      <c r="E13" s="106">
        <v>0</v>
      </c>
      <c r="F13" s="106">
        <v>0</v>
      </c>
      <c r="G13" s="106">
        <v>0</v>
      </c>
      <c r="H13" s="106">
        <v>82343</v>
      </c>
      <c r="I13" s="106">
        <v>26910</v>
      </c>
      <c r="J13" s="106">
        <v>1811</v>
      </c>
      <c r="K13" s="106">
        <v>4518</v>
      </c>
      <c r="L13" s="106">
        <v>0</v>
      </c>
      <c r="M13" s="106">
        <f t="shared" si="0"/>
        <v>219059</v>
      </c>
      <c r="O13" s="117"/>
      <c r="P13" s="117"/>
    </row>
    <row r="14" spans="1:16">
      <c r="A14" s="24" t="s">
        <v>64</v>
      </c>
      <c r="B14" s="20" t="s">
        <v>38</v>
      </c>
      <c r="C14" s="109">
        <v>6256395</v>
      </c>
      <c r="D14" s="109">
        <v>2001018</v>
      </c>
      <c r="E14" s="109">
        <v>5232994</v>
      </c>
      <c r="F14" s="109">
        <v>4829344</v>
      </c>
      <c r="G14" s="109">
        <v>3275052</v>
      </c>
      <c r="H14" s="109">
        <v>2192362</v>
      </c>
      <c r="I14" s="109">
        <v>588517</v>
      </c>
      <c r="J14" s="109">
        <v>360608</v>
      </c>
      <c r="K14" s="109">
        <v>249411</v>
      </c>
      <c r="L14" s="109">
        <v>138758</v>
      </c>
      <c r="M14" s="109">
        <f>SUM(M15:M17)</f>
        <v>25124459</v>
      </c>
      <c r="O14" s="117"/>
      <c r="P14" s="117"/>
    </row>
    <row r="15" spans="1:16" ht="15.75" customHeight="1">
      <c r="A15" s="70">
        <v>1</v>
      </c>
      <c r="B15" s="35" t="s">
        <v>53</v>
      </c>
      <c r="C15" s="106">
        <v>5610197</v>
      </c>
      <c r="D15" s="106">
        <v>1875366</v>
      </c>
      <c r="E15" s="106">
        <v>5010952</v>
      </c>
      <c r="F15" s="106">
        <v>4714251</v>
      </c>
      <c r="G15" s="106">
        <v>2983626</v>
      </c>
      <c r="H15" s="106">
        <v>2052253</v>
      </c>
      <c r="I15" s="106">
        <v>541653</v>
      </c>
      <c r="J15" s="106">
        <v>325374</v>
      </c>
      <c r="K15" s="106">
        <v>228731</v>
      </c>
      <c r="L15" s="106">
        <v>128385</v>
      </c>
      <c r="M15" s="106">
        <f t="shared" si="0"/>
        <v>23470788</v>
      </c>
      <c r="O15" s="117"/>
      <c r="P15" s="117"/>
    </row>
    <row r="16" spans="1:16" s="44" customFormat="1">
      <c r="A16" s="70">
        <v>2</v>
      </c>
      <c r="B16" s="21" t="s">
        <v>31</v>
      </c>
      <c r="C16" s="110">
        <v>632556</v>
      </c>
      <c r="D16" s="110">
        <v>28104</v>
      </c>
      <c r="E16" s="110">
        <v>97099</v>
      </c>
      <c r="F16" s="110">
        <v>97078</v>
      </c>
      <c r="G16" s="110">
        <v>283800</v>
      </c>
      <c r="H16" s="110">
        <v>90634</v>
      </c>
      <c r="I16" s="110">
        <v>12951</v>
      </c>
      <c r="J16" s="110">
        <v>25909</v>
      </c>
      <c r="K16" s="110">
        <v>20572</v>
      </c>
      <c r="L16" s="110">
        <v>10370</v>
      </c>
      <c r="M16" s="106">
        <f t="shared" si="0"/>
        <v>1299073</v>
      </c>
      <c r="O16" s="117"/>
      <c r="P16" s="117"/>
    </row>
    <row r="17" spans="1:16">
      <c r="A17" s="70">
        <v>3</v>
      </c>
      <c r="B17" s="21" t="s">
        <v>32</v>
      </c>
      <c r="C17" s="110">
        <v>13642</v>
      </c>
      <c r="D17" s="110">
        <v>97548</v>
      </c>
      <c r="E17" s="110">
        <v>124943</v>
      </c>
      <c r="F17" s="110">
        <v>18015</v>
      </c>
      <c r="G17" s="110">
        <v>7626</v>
      </c>
      <c r="H17" s="110">
        <v>49475</v>
      </c>
      <c r="I17" s="110">
        <v>33913</v>
      </c>
      <c r="J17" s="110">
        <v>9325</v>
      </c>
      <c r="K17" s="110">
        <v>108</v>
      </c>
      <c r="L17" s="110">
        <v>3</v>
      </c>
      <c r="M17" s="106">
        <f t="shared" si="0"/>
        <v>354598</v>
      </c>
      <c r="O17" s="117"/>
      <c r="P17" s="117"/>
    </row>
    <row r="18" spans="1:16" ht="16.5" customHeight="1">
      <c r="B18" s="73"/>
      <c r="C18" s="72"/>
      <c r="D18" s="72"/>
      <c r="E18" s="72"/>
      <c r="F18" s="72"/>
      <c r="G18" s="72"/>
      <c r="H18" s="72"/>
      <c r="I18" s="74"/>
      <c r="J18" s="74"/>
      <c r="K18" s="74"/>
      <c r="L18" s="74"/>
      <c r="M18" s="75"/>
    </row>
  </sheetData>
  <mergeCells count="1">
    <mergeCell ref="A1:M1"/>
  </mergeCells>
  <phoneticPr fontId="1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sqref="A1:M1"/>
    </sheetView>
  </sheetViews>
  <sheetFormatPr defaultRowHeight="15.75"/>
  <cols>
    <col min="1" max="1" width="6.7109375" style="37" customWidth="1"/>
    <col min="2" max="2" width="45.42578125" style="76" customWidth="1"/>
    <col min="3" max="3" width="12.85546875" style="37" customWidth="1"/>
    <col min="4" max="4" width="13.85546875" style="37" customWidth="1"/>
    <col min="5" max="5" width="11.85546875" style="37" customWidth="1"/>
    <col min="6" max="6" width="12.85546875" style="37" customWidth="1"/>
    <col min="7" max="7" width="13.7109375" style="37" customWidth="1"/>
    <col min="8" max="8" width="11.85546875" style="37" customWidth="1"/>
    <col min="9" max="9" width="11.7109375" style="37" customWidth="1"/>
    <col min="10" max="10" width="13.28515625" style="37" customWidth="1"/>
    <col min="11" max="12" width="15" style="37" customWidth="1"/>
    <col min="13" max="13" width="13.140625" style="37" customWidth="1"/>
    <col min="14" max="14" width="9.140625" style="37"/>
    <col min="15" max="15" width="12.42578125" style="37" bestFit="1" customWidth="1"/>
    <col min="16" max="16384" width="9.140625" style="37"/>
  </cols>
  <sheetData>
    <row r="1" spans="1:15" ht="15.75" customHeight="1">
      <c r="A1" s="146" t="s">
        <v>69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5">
      <c r="A2" s="53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77" t="s">
        <v>16</v>
      </c>
    </row>
    <row r="3" spans="1:15" ht="51.75" customHeight="1">
      <c r="A3" s="83" t="s">
        <v>0</v>
      </c>
      <c r="B3" s="84" t="s">
        <v>43</v>
      </c>
      <c r="C3" s="85" t="s">
        <v>9</v>
      </c>
      <c r="D3" s="85" t="s">
        <v>2</v>
      </c>
      <c r="E3" s="85" t="s">
        <v>10</v>
      </c>
      <c r="F3" s="85" t="s">
        <v>4</v>
      </c>
      <c r="G3" s="54" t="s">
        <v>58</v>
      </c>
      <c r="H3" s="86" t="s">
        <v>11</v>
      </c>
      <c r="I3" s="78" t="s">
        <v>36</v>
      </c>
      <c r="J3" s="78" t="s">
        <v>30</v>
      </c>
      <c r="K3" s="79" t="s">
        <v>47</v>
      </c>
      <c r="L3" s="79" t="s">
        <v>59</v>
      </c>
      <c r="M3" s="80" t="s">
        <v>7</v>
      </c>
    </row>
    <row r="4" spans="1:15">
      <c r="A4" s="19" t="s">
        <v>34</v>
      </c>
      <c r="B4" s="87" t="s">
        <v>35</v>
      </c>
      <c r="C4" s="111">
        <f>'Таблица №4-У'!C4/'Таблица №4-У'!C$4*100</f>
        <v>100</v>
      </c>
      <c r="D4" s="111">
        <f>'Таблица №4-У'!D4/'Таблица №4-У'!D$4*100</f>
        <v>100</v>
      </c>
      <c r="E4" s="111">
        <f>'Таблица №4-У'!E4/'Таблица №4-У'!E$4*100</f>
        <v>100</v>
      </c>
      <c r="F4" s="111">
        <f>'Таблица №4-У'!F4/'Таблица №4-У'!F$4*100</f>
        <v>100</v>
      </c>
      <c r="G4" s="111">
        <f>'Таблица №4-У'!G4/'Таблица №4-У'!G$4*100</f>
        <v>100</v>
      </c>
      <c r="H4" s="111">
        <f>'Таблица №4-У'!H4/'Таблица №4-У'!H$4*100</f>
        <v>100</v>
      </c>
      <c r="I4" s="111">
        <f>'Таблица №4-У'!I4/'Таблица №4-У'!I$4*100</f>
        <v>100</v>
      </c>
      <c r="J4" s="111">
        <f>'Таблица №4-У'!J4/'Таблица №4-У'!J$4*100</f>
        <v>100</v>
      </c>
      <c r="K4" s="111">
        <f>'Таблица №4-У'!K4/'Таблица №4-У'!K$4*100</f>
        <v>100</v>
      </c>
      <c r="L4" s="111">
        <f>'Таблица №4-У'!L4/'Таблица №4-У'!L$4*100</f>
        <v>100</v>
      </c>
      <c r="M4" s="111">
        <f>'Таблица №4-У'!M4/'Таблица №4-У'!M$4*100</f>
        <v>100</v>
      </c>
      <c r="O4" s="134"/>
    </row>
    <row r="5" spans="1:15" ht="15.75" customHeight="1">
      <c r="A5" s="88">
        <v>1</v>
      </c>
      <c r="B5" s="69" t="s">
        <v>61</v>
      </c>
      <c r="C5" s="112">
        <f>'Таблица №4-У'!C5/'Таблица №4-У'!C$4*100</f>
        <v>72.619196794693664</v>
      </c>
      <c r="D5" s="112">
        <f>'Таблица №4-У'!D5/'Таблица №4-У'!D$4*100</f>
        <v>60.520239782527781</v>
      </c>
      <c r="E5" s="112">
        <f>'Таблица №4-У'!E5/'Таблица №4-У'!E$4*100</f>
        <v>72.968809120502456</v>
      </c>
      <c r="F5" s="112">
        <f>'Таблица №4-У'!F5/'Таблица №4-У'!F$4*100</f>
        <v>72.823084727563298</v>
      </c>
      <c r="G5" s="112">
        <f>'Таблица №4-У'!G5/'Таблица №4-У'!G$4*100</f>
        <v>68.153716316991478</v>
      </c>
      <c r="H5" s="112">
        <f>'Таблица №4-У'!H5/'Таблица №4-У'!H$4*100</f>
        <v>55.726462575520664</v>
      </c>
      <c r="I5" s="112">
        <f>'Таблица №4-У'!I5/'Таблица №4-У'!I$4*100</f>
        <v>37.874063284058245</v>
      </c>
      <c r="J5" s="112">
        <f>'Таблица №4-У'!J5/'Таблица №4-У'!J$4*100</f>
        <v>51.169730832826218</v>
      </c>
      <c r="K5" s="112">
        <f>'Таблица №4-У'!K5/'Таблица №4-У'!K$4*100</f>
        <v>73.337238940064964</v>
      </c>
      <c r="L5" s="112">
        <f>'Таблица №4-У'!L5/'Таблица №4-У'!L$4*100</f>
        <v>68.448027417533197</v>
      </c>
      <c r="M5" s="112">
        <f>'Таблица №4-У'!M5/'Таблица №4-У'!M$4*100</f>
        <v>68.608314301164498</v>
      </c>
      <c r="O5" s="133"/>
    </row>
    <row r="6" spans="1:15" ht="63">
      <c r="A6" s="89" t="s">
        <v>62</v>
      </c>
      <c r="B6" s="69" t="s">
        <v>49</v>
      </c>
      <c r="C6" s="112">
        <f>'Таблица №4-У'!C6/'Таблица №4-У'!C$4*100</f>
        <v>64.182255988515209</v>
      </c>
      <c r="D6" s="112">
        <f>'Таблица №4-У'!D6/'Таблица №4-У'!D$4*100</f>
        <v>36.848593821152775</v>
      </c>
      <c r="E6" s="112">
        <f>'Таблица №4-У'!E6/'Таблица №4-У'!E$4*100</f>
        <v>70.822889542745571</v>
      </c>
      <c r="F6" s="112">
        <f>'Таблица №4-У'!F6/'Таблица №4-У'!F$4*100</f>
        <v>71.687655154551592</v>
      </c>
      <c r="G6" s="112">
        <f>'Таблица №4-У'!G6/'Таблица №4-У'!G$4*100</f>
        <v>65.248861620055592</v>
      </c>
      <c r="H6" s="112">
        <f>'Таблица №4-У'!H6/'Таблица №4-У'!H$4*100</f>
        <v>35.183478840084533</v>
      </c>
      <c r="I6" s="112">
        <f>'Таблица №4-У'!I6/'Таблица №4-У'!I$4*100</f>
        <v>8.5816934458038627</v>
      </c>
      <c r="J6" s="112">
        <f>'Таблица №4-У'!J6/'Таблица №4-У'!J$4*100</f>
        <v>43.450613755247808</v>
      </c>
      <c r="K6" s="112">
        <f>'Таблица №4-У'!K6/'Таблица №4-У'!K$4*100</f>
        <v>72.582203549147252</v>
      </c>
      <c r="L6" s="112">
        <f>'Таблица №4-У'!L6/'Таблица №4-У'!L$4*100</f>
        <v>68.448027417533197</v>
      </c>
      <c r="M6" s="112">
        <f>'Таблица №4-У'!M6/'Таблица №4-У'!M$4*100</f>
        <v>61.058133199447752</v>
      </c>
      <c r="O6" s="133"/>
    </row>
    <row r="7" spans="1:15">
      <c r="A7" s="89">
        <v>1.2</v>
      </c>
      <c r="B7" s="69" t="s">
        <v>12</v>
      </c>
      <c r="C7" s="112">
        <f>'Таблица №4-У'!C7/'Таблица №4-У'!C$4*100</f>
        <v>8.4369408061784643</v>
      </c>
      <c r="D7" s="112">
        <f>'Таблица №4-У'!D7/'Таблица №4-У'!D$4*100</f>
        <v>23.632027028324071</v>
      </c>
      <c r="E7" s="112">
        <f>'Таблица №4-У'!E7/'Таблица №4-У'!E$4*100</f>
        <v>2.1459195777568811</v>
      </c>
      <c r="F7" s="112">
        <f>'Таблица №4-У'!F7/'Таблица №4-У'!F$4*100</f>
        <v>1.1354295730117043</v>
      </c>
      <c r="G7" s="112">
        <f>'Таблица №4-У'!G7/'Таблица №4-У'!G$4*100</f>
        <v>2.9048546969358759</v>
      </c>
      <c r="H7" s="112">
        <f>'Таблица №4-У'!H7/'Таблица №4-У'!H$4*100</f>
        <v>20.542983735436128</v>
      </c>
      <c r="I7" s="112">
        <f>'Таблица №4-У'!I7/'Таблица №4-У'!I$4*100</f>
        <v>29.292369838254377</v>
      </c>
      <c r="J7" s="112">
        <f>'Таблица №4-У'!J7/'Таблица №4-У'!J$4*100</f>
        <v>7.7191170775784173</v>
      </c>
      <c r="K7" s="112">
        <f>'Таблица №4-У'!K7/'Таблица №4-У'!K$4*100</f>
        <v>0.75503539091771554</v>
      </c>
      <c r="L7" s="112">
        <f>'Таблица №4-У'!L7/'Таблица №4-У'!L$4*100</f>
        <v>0</v>
      </c>
      <c r="M7" s="112">
        <f>'Таблица №4-У'!M7/'Таблица №4-У'!M$4*100</f>
        <v>7.5470154644999567</v>
      </c>
      <c r="O7" s="133"/>
    </row>
    <row r="8" spans="1:15">
      <c r="A8" s="89">
        <v>1.3</v>
      </c>
      <c r="B8" s="69" t="s">
        <v>13</v>
      </c>
      <c r="C8" s="112">
        <f>'Таблица №4-У'!C8/'Таблица №4-У'!C$4*100</f>
        <v>0</v>
      </c>
      <c r="D8" s="112">
        <f>'Таблица №4-У'!D8/'Таблица №4-У'!D$4*100</f>
        <v>3.9618933050935126E-2</v>
      </c>
      <c r="E8" s="112">
        <f>'Таблица №4-У'!E8/'Таблица №4-У'!E$4*100</f>
        <v>0</v>
      </c>
      <c r="F8" s="112">
        <f>'Таблица №4-У'!F8/'Таблица №4-У'!F$4*100</f>
        <v>0</v>
      </c>
      <c r="G8" s="112">
        <f>'Таблица №4-У'!G8/'Таблица №4-У'!G$4*100</f>
        <v>0</v>
      </c>
      <c r="H8" s="112">
        <f>'Таблица №4-У'!H8/'Таблица №4-У'!H$4*100</f>
        <v>0</v>
      </c>
      <c r="I8" s="112">
        <f>'Таблица №4-У'!I8/'Таблица №4-У'!I$4*100</f>
        <v>0</v>
      </c>
      <c r="J8" s="112">
        <f>'Таблица №4-У'!J8/'Таблица №4-У'!J$4*100</f>
        <v>0</v>
      </c>
      <c r="K8" s="112">
        <f>'Таблица №4-У'!K8/'Таблица №4-У'!K$4*100</f>
        <v>0</v>
      </c>
      <c r="L8" s="112">
        <f>'Таблица №4-У'!L8/'Таблица №4-У'!L$4*100</f>
        <v>0</v>
      </c>
      <c r="M8" s="112">
        <f>'Таблица №4-У'!M8/'Таблица №4-У'!M$4*100+0.002</f>
        <v>5.1656372167819846E-3</v>
      </c>
      <c r="O8" s="133"/>
    </row>
    <row r="9" spans="1:15">
      <c r="A9" s="71">
        <v>2</v>
      </c>
      <c r="B9" s="69" t="s">
        <v>63</v>
      </c>
      <c r="C9" s="112">
        <f>'Таблица №4-У'!C9/'Таблица №4-У'!C$4*100</f>
        <v>26.120027514185328</v>
      </c>
      <c r="D9" s="112">
        <f>'Таблица №4-У'!D9/'Таблица №4-У'!D$4*100</f>
        <v>33.711979421616903</v>
      </c>
      <c r="E9" s="112">
        <f>'Таблица №4-У'!E9/'Таблица №4-У'!E$4*100</f>
        <v>27.031190879497547</v>
      </c>
      <c r="F9" s="112">
        <f>'Таблица №4-У'!F9/'Таблица №4-У'!F$4*100</f>
        <v>27.176915272436702</v>
      </c>
      <c r="G9" s="112">
        <f>'Таблица №4-У'!G9/'Таблица №4-У'!G$4*100</f>
        <v>31.846283683008526</v>
      </c>
      <c r="H9" s="112">
        <f>'Таблица №4-У'!H9/'Таблица №4-У'!H$4*100</f>
        <v>39.784422291013826</v>
      </c>
      <c r="I9" s="112">
        <f>'Таблица №4-У'!I9/'Таблица №4-У'!I$4*100</f>
        <v>55.307364678124181</v>
      </c>
      <c r="J9" s="112">
        <f>'Таблица №4-У'!J9/'Таблица №4-У'!J$4*100</f>
        <v>48.273678904890986</v>
      </c>
      <c r="K9" s="112">
        <f>'Таблица №4-У'!K9/'Таблица №4-У'!K$4*100</f>
        <v>22.957972465472544</v>
      </c>
      <c r="L9" s="112">
        <f>'Таблица №4-У'!L9/'Таблица №4-У'!L$4*100</f>
        <v>31.551972582466796</v>
      </c>
      <c r="M9" s="112">
        <f>'Таблица №4-У'!M9/'Таблица №4-У'!M$4*100</f>
        <v>30.03576616174966</v>
      </c>
      <c r="O9" s="133"/>
    </row>
    <row r="10" spans="1:15">
      <c r="A10" s="71">
        <v>2.1</v>
      </c>
      <c r="B10" s="69" t="s">
        <v>50</v>
      </c>
      <c r="C10" s="112">
        <f>'Таблица №4-У'!C10/'Таблица №4-У'!C$4*100</f>
        <v>11.405891807364341</v>
      </c>
      <c r="D10" s="112">
        <f>'Таблица №4-У'!D10/'Таблица №4-У'!D$4*100</f>
        <v>19.26258660976044</v>
      </c>
      <c r="E10" s="112">
        <f>'Таблица №4-У'!E10/'Таблица №4-У'!E$4*100</f>
        <v>12.390479892842718</v>
      </c>
      <c r="F10" s="112">
        <f>'Таблица №4-У'!F10/'Таблица №4-У'!F$4*100</f>
        <v>17.883561991077691</v>
      </c>
      <c r="G10" s="112">
        <f>'Таблица №4-У'!G10/'Таблица №4-У'!G$4*100</f>
        <v>19.599406896172646</v>
      </c>
      <c r="H10" s="112">
        <f>'Таблица №4-У'!H10/'Таблица №4-У'!H$4*100</f>
        <v>23.7173486894647</v>
      </c>
      <c r="I10" s="112">
        <f>'Таблица №4-У'!I10/'Таблица №4-У'!I$4*100</f>
        <v>32.648208354795415</v>
      </c>
      <c r="J10" s="112">
        <f>'Таблица №4-У'!J10/'Таблица №4-У'!J$4*100</f>
        <v>27.604541235624236</v>
      </c>
      <c r="K10" s="112">
        <f>'Таблица №4-У'!K10/'Таблица №4-У'!K$4*100</f>
        <v>8.0697413118466681</v>
      </c>
      <c r="L10" s="112">
        <f>'Таблица №4-У'!L10/'Таблица №4-У'!L$4*100</f>
        <v>18.563695135724579</v>
      </c>
      <c r="M10" s="112">
        <f>'Таблица №4-У'!M10/'Таблица №4-У'!M$4*100</f>
        <v>16.384434983606006</v>
      </c>
      <c r="O10" s="133"/>
    </row>
    <row r="11" spans="1:15" ht="15.75" customHeight="1">
      <c r="A11" s="71">
        <v>2.2000000000000002</v>
      </c>
      <c r="B11" s="69" t="s">
        <v>51</v>
      </c>
      <c r="C11" s="112">
        <f>'Таблица №4-У'!C11/'Таблица №4-У'!C$4*100</f>
        <v>14.714135706820992</v>
      </c>
      <c r="D11" s="112">
        <f>'Таблица №4-У'!D11/'Таблица №4-У'!D$4*100</f>
        <v>14.449392811856459</v>
      </c>
      <c r="E11" s="112">
        <f>'Таблица №4-У'!E11/'Таблица №4-У'!E$4*100</f>
        <v>14.640710986654831</v>
      </c>
      <c r="F11" s="112">
        <f>'Таблица №4-У'!F11/'Таблица №4-У'!F$4*100</f>
        <v>9.2933532813590105</v>
      </c>
      <c r="G11" s="112">
        <f>'Таблица №4-У'!G11/'Таблица №4-У'!G$4*100</f>
        <v>12.246876786835884</v>
      </c>
      <c r="H11" s="112">
        <f>'Таблица №4-У'!H11/'Таблица №4-У'!H$4*100</f>
        <v>16.067073601549126</v>
      </c>
      <c r="I11" s="112">
        <f>'Таблица №4-У'!I11/'Таблица №4-У'!I$4*100</f>
        <v>22.659156323328773</v>
      </c>
      <c r="J11" s="112">
        <f>'Таблица №4-У'!J11/'Таблица №4-У'!J$4*100</f>
        <v>20.669137669266753</v>
      </c>
      <c r="K11" s="112">
        <f>'Таблица №4-У'!K11/'Таблица №4-У'!K$4*100</f>
        <v>14.888231153625874</v>
      </c>
      <c r="L11" s="112">
        <f>'Таблица №4-У'!L11/'Таблица №4-У'!L$4*100</f>
        <v>12.988277446742222</v>
      </c>
      <c r="M11" s="112">
        <f>'Таблица №4-У'!M11/'Таблица №4-У'!M$4*100</f>
        <v>13.651331178143659</v>
      </c>
      <c r="O11" s="133"/>
    </row>
    <row r="12" spans="1:15">
      <c r="A12" s="89">
        <v>3</v>
      </c>
      <c r="B12" s="69" t="s">
        <v>52</v>
      </c>
      <c r="C12" s="112">
        <f>'Таблица №4-У'!C12/'Таблица №4-У'!C$4*100</f>
        <v>0.81829568551692566</v>
      </c>
      <c r="D12" s="112">
        <f>'Таблица №4-У'!D12/'Таблица №4-У'!D$4*100</f>
        <v>1.5737727995495281</v>
      </c>
      <c r="E12" s="112">
        <f>'Таблица №4-У'!E12/'Таблица №4-У'!E$4*100</f>
        <v>0</v>
      </c>
      <c r="F12" s="112">
        <f>'Таблица №4-У'!F12/'Таблица №4-У'!F$4*100</f>
        <v>0</v>
      </c>
      <c r="G12" s="112">
        <f>'Таблица №4-У'!G12/'Таблица №4-У'!G$4*100</f>
        <v>0</v>
      </c>
      <c r="H12" s="112">
        <f>'Таблица №4-У'!H12/'Таблица №4-У'!H$4*100</f>
        <v>0.47679306596214016</v>
      </c>
      <c r="I12" s="112">
        <f>'Таблица №4-У'!I12/'Таблица №4-У'!I$4*100</f>
        <v>1.8504466881933639</v>
      </c>
      <c r="J12" s="112">
        <f>'Таблица №4-У'!J12/'Таблица №4-У'!J$4*100</f>
        <v>0</v>
      </c>
      <c r="K12" s="112">
        <f>'Таблица №4-У'!K12/'Таблица №4-У'!K$4*100</f>
        <v>1.7295425630981371</v>
      </c>
      <c r="L12" s="112">
        <f>'Таблица №4-У'!L12/'Таблица №4-У'!L$4*100</f>
        <v>0</v>
      </c>
      <c r="M12" s="112">
        <f>'Таблица №4-У'!M12/'Таблица №4-У'!M$4*100</f>
        <v>0.42259339567124893</v>
      </c>
      <c r="O12" s="133"/>
    </row>
    <row r="13" spans="1:15" s="81" customFormat="1">
      <c r="A13" s="89">
        <v>4</v>
      </c>
      <c r="B13" s="69" t="s">
        <v>14</v>
      </c>
      <c r="C13" s="112">
        <f>'Таблица №4-У'!C13/'Таблица №4-У'!C$4*100</f>
        <v>0.44248000560408129</v>
      </c>
      <c r="D13" s="112">
        <f>'Таблица №4-У'!D13/'Таблица №4-У'!D$4*100</f>
        <v>4.1940079963057872</v>
      </c>
      <c r="E13" s="112">
        <f>'Таблица №4-У'!E13/'Таблица №4-У'!E$4*100</f>
        <v>0</v>
      </c>
      <c r="F13" s="112">
        <f>'Таблица №4-У'!F13/'Таблица №4-У'!F$4*100</f>
        <v>0</v>
      </c>
      <c r="G13" s="112">
        <f>'Таблица №4-У'!G13/'Таблица №4-У'!G$4*100</f>
        <v>0</v>
      </c>
      <c r="H13" s="112">
        <f>'Таблица №4-У'!H13/'Таблица №4-У'!H$4*100</f>
        <v>4.0123220675033728</v>
      </c>
      <c r="I13" s="112">
        <f>'Таблица №4-У'!I13/'Таблица №4-У'!I$4*100</f>
        <v>4.9681253496242057</v>
      </c>
      <c r="J13" s="112">
        <f>'Таблица №4-У'!J13/'Таблица №4-У'!J$4*100</f>
        <v>0.55659026228278841</v>
      </c>
      <c r="K13" s="112">
        <f>'Таблица №4-У'!K13/'Таблица №4-У'!K$4*100</f>
        <v>1.9752460313643538</v>
      </c>
      <c r="L13" s="112">
        <f>'Таблица №4-У'!L13/'Таблица №4-У'!L$4*100</f>
        <v>0</v>
      </c>
      <c r="M13" s="112">
        <f>'Таблица №4-У'!M13/'Таблица №4-У'!M$4*100</f>
        <v>0.93332614141459591</v>
      </c>
      <c r="O13" s="133"/>
    </row>
    <row r="14" spans="1:15">
      <c r="A14" s="24" t="s">
        <v>64</v>
      </c>
      <c r="B14" s="87" t="s">
        <v>38</v>
      </c>
      <c r="C14" s="111">
        <f>'Таблица №4-У'!C14/'Таблица №4-У'!C$14*100</f>
        <v>100</v>
      </c>
      <c r="D14" s="111">
        <f>'Таблица №4-У'!D14/'Таблица №4-У'!D$14*100</f>
        <v>100</v>
      </c>
      <c r="E14" s="111">
        <f>'Таблица №4-У'!E14/'Таблица №4-У'!E$14*100</f>
        <v>100</v>
      </c>
      <c r="F14" s="111">
        <f>'Таблица №4-У'!F14/'Таблица №4-У'!F$14*100</f>
        <v>100</v>
      </c>
      <c r="G14" s="111">
        <f>'Таблица №4-У'!G14/'Таблица №4-У'!G$14*100</f>
        <v>100</v>
      </c>
      <c r="H14" s="111">
        <f>'Таблица №4-У'!H14/'Таблица №4-У'!H$14*100</f>
        <v>100</v>
      </c>
      <c r="I14" s="111">
        <f>'Таблица №4-У'!I14/'Таблица №4-У'!I$14*100</f>
        <v>100</v>
      </c>
      <c r="J14" s="111">
        <f>'Таблица №4-У'!J14/'Таблица №4-У'!J$14*100</f>
        <v>100</v>
      </c>
      <c r="K14" s="111">
        <f>'Таблица №4-У'!K14/'Таблица №4-У'!K$14*100</f>
        <v>100</v>
      </c>
      <c r="L14" s="111">
        <f>'Таблица №4-У'!L14/'Таблица №4-У'!L$14*100</f>
        <v>100</v>
      </c>
      <c r="M14" s="111">
        <f>'Таблица №4-У'!M14/'Таблица №4-У'!M$14*100</f>
        <v>100</v>
      </c>
    </row>
    <row r="15" spans="1:15" ht="15.75" customHeight="1">
      <c r="A15" s="89">
        <v>1</v>
      </c>
      <c r="B15" s="116" t="s">
        <v>53</v>
      </c>
      <c r="C15" s="112">
        <f>'Таблица №4-У'!C15/'Таблица №4-У'!C$14*100</f>
        <v>89.671400223291528</v>
      </c>
      <c r="D15" s="112">
        <f>'Таблица №4-У'!D15/'Таблица №4-У'!D$14*100</f>
        <v>93.720596216525792</v>
      </c>
      <c r="E15" s="112">
        <f>'Таблица №4-У'!E15/'Таблица №4-У'!E$14*100</f>
        <v>95.756884108791269</v>
      </c>
      <c r="F15" s="112">
        <f>'Таблица №4-У'!F15/'Таблица №4-У'!F$14*100</f>
        <v>97.616798472007787</v>
      </c>
      <c r="G15" s="112">
        <f>'Таблица №4-У'!G15/'Таблица №4-У'!G$14*100</f>
        <v>91.10163747018369</v>
      </c>
      <c r="H15" s="112">
        <f>'Таблица №4-У'!H15/'Таблица №4-У'!H$14*100</f>
        <v>93.609221469812013</v>
      </c>
      <c r="I15" s="112">
        <f>'Таблица №4-У'!I15/'Таблица №4-У'!I$14*100</f>
        <v>92.036933512540841</v>
      </c>
      <c r="J15" s="112">
        <f>'Таблица №4-У'!J15/'Таблица №4-У'!J$14*100</f>
        <v>90.229279439169403</v>
      </c>
      <c r="K15" s="112">
        <f>'Таблица №4-У'!K15/'Таблица №4-У'!K$14*100</f>
        <v>91.708465143878982</v>
      </c>
      <c r="L15" s="112">
        <f>'Таблица №4-У'!L15/'Таблица №4-У'!L$14*100</f>
        <v>92.524394989838427</v>
      </c>
      <c r="M15" s="112">
        <f>'Таблица №4-У'!M15/'Таблица №4-У'!M$14*100</f>
        <v>93.418083151561589</v>
      </c>
    </row>
    <row r="16" spans="1:15">
      <c r="A16" s="89">
        <v>2</v>
      </c>
      <c r="B16" s="4" t="s">
        <v>31</v>
      </c>
      <c r="C16" s="112">
        <f>'Таблица №4-У'!C16/'Таблица №4-У'!C$14*100</f>
        <v>10.110550884335149</v>
      </c>
      <c r="D16" s="112">
        <f>'Таблица №4-У'!D16/'Таблица №4-У'!D$14*100</f>
        <v>1.4044851170754087</v>
      </c>
      <c r="E16" s="112">
        <f>'Таблица №4-У'!E16/'Таблица №4-У'!E$14*100</f>
        <v>1.8555152174835288</v>
      </c>
      <c r="F16" s="112">
        <f>'Таблица №4-У'!F16/'Таблица №4-У'!F$14*100</f>
        <v>2.0101694971408124</v>
      </c>
      <c r="G16" s="112">
        <f>'Таблица №4-У'!G16/'Таблица №4-У'!G$14*100</f>
        <v>8.6655112651646444</v>
      </c>
      <c r="H16" s="112">
        <f>'Таблица №4-У'!H16/'Таблица №4-У'!H$14*100</f>
        <v>4.1340800469995376</v>
      </c>
      <c r="I16" s="112">
        <f>'Таблица №4-У'!I16/'Таблица №4-У'!I$14*100</f>
        <v>2.2006161249377674</v>
      </c>
      <c r="J16" s="112">
        <f>'Таблица №4-У'!J16/'Таблица №4-У'!J$14*100</f>
        <v>7.1848100985003107</v>
      </c>
      <c r="K16" s="112">
        <f>'Таблица №4-У'!K16/'Таблица №4-У'!K$14*100</f>
        <v>8.2482328365629431</v>
      </c>
      <c r="L16" s="112">
        <f>'Таблица №4-У'!L16/'Таблица №4-У'!L$14*100</f>
        <v>7.4734429726574323</v>
      </c>
      <c r="M16" s="112">
        <f>'Таблица №4-У'!M16/'Таблица №4-У'!M$14*100</f>
        <v>5.1705511350513058</v>
      </c>
    </row>
    <row r="17" spans="1:13">
      <c r="A17" s="89">
        <v>3</v>
      </c>
      <c r="B17" s="4" t="s">
        <v>32</v>
      </c>
      <c r="C17" s="112">
        <f>'Таблица №4-У'!C17/'Таблица №4-У'!C$14*100</f>
        <v>0.21804889237332362</v>
      </c>
      <c r="D17" s="112">
        <f>'Таблица №4-У'!D17/'Таблица №4-У'!D$14*100</f>
        <v>4.8749186663988029</v>
      </c>
      <c r="E17" s="112">
        <f>'Таблица №4-У'!E17/'Таблица №4-У'!E$14*100</f>
        <v>2.3876006737252138</v>
      </c>
      <c r="F17" s="112">
        <f>'Таблица №4-У'!F17/'Таблица №4-У'!F$14*100</f>
        <v>0.37303203085139514</v>
      </c>
      <c r="G17" s="112">
        <f>'Таблица №4-У'!G17/'Таблица №4-У'!G$14*100</f>
        <v>0.23285126465167577</v>
      </c>
      <c r="H17" s="112">
        <f>'Таблица №4-У'!H17/'Таблица №4-У'!H$14*100</f>
        <v>2.2566984831884516</v>
      </c>
      <c r="I17" s="112">
        <f>'Таблица №4-У'!I17/'Таблица №4-У'!I$14*100</f>
        <v>5.7624503625213892</v>
      </c>
      <c r="J17" s="112">
        <f>'Таблица №4-У'!J17/'Таблица №4-У'!J$14*100</f>
        <v>2.5859104623302867</v>
      </c>
      <c r="K17" s="112">
        <f>'Таблица №4-У'!K17/'Таблица №4-У'!K$14*100</f>
        <v>4.330201955807883E-2</v>
      </c>
      <c r="L17" s="112">
        <f>'Таблица №4-У'!L17/'Таблица №4-У'!L$14*100</f>
        <v>2.1620375041439053E-3</v>
      </c>
      <c r="M17" s="112">
        <f>'Таблица №4-У'!M17/'Таблица №4-У'!M$14*100</f>
        <v>1.4113657133871023</v>
      </c>
    </row>
    <row r="18" spans="1:13" ht="16.5" customHeight="1">
      <c r="B18" s="59"/>
      <c r="C18" s="82"/>
      <c r="D18" s="39"/>
      <c r="E18" s="82"/>
      <c r="F18" s="82"/>
      <c r="G18" s="82"/>
      <c r="H18" s="82"/>
      <c r="I18" s="82"/>
      <c r="J18" s="82"/>
      <c r="K18" s="82"/>
      <c r="L18" s="82"/>
      <c r="M18" s="82"/>
    </row>
  </sheetData>
  <mergeCells count="1">
    <mergeCell ref="A1:M1"/>
  </mergeCells>
  <phoneticPr fontId="1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8"/>
  <sheetViews>
    <sheetView showGridLines="0" workbookViewId="0">
      <selection sqref="A1:H1"/>
    </sheetView>
  </sheetViews>
  <sheetFormatPr defaultRowHeight="15.75" customHeight="1"/>
  <cols>
    <col min="1" max="1" width="51.7109375" style="15" customWidth="1"/>
    <col min="2" max="2" width="10" style="15" customWidth="1"/>
    <col min="3" max="4" width="9.140625" style="15"/>
    <col min="5" max="7" width="9.140625" style="139"/>
    <col min="8" max="16384" width="9.140625" style="15"/>
  </cols>
  <sheetData>
    <row r="1" spans="1:11" ht="33.75" customHeight="1">
      <c r="A1" s="146" t="s">
        <v>46</v>
      </c>
      <c r="B1" s="146"/>
      <c r="C1" s="146"/>
      <c r="D1" s="146"/>
      <c r="E1" s="146"/>
      <c r="F1" s="146"/>
      <c r="G1" s="146"/>
      <c r="H1" s="146"/>
    </row>
    <row r="2" spans="1:11" ht="15.75" customHeight="1">
      <c r="A2" s="10"/>
      <c r="B2" s="16"/>
      <c r="H2" s="34" t="s">
        <v>17</v>
      </c>
    </row>
    <row r="3" spans="1:11" ht="15.75" customHeight="1">
      <c r="A3" s="129" t="s">
        <v>19</v>
      </c>
      <c r="B3" s="32">
        <v>2024</v>
      </c>
      <c r="C3" s="160">
        <v>2025</v>
      </c>
      <c r="D3" s="160"/>
      <c r="E3" s="160"/>
      <c r="F3" s="160"/>
      <c r="G3" s="160"/>
      <c r="H3" s="161"/>
      <c r="I3" s="90"/>
      <c r="J3" s="90"/>
      <c r="K3" s="90"/>
    </row>
    <row r="4" spans="1:11" ht="15.75" customHeight="1">
      <c r="A4" s="130" t="s">
        <v>18</v>
      </c>
      <c r="B4" s="32">
        <v>12</v>
      </c>
      <c r="C4" s="32">
        <v>1</v>
      </c>
      <c r="D4" s="32">
        <v>2</v>
      </c>
      <c r="E4" s="32">
        <v>3</v>
      </c>
      <c r="F4" s="32">
        <v>4</v>
      </c>
      <c r="G4" s="32">
        <v>5</v>
      </c>
      <c r="H4" s="32">
        <v>6</v>
      </c>
      <c r="I4" s="90"/>
      <c r="J4" s="90"/>
      <c r="K4" s="90"/>
    </row>
    <row r="5" spans="1:11" ht="15.75" customHeight="1">
      <c r="A5" s="51" t="s">
        <v>1</v>
      </c>
      <c r="B5" s="113">
        <v>5699.2481829867138</v>
      </c>
      <c r="C5" s="113">
        <v>5823.7574216299799</v>
      </c>
      <c r="D5" s="113">
        <v>5904.6996164655675</v>
      </c>
      <c r="E5" s="113">
        <v>5848.4911363735355</v>
      </c>
      <c r="F5" s="113">
        <v>5935.3138445020459</v>
      </c>
      <c r="G5" s="113">
        <v>6071.4391672726624</v>
      </c>
      <c r="H5" s="113">
        <v>6172.9089728426443</v>
      </c>
      <c r="I5" s="90"/>
      <c r="J5" s="90"/>
      <c r="K5" s="90"/>
    </row>
    <row r="6" spans="1:11" ht="15.75" customHeight="1">
      <c r="A6" s="51" t="s">
        <v>2</v>
      </c>
      <c r="B6" s="113">
        <v>5529.1834493239157</v>
      </c>
      <c r="C6" s="113">
        <v>5576.5417153883818</v>
      </c>
      <c r="D6" s="113">
        <v>5610.796568528036</v>
      </c>
      <c r="E6" s="113">
        <v>5576.0552347731364</v>
      </c>
      <c r="F6" s="113">
        <v>5568.530274739931</v>
      </c>
      <c r="G6" s="113">
        <v>5692.868502556611</v>
      </c>
      <c r="H6" s="113">
        <v>5757.6339585453443</v>
      </c>
      <c r="I6" s="90"/>
      <c r="J6" s="90"/>
      <c r="K6" s="90"/>
    </row>
    <row r="7" spans="1:11" ht="15.75" customHeight="1">
      <c r="A7" s="51" t="s">
        <v>3</v>
      </c>
      <c r="B7" s="113">
        <v>5831.4821118009404</v>
      </c>
      <c r="C7" s="113">
        <v>5945.1763071605492</v>
      </c>
      <c r="D7" s="113">
        <v>5986.9797788138349</v>
      </c>
      <c r="E7" s="113">
        <v>5943.254419628056</v>
      </c>
      <c r="F7" s="113">
        <v>6027.2253411691745</v>
      </c>
      <c r="G7" s="113">
        <v>6128.8425296833575</v>
      </c>
      <c r="H7" s="113">
        <v>6239.9350089361214</v>
      </c>
      <c r="I7" s="90"/>
      <c r="J7" s="90"/>
      <c r="K7" s="90"/>
    </row>
    <row r="8" spans="1:11" ht="15.75" customHeight="1">
      <c r="A8" s="51" t="s">
        <v>4</v>
      </c>
      <c r="B8" s="113">
        <v>5630.4053375508338</v>
      </c>
      <c r="C8" s="113">
        <v>5741.6928947123351</v>
      </c>
      <c r="D8" s="113">
        <v>5786.3061984331898</v>
      </c>
      <c r="E8" s="113">
        <v>5699.9742872343513</v>
      </c>
      <c r="F8" s="113">
        <v>5772.4699023600533</v>
      </c>
      <c r="G8" s="113">
        <v>5901.9278750058174</v>
      </c>
      <c r="H8" s="113">
        <v>6016.1137825598553</v>
      </c>
      <c r="I8" s="90"/>
      <c r="J8" s="90"/>
      <c r="K8" s="90"/>
    </row>
    <row r="9" spans="1:11" ht="15.75" customHeight="1">
      <c r="A9" s="51" t="s">
        <v>58</v>
      </c>
      <c r="B9" s="113">
        <v>6987.3577935344892</v>
      </c>
      <c r="C9" s="113">
        <v>7116.9919788744819</v>
      </c>
      <c r="D9" s="113">
        <v>7183.0292328723935</v>
      </c>
      <c r="E9" s="113">
        <v>7061.7277925024837</v>
      </c>
      <c r="F9" s="113">
        <v>7170.2709999340659</v>
      </c>
      <c r="G9" s="113">
        <v>7383.5669200310131</v>
      </c>
      <c r="H9" s="113">
        <v>7527.9923587288249</v>
      </c>
      <c r="I9" s="90"/>
      <c r="J9" s="90"/>
      <c r="K9" s="90"/>
    </row>
    <row r="10" spans="1:11" ht="15.75" customHeight="1">
      <c r="A10" s="51" t="s">
        <v>5</v>
      </c>
      <c r="B10" s="113">
        <v>6417.5660713671459</v>
      </c>
      <c r="C10" s="113">
        <v>6517.2239234150384</v>
      </c>
      <c r="D10" s="113">
        <v>6595.3052119213808</v>
      </c>
      <c r="E10" s="113">
        <v>6519.7022111157794</v>
      </c>
      <c r="F10" s="113">
        <v>6547.9158853586696</v>
      </c>
      <c r="G10" s="113">
        <v>6712.5131665196013</v>
      </c>
      <c r="H10" s="113">
        <v>6818.4293559817906</v>
      </c>
      <c r="I10" s="90"/>
      <c r="J10" s="90"/>
      <c r="K10" s="90"/>
    </row>
    <row r="11" spans="1:11" ht="15.75" customHeight="1">
      <c r="A11" s="51" t="s">
        <v>36</v>
      </c>
      <c r="B11" s="113">
        <v>3289.4673866883973</v>
      </c>
      <c r="C11" s="113">
        <v>3299.8731752662507</v>
      </c>
      <c r="D11" s="113">
        <v>3320.4458806587231</v>
      </c>
      <c r="E11" s="113">
        <v>3370.1755590006214</v>
      </c>
      <c r="F11" s="113">
        <v>3379.4426168593277</v>
      </c>
      <c r="G11" s="113">
        <v>3393.5042303276518</v>
      </c>
      <c r="H11" s="113">
        <v>3449.4576816710796</v>
      </c>
      <c r="I11" s="90"/>
      <c r="J11" s="90"/>
      <c r="K11" s="90"/>
    </row>
    <row r="12" spans="1:11" ht="15.75" customHeight="1">
      <c r="A12" s="51" t="s">
        <v>30</v>
      </c>
      <c r="B12" s="113">
        <v>3211.4601609620377</v>
      </c>
      <c r="C12" s="113">
        <v>3223.693460299678</v>
      </c>
      <c r="D12" s="113">
        <v>3215.7350973825273</v>
      </c>
      <c r="E12" s="113">
        <v>3233.8046897340578</v>
      </c>
      <c r="F12" s="113">
        <v>3202.4012413424207</v>
      </c>
      <c r="G12" s="113">
        <v>3214.628052829632</v>
      </c>
      <c r="H12" s="113">
        <v>3285.2288138719791</v>
      </c>
      <c r="I12" s="90"/>
      <c r="J12" s="90"/>
      <c r="K12" s="90"/>
    </row>
    <row r="13" spans="1:11" ht="15.75" customHeight="1">
      <c r="A13" s="131" t="s">
        <v>39</v>
      </c>
      <c r="B13" s="114">
        <v>3128.9866666666667</v>
      </c>
      <c r="C13" s="114">
        <v>3199.5442545857773</v>
      </c>
      <c r="D13" s="114">
        <v>3199.3155412875813</v>
      </c>
      <c r="E13" s="114">
        <v>3176.5993686229585</v>
      </c>
      <c r="F13" s="114">
        <v>3182.5215575155312</v>
      </c>
      <c r="G13" s="114">
        <v>3259.0665092955642</v>
      </c>
      <c r="H13" s="114">
        <v>3298.1895452727031</v>
      </c>
      <c r="I13" s="90"/>
      <c r="J13" s="90"/>
      <c r="K13" s="90"/>
    </row>
    <row r="14" spans="1:11" s="33" customFormat="1" ht="15.75" customHeight="1">
      <c r="A14" s="51" t="s">
        <v>59</v>
      </c>
      <c r="B14" s="113">
        <v>3339.7646756978652</v>
      </c>
      <c r="C14" s="113">
        <v>3406.7856022370756</v>
      </c>
      <c r="D14" s="113">
        <v>3312.1890065006041</v>
      </c>
      <c r="E14" s="113">
        <v>3243.4770513004742</v>
      </c>
      <c r="F14" s="113">
        <v>3289.3116327175567</v>
      </c>
      <c r="G14" s="113">
        <v>3441.111381697001</v>
      </c>
      <c r="H14" s="113">
        <v>3533.5293182983087</v>
      </c>
      <c r="I14" s="90"/>
      <c r="J14" s="90"/>
      <c r="K14" s="90"/>
    </row>
    <row r="15" spans="1:11">
      <c r="A15" s="97" t="s">
        <v>8</v>
      </c>
      <c r="B15" s="113">
        <v>5653.0428120671495</v>
      </c>
      <c r="C15" s="113">
        <v>5755.4731850087292</v>
      </c>
      <c r="D15" s="113">
        <v>5809.14044221738</v>
      </c>
      <c r="E15" s="113">
        <v>5749.9653124022288</v>
      </c>
      <c r="F15" s="113">
        <v>5814.8429374606121</v>
      </c>
      <c r="G15" s="113">
        <v>5944.7027752599051</v>
      </c>
      <c r="H15" s="113">
        <v>6048.2827509324543</v>
      </c>
      <c r="I15" s="90"/>
      <c r="J15" s="90"/>
      <c r="K15" s="90"/>
    </row>
    <row r="16" spans="1:11" ht="15.75" customHeight="1">
      <c r="A16" s="90"/>
      <c r="B16" s="90"/>
      <c r="C16" s="90"/>
      <c r="D16" s="90"/>
      <c r="E16" s="141"/>
      <c r="F16" s="141"/>
      <c r="G16" s="141"/>
      <c r="H16" s="90"/>
      <c r="I16" s="90"/>
      <c r="J16" s="90"/>
      <c r="K16" s="90"/>
    </row>
    <row r="17" spans="1:11" s="33" customFormat="1" ht="15.75" customHeight="1">
      <c r="A17" s="90" t="s">
        <v>44</v>
      </c>
      <c r="B17" s="90"/>
      <c r="C17" s="90"/>
      <c r="D17" s="90"/>
      <c r="E17" s="141"/>
      <c r="F17" s="141"/>
      <c r="G17" s="141"/>
      <c r="H17" s="90"/>
      <c r="I17" s="90"/>
      <c r="J17" s="90"/>
      <c r="K17" s="90"/>
    </row>
    <row r="18" spans="1:11" s="33" customFormat="1" ht="81.75" customHeight="1">
      <c r="A18" s="162" t="s">
        <v>54</v>
      </c>
      <c r="B18" s="162"/>
      <c r="C18" s="162"/>
      <c r="D18" s="162"/>
      <c r="E18" s="162"/>
      <c r="F18" s="162"/>
      <c r="G18" s="162"/>
      <c r="H18" s="162"/>
    </row>
  </sheetData>
  <mergeCells count="3">
    <mergeCell ref="C3:H3"/>
    <mergeCell ref="A1:H1"/>
    <mergeCell ref="A18:H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2025-08-13T11:11:59Z</cp:lastPrinted>
  <dcterms:created xsi:type="dcterms:W3CDTF">2003-04-19T18:01:46Z</dcterms:created>
  <dcterms:modified xsi:type="dcterms:W3CDTF">2025-08-13T11:12:08Z</dcterms:modified>
</cp:coreProperties>
</file>