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1_2025\Чисти Q1 2025\"/>
    </mc:Choice>
  </mc:AlternateContent>
  <bookViews>
    <workbookView xWindow="0" yWindow="0" windowWidth="7110" windowHeight="528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3.1-Д'!$A$1:$H$20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E9" i="28" l="1"/>
  <c r="B17" i="10"/>
  <c r="D27" i="35" l="1"/>
  <c r="D26" i="35"/>
  <c r="D25" i="35"/>
  <c r="C28" i="35"/>
  <c r="C27" i="35"/>
  <c r="C26" i="35"/>
  <c r="C25" i="35"/>
  <c r="M11" i="19"/>
  <c r="M14" i="35"/>
  <c r="B7" i="20"/>
  <c r="B8" i="20"/>
  <c r="B9" i="20"/>
  <c r="B10" i="20"/>
  <c r="B11" i="20"/>
  <c r="B12" i="20"/>
  <c r="B13" i="20"/>
  <c r="B14" i="20"/>
  <c r="B15" i="20"/>
  <c r="B6" i="20"/>
  <c r="C12" i="19"/>
  <c r="C11" i="19"/>
  <c r="C10" i="19"/>
  <c r="C9" i="19"/>
  <c r="C8" i="19"/>
  <c r="C7" i="19"/>
  <c r="M4" i="11"/>
  <c r="M9" i="11" l="1"/>
  <c r="M8" i="11"/>
  <c r="M7" i="11"/>
  <c r="M6" i="11"/>
  <c r="M5" i="11"/>
  <c r="G17" i="18"/>
  <c r="G16" i="18"/>
  <c r="G15" i="18"/>
  <c r="G14" i="18"/>
  <c r="G13" i="18"/>
  <c r="G12" i="18"/>
  <c r="G11" i="18"/>
  <c r="G10" i="18"/>
  <c r="G9" i="18"/>
  <c r="G8" i="18" l="1"/>
  <c r="C17" i="10"/>
  <c r="E16" i="7" l="1"/>
  <c r="B16" i="7"/>
  <c r="E15" i="28" l="1"/>
  <c r="B15" i="6"/>
  <c r="B16" i="20" s="1"/>
  <c r="C15" i="6"/>
  <c r="D15" i="6"/>
  <c r="E15" i="6"/>
  <c r="M6" i="39" l="1"/>
  <c r="M5" i="39"/>
  <c r="M4" i="39"/>
  <c r="L6" i="36"/>
  <c r="L7" i="36"/>
  <c r="L8" i="36"/>
  <c r="L9" i="36"/>
  <c r="L5" i="36"/>
  <c r="C10" i="36"/>
  <c r="D10" i="36"/>
  <c r="E10" i="36"/>
  <c r="F10" i="36"/>
  <c r="G10" i="36"/>
  <c r="H10" i="36"/>
  <c r="I10" i="36"/>
  <c r="J10" i="36"/>
  <c r="K10" i="36"/>
  <c r="B10" i="36"/>
  <c r="M6" i="35"/>
  <c r="M7" i="35"/>
  <c r="M8" i="35"/>
  <c r="M9" i="35"/>
  <c r="M10" i="35"/>
  <c r="M12" i="35"/>
  <c r="M13" i="35"/>
  <c r="M5" i="35"/>
  <c r="D6" i="20"/>
  <c r="E6" i="20"/>
  <c r="D7" i="20"/>
  <c r="E7" i="20"/>
  <c r="D8" i="20"/>
  <c r="E8" i="20"/>
  <c r="D9" i="20"/>
  <c r="E9" i="20"/>
  <c r="D10" i="20"/>
  <c r="E10" i="20"/>
  <c r="D11" i="20"/>
  <c r="E11" i="20"/>
  <c r="D12" i="20"/>
  <c r="E12" i="20"/>
  <c r="D13" i="20"/>
  <c r="E13" i="20"/>
  <c r="D14" i="20"/>
  <c r="E14" i="20"/>
  <c r="D15" i="20"/>
  <c r="E15" i="20"/>
  <c r="C7" i="20"/>
  <c r="C8" i="20"/>
  <c r="C9" i="20"/>
  <c r="C10" i="20"/>
  <c r="C11" i="20"/>
  <c r="C12" i="20"/>
  <c r="C13" i="20"/>
  <c r="C14" i="20"/>
  <c r="C15" i="20"/>
  <c r="C6" i="20"/>
  <c r="L10" i="36" l="1"/>
  <c r="D15" i="19"/>
  <c r="E15" i="19"/>
  <c r="F15" i="19"/>
  <c r="G15" i="19"/>
  <c r="H15" i="19"/>
  <c r="I15" i="19"/>
  <c r="J15" i="19"/>
  <c r="K15" i="19"/>
  <c r="L15" i="19"/>
  <c r="D16" i="19"/>
  <c r="E16" i="19"/>
  <c r="F16" i="19"/>
  <c r="G16" i="19"/>
  <c r="H16" i="19"/>
  <c r="I16" i="19"/>
  <c r="J16" i="19"/>
  <c r="K16" i="19"/>
  <c r="L16" i="19"/>
  <c r="D17" i="19"/>
  <c r="E17" i="19"/>
  <c r="F17" i="19"/>
  <c r="G17" i="19"/>
  <c r="H17" i="19"/>
  <c r="I17" i="19"/>
  <c r="J17" i="19"/>
  <c r="K17" i="19"/>
  <c r="L17" i="19"/>
  <c r="D18" i="19"/>
  <c r="E18" i="19"/>
  <c r="F18" i="19"/>
  <c r="G18" i="19"/>
  <c r="H18" i="19"/>
  <c r="I18" i="19"/>
  <c r="J18" i="19"/>
  <c r="K18" i="19"/>
  <c r="L18" i="19"/>
  <c r="C16" i="19"/>
  <c r="C17" i="19"/>
  <c r="C18" i="19"/>
  <c r="C15" i="19"/>
  <c r="C6" i="19"/>
  <c r="D6" i="19"/>
  <c r="E6" i="19"/>
  <c r="F6" i="19"/>
  <c r="G6" i="19"/>
  <c r="H6" i="19"/>
  <c r="I6" i="19"/>
  <c r="J6" i="19"/>
  <c r="K6" i="19"/>
  <c r="L6" i="19"/>
  <c r="D7" i="19"/>
  <c r="E7" i="19"/>
  <c r="F7" i="19"/>
  <c r="G7" i="19"/>
  <c r="H7" i="19"/>
  <c r="I7" i="19"/>
  <c r="J7" i="19"/>
  <c r="K7" i="19"/>
  <c r="L7" i="19"/>
  <c r="D8" i="19"/>
  <c r="E8" i="19"/>
  <c r="F8" i="19"/>
  <c r="G8" i="19"/>
  <c r="H8" i="19"/>
  <c r="I8" i="19"/>
  <c r="J8" i="19"/>
  <c r="K8" i="19"/>
  <c r="L8" i="19"/>
  <c r="D9" i="19"/>
  <c r="E9" i="19"/>
  <c r="F9" i="19"/>
  <c r="G9" i="19"/>
  <c r="H9" i="19"/>
  <c r="I9" i="19"/>
  <c r="J9" i="19"/>
  <c r="K9" i="19"/>
  <c r="L9" i="19"/>
  <c r="D10" i="19"/>
  <c r="E10" i="19"/>
  <c r="F10" i="19"/>
  <c r="G10" i="19"/>
  <c r="H10" i="19"/>
  <c r="I10" i="19"/>
  <c r="J10" i="19"/>
  <c r="K10" i="19"/>
  <c r="L10" i="19"/>
  <c r="D11" i="19"/>
  <c r="E11" i="19"/>
  <c r="F11" i="19"/>
  <c r="G11" i="19"/>
  <c r="H11" i="19"/>
  <c r="I11" i="19"/>
  <c r="J11" i="19"/>
  <c r="K11" i="19"/>
  <c r="L11" i="19"/>
  <c r="D12" i="19"/>
  <c r="E12" i="19"/>
  <c r="F12" i="19"/>
  <c r="G12" i="19"/>
  <c r="H12" i="19"/>
  <c r="I12" i="19"/>
  <c r="J12" i="19"/>
  <c r="K12" i="19"/>
  <c r="L12" i="19"/>
  <c r="C13" i="19"/>
  <c r="D13" i="19"/>
  <c r="E13" i="19"/>
  <c r="F13" i="19"/>
  <c r="G13" i="19"/>
  <c r="H13" i="19"/>
  <c r="I13" i="19"/>
  <c r="J13" i="19"/>
  <c r="K13" i="19"/>
  <c r="L13" i="19"/>
  <c r="C14" i="19"/>
  <c r="D14" i="19"/>
  <c r="E14" i="19"/>
  <c r="F14" i="19"/>
  <c r="G14" i="19"/>
  <c r="H14" i="19"/>
  <c r="I14" i="19"/>
  <c r="J14" i="19"/>
  <c r="K14" i="19"/>
  <c r="L14" i="19"/>
  <c r="D5" i="19"/>
  <c r="E5" i="19"/>
  <c r="F5" i="19"/>
  <c r="G5" i="19"/>
  <c r="H5" i="19"/>
  <c r="I5" i="19"/>
  <c r="J5" i="19"/>
  <c r="K5" i="19"/>
  <c r="L5" i="19"/>
  <c r="C5" i="19"/>
  <c r="M10" i="11"/>
  <c r="M11" i="11"/>
  <c r="M12" i="11"/>
  <c r="M13" i="11"/>
  <c r="M15" i="11"/>
  <c r="M16" i="11"/>
  <c r="M17" i="11"/>
  <c r="G7" i="18"/>
  <c r="G8" i="10"/>
  <c r="G9" i="10"/>
  <c r="G10" i="10"/>
  <c r="G11" i="10"/>
  <c r="G12" i="10"/>
  <c r="G13" i="10"/>
  <c r="G14" i="10"/>
  <c r="G15" i="10"/>
  <c r="G16" i="10"/>
  <c r="G7" i="10"/>
  <c r="D17" i="10"/>
  <c r="E17" i="10"/>
  <c r="F17" i="10"/>
  <c r="C16" i="7"/>
  <c r="C8" i="28" s="1"/>
  <c r="D16" i="7"/>
  <c r="D9" i="28" s="1"/>
  <c r="E16" i="20"/>
  <c r="B10" i="28"/>
  <c r="M14" i="11" l="1"/>
  <c r="M17" i="19" s="1"/>
  <c r="M18" i="19"/>
  <c r="M16" i="19"/>
  <c r="M15" i="19" s="1"/>
  <c r="M7" i="19"/>
  <c r="M8" i="19"/>
  <c r="M12" i="19"/>
  <c r="M9" i="19"/>
  <c r="M13" i="19"/>
  <c r="M10" i="19"/>
  <c r="M6" i="19"/>
  <c r="M14" i="19"/>
  <c r="C13" i="28"/>
  <c r="C9" i="28"/>
  <c r="D15" i="28"/>
  <c r="C14" i="28"/>
  <c r="D11" i="28"/>
  <c r="C10" i="28"/>
  <c r="D7" i="28"/>
  <c r="C6" i="28"/>
  <c r="D14" i="28"/>
  <c r="D10" i="28"/>
  <c r="D6" i="28"/>
  <c r="D16" i="28"/>
  <c r="C15" i="28"/>
  <c r="D12" i="28"/>
  <c r="C11" i="28"/>
  <c r="D8" i="28"/>
  <c r="C7" i="28"/>
  <c r="C16" i="28"/>
  <c r="D13" i="28"/>
  <c r="C12" i="28"/>
  <c r="B13" i="28"/>
  <c r="B12" i="28"/>
  <c r="B15" i="28"/>
  <c r="B11" i="28"/>
  <c r="B7" i="28"/>
  <c r="B6" i="28"/>
  <c r="B9" i="28"/>
  <c r="B16" i="28"/>
  <c r="B8" i="28"/>
  <c r="B14" i="28"/>
  <c r="E16" i="28"/>
  <c r="E14" i="28"/>
  <c r="E13" i="28"/>
  <c r="E12" i="28"/>
  <c r="E11" i="28"/>
  <c r="E10" i="28"/>
  <c r="E8" i="28"/>
  <c r="E7" i="28"/>
  <c r="E6" i="28"/>
  <c r="G17" i="10"/>
  <c r="L5" i="41"/>
  <c r="L6" i="41"/>
  <c r="L7" i="41"/>
  <c r="L4" i="41"/>
  <c r="E6" i="5"/>
  <c r="E7" i="5"/>
  <c r="E8" i="5"/>
  <c r="E9" i="5"/>
  <c r="E10" i="5"/>
  <c r="E11" i="5"/>
  <c r="E12" i="5"/>
  <c r="E13" i="5"/>
  <c r="E14" i="5"/>
  <c r="E15" i="5"/>
  <c r="E16" i="5"/>
  <c r="B7" i="5"/>
  <c r="B8" i="5"/>
  <c r="B9" i="5"/>
  <c r="B10" i="5"/>
  <c r="B11" i="5"/>
  <c r="B12" i="5"/>
  <c r="B13" i="5"/>
  <c r="B14" i="5"/>
  <c r="B15" i="5"/>
  <c r="B16" i="5"/>
  <c r="B6" i="5"/>
  <c r="M5" i="19" l="1"/>
  <c r="D28" i="35" l="1"/>
  <c r="D16" i="20"/>
  <c r="D6" i="5"/>
  <c r="D7" i="5"/>
  <c r="D8" i="5"/>
  <c r="D9" i="5"/>
  <c r="D10" i="5"/>
  <c r="D11" i="5"/>
  <c r="D12" i="5"/>
  <c r="D13" i="5"/>
  <c r="D14" i="5"/>
  <c r="D15" i="5"/>
  <c r="D16" i="5"/>
  <c r="C16" i="20"/>
  <c r="C6" i="5"/>
  <c r="C7" i="5"/>
  <c r="C8" i="5"/>
  <c r="C9" i="5"/>
  <c r="C10" i="5"/>
  <c r="C11" i="5"/>
  <c r="C12" i="5"/>
  <c r="C13" i="5"/>
  <c r="C14" i="5"/>
  <c r="C15" i="5"/>
  <c r="C16" i="5"/>
</calcChain>
</file>

<file path=xl/sharedStrings.xml><?xml version="1.0" encoding="utf-8"?>
<sst xmlns="http://schemas.openxmlformats.org/spreadsheetml/2006/main" count="276" uniqueCount="104">
  <si>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</si>
  <si>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</si>
  <si>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</si>
  <si>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</si>
  <si>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</si>
  <si>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</si>
  <si>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</si>
  <si>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</si>
  <si>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</si>
  <si>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</si>
  <si>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</si>
  <si>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</si>
  <si>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</si>
  <si>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</si>
  <si>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</si>
  <si>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</si>
  <si>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</si>
  <si>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</si>
  <si>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</si>
  <si>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</si>
  <si>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</si>
  <si>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</si>
  <si>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</si>
  <si>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</si>
  <si>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</si>
  <si>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</si>
  <si>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</si>
  <si>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</si>
  <si>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</si>
  <si>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</si>
  <si>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</si>
  <si>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</si>
  <si>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</si>
  <si>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</si>
  <si>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</si>
  <si>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</si>
  <si>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</si>
  <si>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</si>
  <si>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</si>
  <si>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</si>
  <si>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</si>
  <si>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</si>
  <si>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</si>
  <si>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</si>
  <si>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</si>
  <si>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</si>
  <si>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</si>
  <si>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</si>
  <si>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</si>
  <si>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</si>
  <si>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</si>
  <si>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</si>
  <si>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</si>
  <si>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</si>
  <si>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</si>
  <si>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</si>
  <si>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</si>
  <si>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</si>
  <si>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</si>
  <si>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</si>
  <si>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</si>
  <si>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</si>
  <si>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</si>
  <si>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</si>
  <si>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</si>
  <si>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</si>
  <si>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</si>
  <si>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</si>
  <si>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</si>
  <si>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</si>
  <si>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</si>
  <si>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</si>
  <si>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</si>
  <si>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</si>
  <si>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</si>
  <si>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</si>
  <si>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</si>
  <si>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</si>
  <si>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</si>
  <si>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</si>
  <si>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</si>
  <si>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</si>
  <si>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</si>
  <si>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</si>
  <si>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Година, среднопретеглено</t>
  </si>
  <si>
    <t>Дългови финансови инструменти</t>
  </si>
  <si>
    <t>Дялови финансови инструменти</t>
  </si>
  <si>
    <t>С лична пенсия за старост</t>
  </si>
  <si>
    <t>С лична пенсия за инвалидност</t>
  </si>
  <si>
    <t>С наследствена пенсия</t>
  </si>
  <si>
    <t>Брой на осигурените лица* по видове договори в ДПФ към 31.03.2025 г.</t>
  </si>
  <si>
    <t>месеци</t>
  </si>
  <si>
    <t>Динамика на нетните активи в ДПФ през 2025 г. (по месеци)</t>
  </si>
  <si>
    <t xml:space="preserve">Инвестиционен портфейл и балансови активи на ДПФ към 31.03.2025 г. </t>
  </si>
  <si>
    <t>Структура на инвестиционния портфейл и балансовите активи на ДПФ към 31.03.2025 г.</t>
  </si>
  <si>
    <t>Брой на пенсионерите в ДПФ към 31.03.2025 г.</t>
  </si>
  <si>
    <t xml:space="preserve">Начислени и изплатени суми на осигурени лица и пенсионери за периода  01.01.2025 г. - 31.03.2025 г. </t>
  </si>
  <si>
    <t>Брой на осигурените лица по договор от работодател към 31.03.2025 г. (брой лица)</t>
  </si>
  <si>
    <t>Натрупани средства по партидите на лицата с работодателски договори към 31.03.2025 г.(хил. лв.)</t>
  </si>
  <si>
    <t>I-во    трим.</t>
  </si>
  <si>
    <t>I-во трим., средноаритметично</t>
  </si>
  <si>
    <t>I-во трим., среднопретеглено</t>
  </si>
  <si>
    <t>Постъпления от осигурителни вноски по работодателски договори за първото тримесечие на 2025 г. (хил. лв.)</t>
  </si>
  <si>
    <t>Структура на осигурителните вноски в ДПФ за първото тримесечие на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</si>
</sst>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_-* #,##0.00\ _л_в_-;\-* #,##0.00\ _л_в_-;_-* &quot;-&quot;\ _л_в_-;_-@_-"/>
    <numFmt numFmtId="171" formatCode="0.00_ ;\-0.00\ "/>
    <numFmt numFmtId="172" formatCode="0.0000"/>
    <numFmt numFmtId="173" formatCode="0.0"/>
    <numFmt numFmtId="174" formatCode="#,##0.00\ _л_в_.;\-#,##0.00\ _л_в_."/>
    <numFmt numFmtId="175" formatCode="_-* #,##0.000000\ _л_в_-;\-* #,##0.000000\ _л_в_-;_-* &quot;-&quot;??\ _л_в_-;_-@_-"/>
  </numFmts>
  <fonts count="2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</font>
    <font>
      <sz val="8"/>
      <color rgb="FF080000"/>
      <name val="Tahoma"/>
      <family val="2"/>
      <charset val="204"/>
    </font>
    <font>
      <sz val="12"/>
      <color rgb="FFFF0000"/>
      <name val="Times New Roman"/>
      <family val="1"/>
    </font>
    <font>
      <sz val="12"/>
      <color rgb="FFFFFF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167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3" fillId="0" borderId="0"/>
    <xf numFmtId="0" fontId="4" fillId="0" borderId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1" fillId="0" borderId="0"/>
    <xf numFmtId="0" fontId="4" fillId="0" borderId="0"/>
  </cellStyleXfs>
  <cellXfs count="284">
    <xf numFmtId="0" fontId="0" fillId="0" borderId="0" xfId="0"/>
    <xf numFmtId="0" fontId="7" fillId="0" borderId="0" xfId="4" applyFont="1" applyBorder="1" applyAlignment="1">
      <alignment horizontal="center" vertical="center" wrapText="1"/>
    </xf>
    <xf numFmtId="0" fontId="7" fillId="0" borderId="0" xfId="4" applyFont="1" applyBorder="1" applyAlignment="1">
      <alignment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167" fontId="7" fillId="0" borderId="2" xfId="1" applyFont="1" applyBorder="1" applyAlignment="1">
      <alignment horizontal="left" wrapText="1"/>
    </xf>
    <xf numFmtId="3" fontId="7" fillId="0" borderId="0" xfId="4" applyNumberFormat="1" applyFont="1" applyBorder="1" applyAlignment="1">
      <alignment horizontal="center" vertical="center" wrapText="1"/>
    </xf>
    <xf numFmtId="167" fontId="7" fillId="0" borderId="2" xfId="1" applyFont="1" applyFill="1" applyBorder="1" applyAlignment="1">
      <alignment horizontal="left" wrapText="1"/>
    </xf>
    <xf numFmtId="168" fontId="7" fillId="0" borderId="0" xfId="1" applyNumberFormat="1" applyFont="1" applyBorder="1" applyAlignment="1">
      <alignment horizontal="center" vertical="center" wrapText="1"/>
    </xf>
    <xf numFmtId="168" fontId="7" fillId="0" borderId="0" xfId="1" applyNumberFormat="1" applyFont="1" applyBorder="1" applyAlignment="1">
      <alignment vertical="center" wrapText="1"/>
    </xf>
    <xf numFmtId="168" fontId="7" fillId="0" borderId="0" xfId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0" xfId="3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3" applyFont="1"/>
    <xf numFmtId="0" fontId="7" fillId="0" borderId="0" xfId="0" applyFont="1" applyBorder="1" applyAlignment="1">
      <alignment horizontal="center"/>
    </xf>
    <xf numFmtId="0" fontId="7" fillId="0" borderId="0" xfId="3" applyFont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3" applyFont="1" applyBorder="1"/>
    <xf numFmtId="0" fontId="8" fillId="0" borderId="0" xfId="0" applyNumberFormat="1" applyFont="1" applyAlignment="1">
      <alignment horizontal="right" wrapText="1"/>
    </xf>
    <xf numFmtId="0" fontId="7" fillId="0" borderId="0" xfId="3" applyFont="1" applyBorder="1" applyAlignment="1">
      <alignment horizontal="left" wrapText="1"/>
    </xf>
    <xf numFmtId="0" fontId="7" fillId="0" borderId="0" xfId="3" applyFont="1" applyBorder="1" applyAlignment="1">
      <alignment horizontal="right" wrapText="1"/>
    </xf>
    <xf numFmtId="0" fontId="7" fillId="0" borderId="0" xfId="3" applyFont="1" applyAlignment="1">
      <alignment horizontal="lef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/>
    <xf numFmtId="3" fontId="10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wrapText="1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167" fontId="10" fillId="0" borderId="3" xfId="1" applyFont="1" applyFill="1" applyBorder="1" applyAlignment="1">
      <alignment horizontal="center" vertical="center" wrapText="1"/>
    </xf>
    <xf numFmtId="10" fontId="10" fillId="0" borderId="0" xfId="3" applyNumberFormat="1" applyFont="1" applyAlignment="1">
      <alignment horizontal="center" vertical="center" wrapText="1"/>
    </xf>
    <xf numFmtId="0" fontId="10" fillId="0" borderId="2" xfId="3" applyFont="1" applyBorder="1" applyAlignment="1">
      <alignment horizontal="left" vertical="center" wrapText="1"/>
    </xf>
    <xf numFmtId="167" fontId="10" fillId="0" borderId="2" xfId="1" applyFont="1" applyFill="1" applyBorder="1" applyAlignment="1">
      <alignment horizontal="left" vertical="center" wrapText="1"/>
    </xf>
    <xf numFmtId="165" fontId="0" fillId="0" borderId="0" xfId="0" applyNumberFormat="1"/>
    <xf numFmtId="0" fontId="7" fillId="0" borderId="0" xfId="3" applyFont="1" applyBorder="1" applyAlignment="1">
      <alignment horizontal="left"/>
    </xf>
    <xf numFmtId="0" fontId="7" fillId="0" borderId="0" xfId="3" applyFont="1" applyBorder="1" applyAlignment="1">
      <alignment horizontal="center"/>
    </xf>
    <xf numFmtId="167" fontId="7" fillId="0" borderId="0" xfId="1" applyFont="1" applyBorder="1" applyAlignment="1">
      <alignment horizontal="left" wrapText="1"/>
    </xf>
    <xf numFmtId="0" fontId="15" fillId="0" borderId="0" xfId="0" applyNumberFormat="1" applyFont="1" applyBorder="1" applyAlignment="1">
      <alignment horizontal="right" vertical="center" wrapText="1"/>
    </xf>
    <xf numFmtId="167" fontId="7" fillId="0" borderId="0" xfId="1" applyFont="1" applyFill="1" applyBorder="1" applyAlignment="1">
      <alignment horizontal="left" wrapText="1"/>
    </xf>
    <xf numFmtId="0" fontId="9" fillId="0" borderId="0" xfId="3" applyFont="1" applyBorder="1"/>
    <xf numFmtId="3" fontId="10" fillId="0" borderId="2" xfId="0" applyNumberFormat="1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wrapText="1"/>
    </xf>
    <xf numFmtId="0" fontId="16" fillId="0" borderId="0" xfId="0" applyFont="1" applyAlignment="1">
      <alignment horizontal="center"/>
    </xf>
    <xf numFmtId="3" fontId="11" fillId="0" borderId="0" xfId="0" applyNumberFormat="1" applyFont="1" applyBorder="1" applyAlignment="1"/>
    <xf numFmtId="3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0" fontId="17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0" fontId="10" fillId="0" borderId="0" xfId="0" applyNumberFormat="1" applyFont="1" applyAlignment="1">
      <alignment horizontal="center"/>
    </xf>
    <xf numFmtId="0" fontId="10" fillId="0" borderId="0" xfId="4" applyFont="1" applyBorder="1" applyAlignment="1">
      <alignment horizontal="right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167" fontId="10" fillId="0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justify" vertical="top" wrapText="1"/>
    </xf>
    <xf numFmtId="2" fontId="10" fillId="0" borderId="0" xfId="0" applyNumberFormat="1" applyFont="1" applyAlignment="1">
      <alignment horizontal="center"/>
    </xf>
    <xf numFmtId="0" fontId="10" fillId="0" borderId="2" xfId="0" applyFont="1" applyBorder="1" applyAlignment="1">
      <alignment vertical="top" wrapText="1"/>
    </xf>
    <xf numFmtId="3" fontId="16" fillId="0" borderId="4" xfId="0" applyNumberFormat="1" applyFont="1" applyFill="1" applyBorder="1" applyAlignment="1">
      <alignment horizontal="center" vertical="center" wrapText="1"/>
    </xf>
    <xf numFmtId="167" fontId="16" fillId="0" borderId="6" xfId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3" fontId="12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7" fillId="0" borderId="0" xfId="3" applyNumberFormat="1" applyFont="1" applyAlignment="1">
      <alignment horizontal="right"/>
    </xf>
    <xf numFmtId="3" fontId="11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left" wrapText="1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7" fillId="0" borderId="7" xfId="3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left"/>
    </xf>
    <xf numFmtId="2" fontId="15" fillId="0" borderId="0" xfId="0" applyNumberFormat="1" applyFont="1" applyBorder="1" applyAlignment="1">
      <alignment horizontal="right" vertical="center" wrapText="1"/>
    </xf>
    <xf numFmtId="0" fontId="10" fillId="0" borderId="0" xfId="3" applyFont="1" applyFill="1" applyAlignment="1">
      <alignment horizontal="right" vertical="center" wrapText="1"/>
    </xf>
    <xf numFmtId="3" fontId="7" fillId="0" borderId="0" xfId="4" applyNumberFormat="1" applyFont="1" applyFill="1" applyBorder="1" applyAlignment="1">
      <alignment horizontal="right" wrapText="1"/>
    </xf>
    <xf numFmtId="2" fontId="7" fillId="0" borderId="0" xfId="3" applyNumberFormat="1" applyFont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left" wrapText="1"/>
    </xf>
    <xf numFmtId="3" fontId="7" fillId="0" borderId="0" xfId="3" applyNumberFormat="1" applyFont="1"/>
    <xf numFmtId="3" fontId="7" fillId="0" borderId="2" xfId="4" applyNumberFormat="1" applyFont="1" applyFill="1" applyBorder="1" applyAlignment="1">
      <alignment horizontal="center" vertical="center" wrapText="1"/>
    </xf>
    <xf numFmtId="0" fontId="5" fillId="0" borderId="2" xfId="9" quotePrefix="1" applyFont="1" applyFill="1" applyBorder="1" applyAlignment="1">
      <alignment horizontal="right" vertical="center" wrapText="1" indent="1"/>
    </xf>
    <xf numFmtId="0" fontId="7" fillId="0" borderId="0" xfId="0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center" vertical="center" wrapText="1"/>
    </xf>
    <xf numFmtId="1" fontId="10" fillId="0" borderId="0" xfId="3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wrapText="1"/>
    </xf>
    <xf numFmtId="2" fontId="5" fillId="0" borderId="0" xfId="3" applyNumberFormat="1" applyFont="1" applyFill="1" applyBorder="1" applyAlignment="1">
      <alignment horizontal="right"/>
    </xf>
    <xf numFmtId="2" fontId="7" fillId="0" borderId="0" xfId="3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6" fillId="0" borderId="2" xfId="9" applyFont="1" applyFill="1" applyBorder="1" applyAlignment="1">
      <alignment horizontal="center" vertical="center"/>
    </xf>
    <xf numFmtId="0" fontId="16" fillId="0" borderId="2" xfId="9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/>
    <xf numFmtId="1" fontId="10" fillId="0" borderId="2" xfId="0" applyNumberFormat="1" applyFont="1" applyFill="1" applyBorder="1" applyAlignment="1">
      <alignment horizontal="center" vertical="center" wrapText="1"/>
    </xf>
    <xf numFmtId="3" fontId="7" fillId="0" borderId="0" xfId="4" applyNumberFormat="1" applyFont="1" applyBorder="1" applyAlignment="1">
      <alignment vertical="center" wrapText="1"/>
    </xf>
    <xf numFmtId="3" fontId="10" fillId="0" borderId="0" xfId="3" applyNumberFormat="1" applyFont="1" applyAlignment="1">
      <alignment horizontal="right" vertical="center" wrapText="1"/>
    </xf>
    <xf numFmtId="10" fontId="10" fillId="0" borderId="0" xfId="3" applyNumberFormat="1" applyFont="1" applyFill="1" applyAlignment="1">
      <alignment horizontal="center" vertical="center" wrapText="1"/>
    </xf>
    <xf numFmtId="10" fontId="7" fillId="0" borderId="0" xfId="5" applyNumberFormat="1" applyFont="1"/>
    <xf numFmtId="0" fontId="5" fillId="0" borderId="2" xfId="0" applyFont="1" applyFill="1" applyBorder="1" applyAlignment="1">
      <alignment horizontal="left" vertical="center" wrapText="1"/>
    </xf>
    <xf numFmtId="10" fontId="16" fillId="0" borderId="0" xfId="5" applyNumberFormat="1" applyFont="1" applyFill="1" applyAlignment="1">
      <alignment horizontal="center" vertical="center" wrapText="1"/>
    </xf>
    <xf numFmtId="10" fontId="5" fillId="0" borderId="0" xfId="5" applyNumberFormat="1" applyFont="1" applyFill="1" applyAlignment="1">
      <alignment horizontal="center" vertical="center" wrapText="1"/>
    </xf>
    <xf numFmtId="2" fontId="16" fillId="0" borderId="0" xfId="3" applyNumberFormat="1" applyFont="1" applyFill="1" applyAlignment="1">
      <alignment horizontal="center" vertical="center" wrapText="1"/>
    </xf>
    <xf numFmtId="0" fontId="10" fillId="0" borderId="0" xfId="3" applyFont="1" applyFill="1" applyAlignment="1">
      <alignment horizontal="left" vertical="center" wrapText="1"/>
    </xf>
    <xf numFmtId="3" fontId="10" fillId="0" borderId="0" xfId="3" applyNumberFormat="1" applyFont="1" applyFill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167" fontId="7" fillId="0" borderId="2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67" fontId="5" fillId="0" borderId="2" xfId="1" applyFont="1" applyBorder="1" applyAlignment="1">
      <alignment horizontal="left" vertical="center" wrapText="1"/>
    </xf>
    <xf numFmtId="167" fontId="5" fillId="0" borderId="2" xfId="1" applyFont="1" applyFill="1" applyBorder="1" applyAlignment="1">
      <alignment horizontal="left" vertical="center" wrapText="1"/>
    </xf>
    <xf numFmtId="10" fontId="10" fillId="0" borderId="0" xfId="5" applyNumberFormat="1" applyFont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168" fontId="5" fillId="0" borderId="0" xfId="1" applyNumberFormat="1" applyFont="1" applyFill="1" applyBorder="1" applyAlignment="1">
      <alignment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right"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vertical="center" wrapText="1"/>
    </xf>
    <xf numFmtId="4" fontId="5" fillId="0" borderId="0" xfId="1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1" fontId="5" fillId="0" borderId="2" xfId="0" quotePrefix="1" applyNumberFormat="1" applyFont="1" applyFill="1" applyBorder="1" applyAlignment="1">
      <alignment horizontal="right" vertical="center" wrapText="1" inden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wrapText="1"/>
    </xf>
    <xf numFmtId="1" fontId="19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5" fillId="0" borderId="2" xfId="9" quotePrefix="1" applyNumberFormat="1" applyFont="1" applyFill="1" applyBorder="1" applyAlignment="1">
      <alignment horizontal="right" vertical="center" wrapText="1" indent="1"/>
    </xf>
    <xf numFmtId="0" fontId="5" fillId="0" borderId="2" xfId="0" quotePrefix="1" applyNumberFormat="1" applyFont="1" applyFill="1" applyBorder="1" applyAlignment="1">
      <alignment horizontal="right" vertical="center" wrapText="1" indent="1"/>
    </xf>
    <xf numFmtId="0" fontId="5" fillId="0" borderId="2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/>
    </xf>
    <xf numFmtId="1" fontId="5" fillId="0" borderId="0" xfId="0" applyNumberFormat="1" applyFont="1" applyFill="1" applyAlignment="1"/>
    <xf numFmtId="1" fontId="5" fillId="0" borderId="2" xfId="0" applyNumberFormat="1" applyFont="1" applyFill="1" applyBorder="1" applyAlignment="1">
      <alignment horizontal="center"/>
    </xf>
    <xf numFmtId="2" fontId="5" fillId="0" borderId="0" xfId="0" applyNumberFormat="1" applyFont="1" applyFill="1" applyAlignment="1"/>
    <xf numFmtId="0" fontId="10" fillId="0" borderId="2" xfId="3" applyFont="1" applyFill="1" applyBorder="1" applyAlignment="1">
      <alignment horizontal="center" vertical="center" wrapText="1"/>
    </xf>
    <xf numFmtId="3" fontId="10" fillId="0" borderId="0" xfId="3" applyNumberFormat="1" applyFont="1" applyFill="1" applyAlignment="1">
      <alignment horizontal="center" vertical="center" wrapText="1"/>
    </xf>
    <xf numFmtId="3" fontId="10" fillId="0" borderId="0" xfId="3" applyNumberFormat="1" applyFont="1" applyFill="1" applyAlignment="1">
      <alignment horizontal="right" vertical="center" wrapText="1"/>
    </xf>
    <xf numFmtId="2" fontId="7" fillId="0" borderId="0" xfId="0" applyNumberFormat="1" applyFont="1" applyAlignment="1">
      <alignment horizontal="center"/>
    </xf>
    <xf numFmtId="0" fontId="22" fillId="0" borderId="0" xfId="3" applyFont="1" applyFill="1" applyAlignment="1">
      <alignment horizontal="left" vertical="center" wrapText="1"/>
    </xf>
    <xf numFmtId="3" fontId="22" fillId="0" borderId="0" xfId="3" applyNumberFormat="1" applyFont="1" applyFill="1" applyAlignment="1">
      <alignment horizontal="left" vertical="center" wrapText="1"/>
    </xf>
    <xf numFmtId="0" fontId="22" fillId="0" borderId="0" xfId="3" applyFont="1" applyFill="1" applyAlignment="1">
      <alignment horizontal="center" vertical="center" wrapText="1"/>
    </xf>
    <xf numFmtId="3" fontId="22" fillId="0" borderId="0" xfId="3" applyNumberFormat="1" applyFont="1" applyFill="1" applyAlignment="1">
      <alignment horizontal="center" vertical="center" wrapText="1"/>
    </xf>
    <xf numFmtId="3" fontId="22" fillId="0" borderId="0" xfId="3" applyNumberFormat="1" applyFont="1" applyFill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3" fontId="5" fillId="0" borderId="2" xfId="4" applyNumberFormat="1" applyFont="1" applyFill="1" applyBorder="1" applyAlignment="1">
      <alignment horizontal="right" vertical="center" wrapText="1"/>
    </xf>
    <xf numFmtId="3" fontId="7" fillId="0" borderId="2" xfId="4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7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2" fontId="5" fillId="0" borderId="2" xfId="3" applyNumberFormat="1" applyFont="1" applyFill="1" applyBorder="1" applyAlignment="1">
      <alignment horizontal="right" vertical="center"/>
    </xf>
    <xf numFmtId="2" fontId="7" fillId="0" borderId="2" xfId="3" applyNumberFormat="1" applyFont="1" applyFill="1" applyBorder="1" applyAlignment="1">
      <alignment horizontal="right" vertical="center"/>
    </xf>
    <xf numFmtId="166" fontId="16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170" fontId="16" fillId="0" borderId="2" xfId="0" applyNumberFormat="1" applyFont="1" applyFill="1" applyBorder="1" applyAlignment="1">
      <alignment horizontal="right" vertical="center" wrapText="1"/>
    </xf>
    <xf numFmtId="170" fontId="5" fillId="0" borderId="2" xfId="0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3" applyNumberFormat="1" applyFont="1" applyFill="1" applyBorder="1" applyAlignment="1">
      <alignment horizontal="right" vertical="center" wrapText="1"/>
    </xf>
    <xf numFmtId="3" fontId="10" fillId="0" borderId="2" xfId="3" applyNumberFormat="1" applyFont="1" applyFill="1" applyBorder="1" applyAlignment="1">
      <alignment vertical="center" wrapText="1"/>
    </xf>
    <xf numFmtId="3" fontId="10" fillId="0" borderId="2" xfId="3" applyNumberFormat="1" applyFont="1" applyFill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4" fontId="16" fillId="0" borderId="2" xfId="0" applyNumberFormat="1" applyFont="1" applyFill="1" applyBorder="1" applyAlignment="1">
      <alignment vertical="top" wrapText="1"/>
    </xf>
    <xf numFmtId="4" fontId="7" fillId="0" borderId="7" xfId="0" applyNumberFormat="1" applyFont="1" applyFill="1" applyBorder="1" applyAlignment="1">
      <alignment horizontal="right" wrapText="1"/>
    </xf>
    <xf numFmtId="4" fontId="5" fillId="0" borderId="7" xfId="0" applyNumberFormat="1" applyFont="1" applyFill="1" applyBorder="1" applyAlignment="1">
      <alignment horizontal="right" wrapText="1"/>
    </xf>
    <xf numFmtId="173" fontId="5" fillId="0" borderId="2" xfId="0" quotePrefix="1" applyNumberFormat="1" applyFont="1" applyFill="1" applyBorder="1" applyAlignment="1">
      <alignment horizontal="right" vertical="center" wrapText="1" indent="1"/>
    </xf>
    <xf numFmtId="166" fontId="16" fillId="0" borderId="0" xfId="0" applyNumberFormat="1" applyFont="1" applyFill="1" applyAlignment="1">
      <alignment horizontal="center"/>
    </xf>
    <xf numFmtId="2" fontId="7" fillId="0" borderId="0" xfId="5" applyNumberFormat="1" applyFont="1"/>
    <xf numFmtId="0" fontId="23" fillId="0" borderId="0" xfId="15" applyNumberFormat="1" applyFont="1" applyAlignment="1">
      <alignment horizontal="right" vertical="center" wrapText="1"/>
    </xf>
    <xf numFmtId="174" fontId="5" fillId="0" borderId="0" xfId="1" applyNumberFormat="1" applyFont="1" applyFill="1" applyBorder="1" applyAlignment="1">
      <alignment vertical="center" wrapText="1"/>
    </xf>
    <xf numFmtId="175" fontId="5" fillId="0" borderId="0" xfId="1" applyNumberFormat="1" applyFont="1" applyFill="1" applyBorder="1" applyAlignment="1">
      <alignment vertical="center" wrapText="1"/>
    </xf>
    <xf numFmtId="0" fontId="24" fillId="0" borderId="0" xfId="3" applyFont="1" applyFill="1" applyAlignment="1">
      <alignment horizontal="center" vertical="center" wrapText="1"/>
    </xf>
    <xf numFmtId="0" fontId="24" fillId="0" borderId="0" xfId="3" applyFont="1" applyFill="1" applyAlignment="1">
      <alignment horizontal="left" vertical="center" wrapText="1"/>
    </xf>
    <xf numFmtId="3" fontId="24" fillId="0" borderId="0" xfId="3" applyNumberFormat="1" applyFont="1" applyFill="1" applyAlignment="1">
      <alignment horizontal="left" vertical="center" wrapText="1"/>
    </xf>
    <xf numFmtId="3" fontId="24" fillId="0" borderId="0" xfId="3" applyNumberFormat="1" applyFont="1" applyFill="1" applyAlignment="1">
      <alignment horizontal="right" vertical="center" wrapText="1"/>
    </xf>
    <xf numFmtId="0" fontId="25" fillId="0" borderId="0" xfId="3" applyFont="1" applyFill="1" applyAlignment="1">
      <alignment horizontal="center" vertical="center" wrapText="1"/>
    </xf>
    <xf numFmtId="0" fontId="25" fillId="0" borderId="0" xfId="3" applyFont="1" applyFill="1" applyAlignment="1">
      <alignment horizontal="left" vertical="center" wrapText="1"/>
    </xf>
    <xf numFmtId="3" fontId="25" fillId="0" borderId="0" xfId="3" applyNumberFormat="1" applyFont="1" applyFill="1" applyAlignment="1">
      <alignment horizontal="left" vertical="center" wrapText="1"/>
    </xf>
    <xf numFmtId="0" fontId="25" fillId="2" borderId="0" xfId="0" applyFont="1" applyFill="1" applyBorder="1" applyAlignment="1">
      <alignment horizontal="left" vertical="center" wrapText="1"/>
    </xf>
    <xf numFmtId="172" fontId="25" fillId="2" borderId="0" xfId="5" applyNumberFormat="1" applyFont="1" applyFill="1" applyAlignment="1">
      <alignment horizontal="center" vertical="center" wrapText="1"/>
    </xf>
    <xf numFmtId="10" fontId="25" fillId="2" borderId="0" xfId="3" applyNumberFormat="1" applyFont="1" applyFill="1" applyAlignment="1">
      <alignment horizontal="center" vertical="center" wrapText="1"/>
    </xf>
    <xf numFmtId="0" fontId="25" fillId="2" borderId="0" xfId="3" applyFont="1" applyFill="1" applyAlignment="1">
      <alignment horizontal="left" vertical="center" wrapText="1"/>
    </xf>
    <xf numFmtId="3" fontId="25" fillId="0" borderId="0" xfId="3" applyNumberFormat="1" applyFont="1" applyFill="1" applyAlignment="1">
      <alignment horizontal="right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right" wrapText="1"/>
    </xf>
    <xf numFmtId="4" fontId="5" fillId="0" borderId="2" xfId="5" applyNumberFormat="1" applyFont="1" applyFill="1" applyBorder="1" applyAlignment="1">
      <alignment horizontal="right" vertical="center" wrapText="1"/>
    </xf>
    <xf numFmtId="168" fontId="5" fillId="0" borderId="2" xfId="1" applyNumberFormat="1" applyFont="1" applyFill="1" applyBorder="1" applyAlignment="1">
      <alignment horizontal="right" vertical="center" wrapText="1"/>
    </xf>
    <xf numFmtId="168" fontId="7" fillId="0" borderId="2" xfId="1" applyNumberFormat="1" applyFont="1" applyFill="1" applyBorder="1" applyAlignment="1">
      <alignment horizontal="right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0" xfId="3" applyFont="1" applyBorder="1" applyAlignment="1">
      <alignment horizontal="center" wrapText="1"/>
    </xf>
    <xf numFmtId="2" fontId="7" fillId="0" borderId="0" xfId="0" applyNumberFormat="1" applyFont="1" applyAlignment="1">
      <alignment horizontal="right"/>
    </xf>
    <xf numFmtId="0" fontId="23" fillId="0" borderId="0" xfId="0" applyNumberFormat="1" applyFont="1" applyFill="1" applyAlignment="1">
      <alignment horizontal="right" vertical="center" wrapText="1"/>
    </xf>
    <xf numFmtId="0" fontId="5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wrapText="1"/>
    </xf>
    <xf numFmtId="0" fontId="7" fillId="0" borderId="0" xfId="3" applyFont="1" applyFill="1" applyBorder="1" applyAlignment="1">
      <alignment horizontal="center" wrapText="1"/>
    </xf>
    <xf numFmtId="0" fontId="7" fillId="0" borderId="3" xfId="0" applyFont="1" applyBorder="1" applyAlignment="1">
      <alignment horizontal="right" vertical="center"/>
    </xf>
    <xf numFmtId="0" fontId="5" fillId="0" borderId="4" xfId="14" applyFont="1" applyBorder="1" applyAlignment="1">
      <alignment horizontal="center" vertical="center" wrapText="1"/>
    </xf>
    <xf numFmtId="0" fontId="5" fillId="0" borderId="7" xfId="14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5" fillId="0" borderId="0" xfId="3" applyFont="1" applyAlignment="1">
      <alignment horizontal="left" vertical="center" wrapText="1"/>
    </xf>
    <xf numFmtId="0" fontId="21" fillId="0" borderId="2" xfId="16" applyFont="1" applyFill="1" applyBorder="1" applyAlignment="1">
      <alignment horizontal="center" vertical="center" wrapText="1"/>
    </xf>
    <xf numFmtId="0" fontId="7" fillId="0" borderId="11" xfId="4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21" fillId="0" borderId="2" xfId="0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7" fillId="0" borderId="11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4" fillId="0" borderId="0" xfId="0" applyFont="1" applyFill="1" applyBorder="1" applyAlignment="1"/>
    <xf numFmtId="0" fontId="10" fillId="0" borderId="0" xfId="3" applyFont="1" applyFill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</cellXfs>
  <cellStyles count="17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2 2" xfId="16"/>
    <cellStyle name="Normal 2 3" xfId="14"/>
    <cellStyle name="Normal 3" xfId="13"/>
    <cellStyle name="Normal 4" xfId="15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1.1-Д'!$E$6:$E$15</c:f>
              <c:numCache>
                <c:formatCode>#,##0.00</c:formatCode>
                <c:ptCount val="10"/>
                <c:pt idx="0">
                  <c:v>21.846770915713289</c:v>
                </c:pt>
                <c:pt idx="1">
                  <c:v>7.8605839669041302</c:v>
                </c:pt>
                <c:pt idx="2">
                  <c:v>17.264423516215526</c:v>
                </c:pt>
                <c:pt idx="3">
                  <c:v>33.408899713593442</c:v>
                </c:pt>
                <c:pt idx="4">
                  <c:v>7.2620919336696277</c:v>
                </c:pt>
                <c:pt idx="5">
                  <c:v>8.6671854962962502</c:v>
                </c:pt>
                <c:pt idx="6">
                  <c:v>1.1990320781647295</c:v>
                </c:pt>
                <c:pt idx="7">
                  <c:v>1.8288744442799032</c:v>
                </c:pt>
                <c:pt idx="8">
                  <c:v>6.774192532004121E-2</c:v>
                </c:pt>
                <c:pt idx="9">
                  <c:v>0.59439600984305929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5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2.1-Д'!$E$6:$E$15</c:f>
              <c:numCache>
                <c:formatCode>#,##0.00</c:formatCode>
                <c:ptCount val="10"/>
                <c:pt idx="0">
                  <c:v>12.327014601993106</c:v>
                </c:pt>
                <c:pt idx="1">
                  <c:v>7.0296430652947191</c:v>
                </c:pt>
                <c:pt idx="2">
                  <c:v>10.700723173705436</c:v>
                </c:pt>
                <c:pt idx="3">
                  <c:v>43.195384965200368</c:v>
                </c:pt>
                <c:pt idx="4">
                  <c:v>15.3782875393015</c:v>
                </c:pt>
                <c:pt idx="5">
                  <c:v>8.3088529320289908</c:v>
                </c:pt>
                <c:pt idx="6">
                  <c:v>1.3966896573353649</c:v>
                </c:pt>
                <c:pt idx="7">
                  <c:v>1.0779652866167126</c:v>
                </c:pt>
                <c:pt idx="8">
                  <c:v>7.2134420925254628E-2</c:v>
                </c:pt>
                <c:pt idx="9">
                  <c:v>0.51330435759855109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03</a:t>
            </a:r>
            <a:r>
              <a:rPr lang="bg-BG"/>
              <a:t>.20</a:t>
            </a:r>
            <a:r>
              <a:rPr lang="en-US"/>
              <a:t>25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A07-4D32-8ADD-C8D2959ED8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-5.2522752132715574E-3"/>
                  <c:y val="0.137847058457794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3.8919188875951E-2"/>
                  <c:y val="-8.0609492341376113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8D1C8319-453E-45C5-8877-20BBA89F06DA}" type="CATEGORYNAME">
                      <a:rPr lang="bg-BG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[CATEGORY NAME]</a:t>
                    </a:fld>
                    <a:r>
                      <a:rPr lang="bg-BG" baseline="0"/>
                      <a:t>
23.26%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FA07-4D32-8ADD-C8D2959ED88A}"/>
                </c:ext>
              </c:extLst>
            </c:dLbl>
            <c:dLbl>
              <c:idx val="3"/>
              <c:layout>
                <c:manualLayout>
                  <c:x val="3.1839280959445285E-2"/>
                  <c:y val="-5.05626390609803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5.5358754922956242E-2"/>
                  <c:y val="-0.1768071376864693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5.1614783932773654E-2"/>
                  <c:y val="-7.810988093493390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0.10203496302092663"/>
                  <c:y val="-3.43919954168165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4.1-Д'!$B$7:$B$8,'Таблица № 4.1-Д'!$B$11:$B$14)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4.1-Д'!$M$7:$M$8,'Таблица № 4.1-Д'!$M$11:$M$14)</c:f>
              <c:numCache>
                <c:formatCode>_-* #\ ##0.00\ _л_в_-;\-* #\ ##0.00\ _л_в_-;_-* "-"\ _л_в_-;_-@_-</c:formatCode>
                <c:ptCount val="6"/>
                <c:pt idx="0">
                  <c:v>50.375674885434343</c:v>
                </c:pt>
                <c:pt idx="1">
                  <c:v>4.9156990721001295</c:v>
                </c:pt>
                <c:pt idx="2">
                  <c:v>23.264139185678367</c:v>
                </c:pt>
                <c:pt idx="3">
                  <c:v>20.733262108510623</c:v>
                </c:pt>
                <c:pt idx="4">
                  <c:v>0.10837245232275033</c:v>
                </c:pt>
                <c:pt idx="5">
                  <c:v>0.60285229595379275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03</a:t>
            </a:r>
            <a:r>
              <a:rPr lang="bg-BG"/>
              <a:t>.20</a:t>
            </a:r>
            <a:r>
              <a:rPr lang="en-US"/>
              <a:t>25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0.7048346055979644</c:v>
                </c:pt>
                <c:pt idx="1">
                  <c:v>6.3613231552162846E-3</c:v>
                </c:pt>
                <c:pt idx="2">
                  <c:v>0.28880407124681934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.03.20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5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46"/>
  <sheetViews>
    <sheetView showGridLines="0" tabSelected="1" zoomScaleNormal="100" workbookViewId="0">
      <selection sqref="A1:E1"/>
    </sheetView>
  </sheetViews>
  <sheetFormatPr defaultColWidth="10.28515625" defaultRowHeight="15.75"/>
  <cols>
    <col min="1" max="1" width="52.7109375" style="2" customWidth="1"/>
    <col min="2" max="2" width="10.7109375" style="2" customWidth="1"/>
    <col min="3" max="16384" width="10.28515625" style="2"/>
  </cols>
  <sheetData>
    <row r="1" spans="1:5" ht="21" customHeight="1">
      <c r="A1" s="239" t="s">
        <v>52</v>
      </c>
      <c r="B1" s="239"/>
      <c r="C1" s="239"/>
      <c r="D1" s="239"/>
      <c r="E1" s="239"/>
    </row>
    <row r="2" spans="1:5">
      <c r="A2" s="1"/>
      <c r="B2" s="3"/>
    </row>
    <row r="3" spans="1:5" s="1" customFormat="1">
      <c r="A3" s="235" t="s">
        <v>10</v>
      </c>
      <c r="B3" s="183">
        <v>2024</v>
      </c>
      <c r="C3" s="237">
        <v>2025</v>
      </c>
      <c r="D3" s="237"/>
      <c r="E3" s="238"/>
    </row>
    <row r="4" spans="1:5" s="1" customFormat="1">
      <c r="A4" s="236"/>
      <c r="B4" s="102">
        <v>12</v>
      </c>
      <c r="C4" s="102">
        <v>1</v>
      </c>
      <c r="D4" s="102">
        <v>2</v>
      </c>
      <c r="E4" s="102">
        <v>3</v>
      </c>
    </row>
    <row r="5" spans="1:5" s="7" customFormat="1">
      <c r="A5" s="131" t="s">
        <v>0</v>
      </c>
      <c r="B5" s="184">
        <v>138938</v>
      </c>
      <c r="C5" s="184">
        <v>138766</v>
      </c>
      <c r="D5" s="184">
        <v>138752</v>
      </c>
      <c r="E5" s="184">
        <v>138675</v>
      </c>
    </row>
    <row r="6" spans="1:5" s="7" customFormat="1">
      <c r="A6" s="131" t="s">
        <v>1</v>
      </c>
      <c r="B6" s="184">
        <v>49871</v>
      </c>
      <c r="C6" s="184">
        <v>49843</v>
      </c>
      <c r="D6" s="184">
        <v>49847</v>
      </c>
      <c r="E6" s="184">
        <v>49896</v>
      </c>
    </row>
    <row r="7" spans="1:5" s="7" customFormat="1">
      <c r="A7" s="131" t="s">
        <v>11</v>
      </c>
      <c r="B7" s="184">
        <v>111246</v>
      </c>
      <c r="C7" s="184">
        <v>110685</v>
      </c>
      <c r="D7" s="184">
        <v>110173</v>
      </c>
      <c r="E7" s="184">
        <v>109588</v>
      </c>
    </row>
    <row r="8" spans="1:5" s="7" customFormat="1">
      <c r="A8" s="131" t="s">
        <v>2</v>
      </c>
      <c r="B8" s="184">
        <v>212052</v>
      </c>
      <c r="C8" s="184">
        <v>211997</v>
      </c>
      <c r="D8" s="184">
        <v>212007</v>
      </c>
      <c r="E8" s="184">
        <v>212067</v>
      </c>
    </row>
    <row r="9" spans="1:5" s="7" customFormat="1">
      <c r="A9" s="131" t="s">
        <v>80</v>
      </c>
      <c r="B9" s="184">
        <v>45992</v>
      </c>
      <c r="C9" s="184">
        <v>46006</v>
      </c>
      <c r="D9" s="184">
        <v>46034</v>
      </c>
      <c r="E9" s="184">
        <v>46097</v>
      </c>
    </row>
    <row r="10" spans="1:5" s="7" customFormat="1">
      <c r="A10" s="131" t="s">
        <v>8</v>
      </c>
      <c r="B10" s="184">
        <v>55092</v>
      </c>
      <c r="C10" s="184">
        <v>55056</v>
      </c>
      <c r="D10" s="184">
        <v>55037</v>
      </c>
      <c r="E10" s="184">
        <v>55016</v>
      </c>
    </row>
    <row r="11" spans="1:5" s="7" customFormat="1">
      <c r="A11" s="131" t="s">
        <v>53</v>
      </c>
      <c r="B11" s="184">
        <v>7573</v>
      </c>
      <c r="C11" s="184">
        <v>7577</v>
      </c>
      <c r="D11" s="184">
        <v>7604</v>
      </c>
      <c r="E11" s="184">
        <v>7611</v>
      </c>
    </row>
    <row r="12" spans="1:5" s="7" customFormat="1">
      <c r="A12" s="131" t="s">
        <v>31</v>
      </c>
      <c r="B12" s="184">
        <v>11548</v>
      </c>
      <c r="C12" s="184">
        <v>11554</v>
      </c>
      <c r="D12" s="184">
        <v>11569</v>
      </c>
      <c r="E12" s="184">
        <v>11609</v>
      </c>
    </row>
    <row r="13" spans="1:5" s="7" customFormat="1" ht="15.75" customHeight="1">
      <c r="A13" s="131" t="s">
        <v>68</v>
      </c>
      <c r="B13" s="184">
        <v>432</v>
      </c>
      <c r="C13" s="184">
        <v>430</v>
      </c>
      <c r="D13" s="184">
        <v>429</v>
      </c>
      <c r="E13" s="184">
        <v>430</v>
      </c>
    </row>
    <row r="14" spans="1:5" s="7" customFormat="1" ht="15.75" customHeight="1">
      <c r="A14" s="129" t="s">
        <v>81</v>
      </c>
      <c r="B14" s="184">
        <v>3676</v>
      </c>
      <c r="C14" s="184">
        <v>3733</v>
      </c>
      <c r="D14" s="184">
        <v>3776</v>
      </c>
      <c r="E14" s="184">
        <v>3773</v>
      </c>
    </row>
    <row r="15" spans="1:5" s="7" customFormat="1" ht="15.75" customHeight="1">
      <c r="A15" s="132" t="s">
        <v>6</v>
      </c>
      <c r="B15" s="184">
        <f>+SUM(B5:B14)</f>
        <v>636420</v>
      </c>
      <c r="C15" s="184">
        <f>+SUM(C5:C14)</f>
        <v>635647</v>
      </c>
      <c r="D15" s="184">
        <f>+SUM(D5:D14)</f>
        <v>635228</v>
      </c>
      <c r="E15" s="184">
        <f>+SUM(E5:E14)</f>
        <v>634762</v>
      </c>
    </row>
    <row r="16" spans="1:5" s="7" customFormat="1">
      <c r="A16" s="54"/>
      <c r="B16" s="95"/>
    </row>
    <row r="17" spans="1:5">
      <c r="A17" s="98"/>
    </row>
    <row r="18" spans="1:5">
      <c r="A18" s="234"/>
      <c r="B18" s="234"/>
    </row>
    <row r="19" spans="1:5">
      <c r="B19" s="117"/>
    </row>
    <row r="20" spans="1:5">
      <c r="B20" s="117"/>
      <c r="C20" s="117"/>
      <c r="D20" s="117"/>
      <c r="E20" s="117"/>
    </row>
    <row r="21" spans="1:5">
      <c r="B21" s="117"/>
      <c r="C21" s="117"/>
      <c r="D21" s="117"/>
      <c r="E21" s="117"/>
    </row>
    <row r="22" spans="1:5">
      <c r="B22" s="117"/>
      <c r="C22" s="117"/>
      <c r="D22" s="117"/>
      <c r="E22" s="117"/>
    </row>
    <row r="23" spans="1:5">
      <c r="B23" s="117"/>
      <c r="C23" s="117"/>
      <c r="D23" s="117"/>
      <c r="E23" s="117"/>
    </row>
    <row r="24" spans="1:5">
      <c r="B24" s="117"/>
      <c r="C24" s="117"/>
      <c r="D24" s="117"/>
      <c r="E24" s="117"/>
    </row>
    <row r="25" spans="1:5">
      <c r="B25" s="117"/>
      <c r="C25" s="117"/>
      <c r="D25" s="117"/>
      <c r="E25" s="117"/>
    </row>
    <row r="26" spans="1:5">
      <c r="B26" s="117"/>
      <c r="C26" s="117"/>
      <c r="D26" s="117"/>
      <c r="E26" s="117"/>
    </row>
    <row r="27" spans="1:5">
      <c r="B27" s="117"/>
      <c r="C27" s="117"/>
      <c r="D27" s="117"/>
      <c r="E27" s="117"/>
    </row>
    <row r="28" spans="1:5">
      <c r="B28" s="117"/>
      <c r="C28" s="117"/>
      <c r="D28" s="117"/>
      <c r="E28" s="117"/>
    </row>
    <row r="29" spans="1:5">
      <c r="B29" s="117"/>
      <c r="C29" s="117"/>
      <c r="D29" s="117"/>
      <c r="E29" s="117"/>
    </row>
    <row r="30" spans="1:5">
      <c r="B30" s="117"/>
      <c r="C30" s="117"/>
      <c r="D30" s="117"/>
      <c r="E30" s="117"/>
    </row>
    <row r="31" spans="1:5">
      <c r="B31" s="117"/>
    </row>
    <row r="34" spans="2:5">
      <c r="B34" s="117"/>
      <c r="C34" s="117"/>
      <c r="D34" s="117"/>
      <c r="E34" s="117"/>
    </row>
    <row r="35" spans="2:5">
      <c r="B35" s="117"/>
      <c r="C35" s="117"/>
      <c r="D35" s="117"/>
      <c r="E35" s="117"/>
    </row>
    <row r="36" spans="2:5">
      <c r="B36" s="117"/>
      <c r="C36" s="117"/>
      <c r="D36" s="117"/>
      <c r="E36" s="117"/>
    </row>
    <row r="37" spans="2:5">
      <c r="B37" s="117"/>
      <c r="C37" s="117"/>
      <c r="D37" s="117"/>
      <c r="E37" s="117"/>
    </row>
    <row r="38" spans="2:5">
      <c r="B38" s="117"/>
      <c r="C38" s="117"/>
      <c r="D38" s="117"/>
      <c r="E38" s="117"/>
    </row>
    <row r="39" spans="2:5">
      <c r="B39" s="117"/>
      <c r="C39" s="117"/>
      <c r="D39" s="117"/>
      <c r="E39" s="117"/>
    </row>
    <row r="40" spans="2:5">
      <c r="B40" s="117"/>
      <c r="C40" s="117"/>
      <c r="D40" s="117"/>
      <c r="E40" s="117"/>
    </row>
    <row r="41" spans="2:5">
      <c r="B41" s="117"/>
      <c r="C41" s="117"/>
      <c r="D41" s="117"/>
      <c r="E41" s="117"/>
    </row>
    <row r="42" spans="2:5">
      <c r="B42" s="117"/>
      <c r="C42" s="117"/>
      <c r="D42" s="117"/>
      <c r="E42" s="117"/>
    </row>
    <row r="43" spans="2:5">
      <c r="B43" s="117"/>
      <c r="C43" s="117"/>
      <c r="D43" s="117"/>
      <c r="E43" s="117"/>
    </row>
    <row r="44" spans="2:5">
      <c r="B44" s="117"/>
      <c r="C44" s="117"/>
      <c r="D44" s="117"/>
      <c r="E44" s="117"/>
    </row>
    <row r="45" spans="2:5">
      <c r="B45" s="117"/>
      <c r="C45" s="117"/>
      <c r="D45" s="117"/>
      <c r="E45" s="117"/>
    </row>
    <row r="46" spans="2:5">
      <c r="B46" s="117"/>
    </row>
  </sheetData>
  <mergeCells count="4">
    <mergeCell ref="A18:B18"/>
    <mergeCell ref="A3:A4"/>
    <mergeCell ref="C3:E3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7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19"/>
  <sheetViews>
    <sheetView showGridLines="0" zoomScaleNormal="75" workbookViewId="0">
      <selection sqref="A1:E1"/>
    </sheetView>
  </sheetViews>
  <sheetFormatPr defaultRowHeight="14.25" customHeight="1"/>
  <cols>
    <col min="1" max="1" width="52.42578125" style="10" customWidth="1"/>
    <col min="2" max="5" width="10.7109375" style="10" customWidth="1"/>
    <col min="6" max="16384" width="9.140625" style="10"/>
  </cols>
  <sheetData>
    <row r="1" spans="1:5" ht="33.75" customHeight="1">
      <c r="A1" s="250" t="s">
        <v>71</v>
      </c>
      <c r="B1" s="250"/>
      <c r="C1" s="250"/>
      <c r="D1" s="250"/>
      <c r="E1" s="250"/>
    </row>
    <row r="2" spans="1:5" ht="8.25" customHeight="1">
      <c r="A2" s="9"/>
      <c r="B2" s="31"/>
    </row>
    <row r="3" spans="1:5" ht="13.5" customHeight="1">
      <c r="A3" s="11"/>
      <c r="B3" s="11"/>
      <c r="E3" s="111" t="s">
        <v>46</v>
      </c>
    </row>
    <row r="4" spans="1:5" s="13" customFormat="1" ht="21" customHeight="1">
      <c r="A4" s="255" t="s">
        <v>10</v>
      </c>
      <c r="B4" s="4">
        <v>2024</v>
      </c>
      <c r="C4" s="277">
        <v>2025</v>
      </c>
      <c r="D4" s="248"/>
      <c r="E4" s="249"/>
    </row>
    <row r="5" spans="1:5" s="13" customFormat="1" ht="21" customHeight="1">
      <c r="A5" s="255"/>
      <c r="B5" s="4">
        <v>12</v>
      </c>
      <c r="C5" s="91">
        <v>1</v>
      </c>
      <c r="D5" s="91">
        <v>2</v>
      </c>
      <c r="E5" s="91">
        <v>3</v>
      </c>
    </row>
    <row r="6" spans="1:5" ht="21" customHeight="1">
      <c r="A6" s="6" t="s">
        <v>0</v>
      </c>
      <c r="B6" s="196">
        <f>+'Таблица № 2-Д'!B6*1000/'Таблица № 1-Д'!B5</f>
        <v>1345.0459917373216</v>
      </c>
      <c r="C6" s="196">
        <f>+'Таблица № 2-Д'!C6*1000/'Таблица № 1-Д'!C5</f>
        <v>1367.3234077511781</v>
      </c>
      <c r="D6" s="196">
        <f>+'Таблица № 2-Д'!D6*1000/'Таблица № 1-Д'!D5</f>
        <v>1381.3710793357934</v>
      </c>
      <c r="E6" s="196">
        <f>+'Таблица № 2-Д'!E6*1000/'Таблица № 1-Д'!E5</f>
        <v>1360.4615107265188</v>
      </c>
    </row>
    <row r="7" spans="1:5" ht="21" customHeight="1">
      <c r="A7" s="6" t="s">
        <v>1</v>
      </c>
      <c r="B7" s="196">
        <f>+'Таблица № 2-Д'!B7*1000/'Таблица № 1-Д'!B6</f>
        <v>2235.7682821679932</v>
      </c>
      <c r="C7" s="196">
        <f>+'Таблица № 2-Д'!C7*1000/'Таблица № 1-Д'!C6</f>
        <v>2190.2774712597557</v>
      </c>
      <c r="D7" s="196">
        <f>+'Таблица № 2-Д'!D7*1000/'Таблица № 1-Д'!D6</f>
        <v>2188.8177824141876</v>
      </c>
      <c r="E7" s="196">
        <f>+'Таблица № 2-Д'!E7*1000/'Таблица № 1-Д'!E6</f>
        <v>2156.2249478916146</v>
      </c>
    </row>
    <row r="8" spans="1:5" ht="21" customHeight="1">
      <c r="A8" s="6" t="s">
        <v>11</v>
      </c>
      <c r="B8" s="196">
        <f>+'Таблица № 2-Д'!B8*1000/'Таблица № 1-Д'!B7</f>
        <v>1484.4848354098124</v>
      </c>
      <c r="C8" s="196">
        <f>+'Таблица № 2-Д'!C8*1000/'Таблица № 1-Д'!C7</f>
        <v>1508.9307494240411</v>
      </c>
      <c r="D8" s="196">
        <f>+'Таблица № 2-Д'!D8*1000/'Таблица № 1-Д'!D7</f>
        <v>1525.4644967460267</v>
      </c>
      <c r="E8" s="196">
        <f>+'Таблица № 2-Д'!E8*1000/'Таблица № 1-Д'!E7</f>
        <v>1494.4336971201226</v>
      </c>
    </row>
    <row r="9" spans="1:5" ht="21" customHeight="1">
      <c r="A9" s="6" t="s">
        <v>2</v>
      </c>
      <c r="B9" s="196">
        <f>+'Таблица № 2-Д'!B9*1000/'Таблица № 1-Д'!B8</f>
        <v>3106.497462886462</v>
      </c>
      <c r="C9" s="196">
        <f>+'Таблица № 2-Д'!C9*1000/'Таблица № 1-Д'!C8</f>
        <v>3155.620126699906</v>
      </c>
      <c r="D9" s="196">
        <f>+'Таблица № 2-Д'!D9*1000/'Таблица № 1-Д'!D8</f>
        <v>3187.7721018645611</v>
      </c>
      <c r="E9" s="196">
        <f>+'Таблица № 2-Д'!E9*1000/'Таблица № 1-Д'!E8</f>
        <v>3117.3874294444681</v>
      </c>
    </row>
    <row r="10" spans="1:5" ht="21" customHeight="1">
      <c r="A10" s="6" t="s">
        <v>80</v>
      </c>
      <c r="B10" s="196">
        <f>+'Таблица № 2-Д'!B10*1000/'Таблица № 1-Д'!B9</f>
        <v>5105.7792659592969</v>
      </c>
      <c r="C10" s="196">
        <f>+'Таблица № 2-Д'!C10*1000/'Таблица № 1-Д'!C9</f>
        <v>5194.9528322392734</v>
      </c>
      <c r="D10" s="196">
        <f>+'Таблица № 2-Д'!D10*1000/'Таблица № 1-Д'!D9</f>
        <v>5240.9523395750966</v>
      </c>
      <c r="E10" s="196">
        <f>+'Таблица № 2-Д'!E10*1000/'Таблица № 1-Д'!E9</f>
        <v>5105.7769486083689</v>
      </c>
    </row>
    <row r="11" spans="1:5" ht="21" customHeight="1">
      <c r="A11" s="6" t="s">
        <v>8</v>
      </c>
      <c r="B11" s="196">
        <f>+'Таблица № 2-Д'!B11*1000/'Таблица № 1-Д'!B10</f>
        <v>2311.5152835257386</v>
      </c>
      <c r="C11" s="196">
        <f>+'Таблица № 2-Д'!C11*1000/'Таблица № 1-Д'!C10</f>
        <v>2321.2910491136299</v>
      </c>
      <c r="D11" s="196">
        <f>+'Таблица № 2-Д'!D11*1000/'Таблица № 1-Д'!D10</f>
        <v>2348.9652415647656</v>
      </c>
      <c r="E11" s="196">
        <f>+'Таблица № 2-Д'!E11*1000/'Таблица № 1-Д'!E10</f>
        <v>2311.4184964373999</v>
      </c>
    </row>
    <row r="12" spans="1:5" ht="21" customHeight="1">
      <c r="A12" s="6" t="s">
        <v>53</v>
      </c>
      <c r="B12" s="196">
        <f>+'Таблица № 2-Д'!B12*1000/'Таблица № 1-Д'!B11</f>
        <v>2751.4855407368282</v>
      </c>
      <c r="C12" s="196">
        <f>+'Таблица № 2-Д'!C12*1000/'Таблица № 1-Д'!C11</f>
        <v>2732.7438300118779</v>
      </c>
      <c r="D12" s="196">
        <f>+'Таблица № 2-Д'!D12*1000/'Таблица № 1-Д'!D11</f>
        <v>2778.537611783272</v>
      </c>
      <c r="E12" s="196">
        <f>+'Таблица № 2-Д'!E12*1000/'Таблица № 1-Д'!E11</f>
        <v>2808.5665484167653</v>
      </c>
    </row>
    <row r="13" spans="1:5" ht="21" customHeight="1">
      <c r="A13" s="6" t="s">
        <v>31</v>
      </c>
      <c r="B13" s="196">
        <f>+'Таблица № 2-Д'!B13*1000/'Таблица № 1-Д'!B12</f>
        <v>1408.2958087980603</v>
      </c>
      <c r="C13" s="196">
        <f>+'Таблица № 2-Д'!C13*1000/'Таблица № 1-Д'!C12</f>
        <v>1407.0451791587329</v>
      </c>
      <c r="D13" s="196">
        <f>+'Таблица № 2-Д'!D13*1000/'Таблица № 1-Д'!D12</f>
        <v>1422.8541792721928</v>
      </c>
      <c r="E13" s="196">
        <f>+'Таблица № 2-Д'!E13*1000/'Таблица № 1-Д'!E12</f>
        <v>1421.1387716426909</v>
      </c>
    </row>
    <row r="14" spans="1:5" ht="21" customHeight="1">
      <c r="A14" s="6" t="s">
        <v>68</v>
      </c>
      <c r="B14" s="196">
        <f>+'Таблица № 2-Д'!B14*1000/'Таблица № 1-Д'!B13</f>
        <v>2479.1666666666665</v>
      </c>
      <c r="C14" s="196">
        <f>+'Таблица № 2-Д'!C14*1000/'Таблица № 1-Д'!C13</f>
        <v>2530.2325581395348</v>
      </c>
      <c r="D14" s="196">
        <f>+'Таблица № 2-Д'!D14*1000/'Таблица № 1-Д'!D13</f>
        <v>2582.7505827505829</v>
      </c>
      <c r="E14" s="196">
        <f>+'Таблица № 2-Д'!E14*1000/'Таблица № 1-Д'!E13</f>
        <v>2567.4418604651164</v>
      </c>
    </row>
    <row r="15" spans="1:5" ht="21" customHeight="1">
      <c r="A15" s="108" t="s">
        <v>81</v>
      </c>
      <c r="B15" s="196">
        <f>+'Таблица № 2-Д'!B15*1000/'Таблица № 1-Д'!B14</f>
        <v>1809.5756256800871</v>
      </c>
      <c r="C15" s="196">
        <f>+'Таблица № 2-Д'!C15*1000/'Таблица № 1-Д'!C14</f>
        <v>1947.4953120814359</v>
      </c>
      <c r="D15" s="196">
        <f>+'Таблица № 2-Д'!D15*1000/'Таблица № 1-Д'!D14</f>
        <v>2057.9978813559323</v>
      </c>
      <c r="E15" s="196">
        <f>+'Таблица № 2-Д'!E15*1000/'Таблица № 1-Д'!E14</f>
        <v>2082.1627352239598</v>
      </c>
    </row>
    <row r="16" spans="1:5" ht="21" customHeight="1">
      <c r="A16" s="127" t="s">
        <v>13</v>
      </c>
      <c r="B16" s="196">
        <f>+'Таблица № 2-Д'!B16*1000/'Таблица № 1-Д'!B15</f>
        <v>2402.9006002325509</v>
      </c>
      <c r="C16" s="196">
        <f>+'Таблица № 2-Д'!C16/'Таблица № 1-Д'!C15*1000</f>
        <v>2433.7832161561369</v>
      </c>
      <c r="D16" s="196">
        <f>+'Таблица № 2-Д'!D16/'Таблица № 1-Д'!D15*1000</f>
        <v>2458.4542872795278</v>
      </c>
      <c r="E16" s="196">
        <f>+'Таблица № 2-Д'!E16/'Таблица № 1-Д'!E15*1000</f>
        <v>2411.1021138631486</v>
      </c>
    </row>
    <row r="17" spans="1:5" ht="11.25" customHeight="1"/>
    <row r="18" spans="1:5" ht="14.25" customHeight="1">
      <c r="A18" s="97" t="s">
        <v>61</v>
      </c>
    </row>
    <row r="19" spans="1:5" ht="64.5" customHeight="1">
      <c r="A19" s="278" t="s">
        <v>72</v>
      </c>
      <c r="B19" s="278"/>
      <c r="C19" s="278"/>
      <c r="D19" s="278"/>
      <c r="E19" s="278"/>
    </row>
  </sheetData>
  <mergeCells count="4">
    <mergeCell ref="A4:A5"/>
    <mergeCell ref="C4:E4"/>
    <mergeCell ref="A1:E1"/>
    <mergeCell ref="A19:E19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2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136" customWidth="1"/>
    <col min="2" max="2" width="35.42578125" style="125" customWidth="1"/>
    <col min="3" max="3" width="10.7109375" style="136" customWidth="1"/>
    <col min="4" max="4" width="12.42578125" style="136" customWidth="1"/>
    <col min="5" max="5" width="10.42578125" style="136" customWidth="1"/>
    <col min="6" max="6" width="11.5703125" style="136" bestFit="1" customWidth="1"/>
    <col min="7" max="7" width="12.5703125" style="136" bestFit="1" customWidth="1"/>
    <col min="8" max="8" width="12.140625" style="136" customWidth="1"/>
    <col min="9" max="9" width="9.140625" style="136" bestFit="1" customWidth="1"/>
    <col min="10" max="10" width="11.7109375" style="136" bestFit="1" customWidth="1"/>
    <col min="11" max="11" width="16.28515625" style="136" bestFit="1" customWidth="1"/>
    <col min="12" max="12" width="12.7109375" style="136" customWidth="1"/>
    <col min="13" max="13" width="13.28515625" style="136" customWidth="1"/>
    <col min="14" max="14" width="11.42578125" style="136" customWidth="1"/>
    <col min="15" max="15" width="12.7109375" style="136" bestFit="1" customWidth="1"/>
    <col min="16" max="16" width="14" style="136" bestFit="1" customWidth="1"/>
    <col min="17" max="16384" width="10.28515625" style="136"/>
  </cols>
  <sheetData>
    <row r="1" spans="1:27">
      <c r="B1" s="279" t="s">
        <v>95</v>
      </c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</row>
    <row r="2" spans="1:27" ht="6" customHeight="1"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</row>
    <row r="3" spans="1:27">
      <c r="I3" s="280" t="s">
        <v>34</v>
      </c>
      <c r="J3" s="280"/>
      <c r="K3" s="280"/>
      <c r="L3" s="280"/>
      <c r="M3" s="281"/>
    </row>
    <row r="4" spans="1:27" ht="54" customHeight="1">
      <c r="A4" s="174"/>
      <c r="B4" s="45" t="s">
        <v>5</v>
      </c>
      <c r="C4" s="81" t="s">
        <v>0</v>
      </c>
      <c r="D4" s="81" t="s">
        <v>1</v>
      </c>
      <c r="E4" s="81" t="s">
        <v>16</v>
      </c>
      <c r="F4" s="81" t="s">
        <v>2</v>
      </c>
      <c r="G4" s="81" t="s">
        <v>80</v>
      </c>
      <c r="H4" s="81" t="s">
        <v>8</v>
      </c>
      <c r="I4" s="80" t="s">
        <v>53</v>
      </c>
      <c r="J4" s="80" t="s">
        <v>31</v>
      </c>
      <c r="K4" s="82" t="s">
        <v>69</v>
      </c>
      <c r="L4" s="82" t="s">
        <v>81</v>
      </c>
      <c r="M4" s="85" t="s">
        <v>6</v>
      </c>
    </row>
    <row r="5" spans="1:27">
      <c r="A5" s="130"/>
      <c r="B5" s="121" t="s">
        <v>17</v>
      </c>
      <c r="C5" s="197">
        <v>603</v>
      </c>
      <c r="D5" s="197">
        <v>19</v>
      </c>
      <c r="E5" s="197">
        <v>20</v>
      </c>
      <c r="F5" s="197">
        <v>70</v>
      </c>
      <c r="G5" s="197">
        <v>5</v>
      </c>
      <c r="H5" s="197">
        <v>69</v>
      </c>
      <c r="I5" s="198">
        <v>0</v>
      </c>
      <c r="J5" s="198">
        <v>0</v>
      </c>
      <c r="K5" s="198">
        <v>0</v>
      </c>
      <c r="L5" s="198">
        <v>0</v>
      </c>
      <c r="M5" s="199">
        <f>+SUM(C5:L5)</f>
        <v>786</v>
      </c>
      <c r="N5" s="119"/>
      <c r="O5" s="175"/>
      <c r="P5" s="175"/>
    </row>
    <row r="6" spans="1:27" s="135" customFormat="1">
      <c r="A6" s="130">
        <v>1</v>
      </c>
      <c r="B6" s="121" t="s">
        <v>18</v>
      </c>
      <c r="C6" s="197">
        <v>374</v>
      </c>
      <c r="D6" s="197">
        <v>18</v>
      </c>
      <c r="E6" s="197">
        <v>19</v>
      </c>
      <c r="F6" s="197">
        <v>69</v>
      </c>
      <c r="G6" s="197">
        <v>5</v>
      </c>
      <c r="H6" s="197">
        <v>69</v>
      </c>
      <c r="I6" s="198">
        <v>0</v>
      </c>
      <c r="J6" s="198">
        <v>0</v>
      </c>
      <c r="K6" s="198">
        <v>0</v>
      </c>
      <c r="L6" s="198">
        <v>0</v>
      </c>
      <c r="M6" s="199">
        <f t="shared" ref="M6:M13" si="0">+SUM(C6:L6)</f>
        <v>554</v>
      </c>
      <c r="N6" s="123"/>
      <c r="O6" s="123"/>
      <c r="P6" s="123"/>
    </row>
    <row r="7" spans="1:27">
      <c r="A7" s="130" t="s">
        <v>19</v>
      </c>
      <c r="B7" s="121" t="s">
        <v>20</v>
      </c>
      <c r="C7" s="197">
        <v>330</v>
      </c>
      <c r="D7" s="197">
        <v>3</v>
      </c>
      <c r="E7" s="198">
        <v>5</v>
      </c>
      <c r="F7" s="198">
        <v>14</v>
      </c>
      <c r="G7" s="198">
        <v>0</v>
      </c>
      <c r="H7" s="197">
        <v>7</v>
      </c>
      <c r="I7" s="198">
        <v>0</v>
      </c>
      <c r="J7" s="198">
        <v>0</v>
      </c>
      <c r="K7" s="198">
        <v>0</v>
      </c>
      <c r="L7" s="198">
        <v>0</v>
      </c>
      <c r="M7" s="199">
        <f t="shared" si="0"/>
        <v>359</v>
      </c>
      <c r="N7" s="122"/>
    </row>
    <row r="8" spans="1:27">
      <c r="A8" s="130" t="s">
        <v>21</v>
      </c>
      <c r="B8" s="121" t="s">
        <v>22</v>
      </c>
      <c r="C8" s="197">
        <v>44</v>
      </c>
      <c r="D8" s="197">
        <v>15</v>
      </c>
      <c r="E8" s="197">
        <v>14</v>
      </c>
      <c r="F8" s="197">
        <v>55</v>
      </c>
      <c r="G8" s="197">
        <v>5</v>
      </c>
      <c r="H8" s="197">
        <v>62</v>
      </c>
      <c r="I8" s="198">
        <v>0</v>
      </c>
      <c r="J8" s="198">
        <v>0</v>
      </c>
      <c r="K8" s="198">
        <v>0</v>
      </c>
      <c r="L8" s="198">
        <v>0</v>
      </c>
      <c r="M8" s="199">
        <f t="shared" si="0"/>
        <v>195</v>
      </c>
      <c r="N8" s="122"/>
    </row>
    <row r="9" spans="1:27" s="135" customFormat="1">
      <c r="A9" s="130">
        <v>2</v>
      </c>
      <c r="B9" s="121" t="s">
        <v>23</v>
      </c>
      <c r="C9" s="197">
        <v>5</v>
      </c>
      <c r="D9" s="198">
        <v>0</v>
      </c>
      <c r="E9" s="198">
        <v>0</v>
      </c>
      <c r="F9" s="198">
        <v>0</v>
      </c>
      <c r="G9" s="198">
        <v>0</v>
      </c>
      <c r="H9" s="198">
        <v>0</v>
      </c>
      <c r="I9" s="198">
        <v>0</v>
      </c>
      <c r="J9" s="198">
        <v>0</v>
      </c>
      <c r="K9" s="198">
        <v>0</v>
      </c>
      <c r="L9" s="198">
        <v>0</v>
      </c>
      <c r="M9" s="199">
        <f t="shared" si="0"/>
        <v>5</v>
      </c>
      <c r="N9" s="123"/>
    </row>
    <row r="10" spans="1:27">
      <c r="A10" s="130" t="s">
        <v>24</v>
      </c>
      <c r="B10" s="121" t="s">
        <v>20</v>
      </c>
      <c r="C10" s="197">
        <v>5</v>
      </c>
      <c r="D10" s="198">
        <v>0</v>
      </c>
      <c r="E10" s="198">
        <v>0</v>
      </c>
      <c r="F10" s="198">
        <v>0</v>
      </c>
      <c r="G10" s="198">
        <v>0</v>
      </c>
      <c r="H10" s="198">
        <v>0</v>
      </c>
      <c r="I10" s="198">
        <v>0</v>
      </c>
      <c r="J10" s="198">
        <v>0</v>
      </c>
      <c r="K10" s="198">
        <v>0</v>
      </c>
      <c r="L10" s="198">
        <v>0</v>
      </c>
      <c r="M10" s="199">
        <f t="shared" si="0"/>
        <v>5</v>
      </c>
      <c r="N10" s="122"/>
    </row>
    <row r="11" spans="1:27">
      <c r="A11" s="130" t="s">
        <v>25</v>
      </c>
      <c r="B11" s="121" t="s">
        <v>22</v>
      </c>
      <c r="C11" s="192">
        <v>0</v>
      </c>
      <c r="D11" s="198">
        <v>0</v>
      </c>
      <c r="E11" s="198">
        <v>0</v>
      </c>
      <c r="F11" s="198">
        <v>0</v>
      </c>
      <c r="G11" s="198">
        <v>0</v>
      </c>
      <c r="H11" s="198">
        <v>0</v>
      </c>
      <c r="I11" s="198">
        <v>0</v>
      </c>
      <c r="J11" s="198">
        <v>0</v>
      </c>
      <c r="K11" s="198">
        <v>0</v>
      </c>
      <c r="L11" s="198">
        <v>0</v>
      </c>
      <c r="M11" s="198">
        <v>0</v>
      </c>
      <c r="N11" s="122"/>
    </row>
    <row r="12" spans="1:27" s="135" customFormat="1">
      <c r="A12" s="130">
        <v>3</v>
      </c>
      <c r="B12" s="121" t="s">
        <v>26</v>
      </c>
      <c r="C12" s="197">
        <v>224</v>
      </c>
      <c r="D12" s="192">
        <v>1</v>
      </c>
      <c r="E12" s="192">
        <v>1</v>
      </c>
      <c r="F12" s="198">
        <v>1</v>
      </c>
      <c r="G12" s="198">
        <v>0</v>
      </c>
      <c r="H12" s="198">
        <v>0</v>
      </c>
      <c r="I12" s="198">
        <v>0</v>
      </c>
      <c r="J12" s="198">
        <v>0</v>
      </c>
      <c r="K12" s="198">
        <v>0</v>
      </c>
      <c r="L12" s="198">
        <v>0</v>
      </c>
      <c r="M12" s="199">
        <f t="shared" si="0"/>
        <v>227</v>
      </c>
      <c r="N12" s="123"/>
    </row>
    <row r="13" spans="1:27">
      <c r="A13" s="130" t="s">
        <v>27</v>
      </c>
      <c r="B13" s="121" t="s">
        <v>20</v>
      </c>
      <c r="C13" s="197">
        <v>224</v>
      </c>
      <c r="D13" s="198">
        <v>0</v>
      </c>
      <c r="E13" s="198">
        <v>0</v>
      </c>
      <c r="F13" s="198">
        <v>0</v>
      </c>
      <c r="G13" s="198">
        <v>0</v>
      </c>
      <c r="H13" s="198">
        <v>0</v>
      </c>
      <c r="I13" s="198">
        <v>0</v>
      </c>
      <c r="J13" s="198">
        <v>0</v>
      </c>
      <c r="K13" s="198">
        <v>0</v>
      </c>
      <c r="L13" s="198">
        <v>0</v>
      </c>
      <c r="M13" s="199">
        <f t="shared" si="0"/>
        <v>224</v>
      </c>
      <c r="N13" s="124"/>
    </row>
    <row r="14" spans="1:27">
      <c r="A14" s="130" t="s">
        <v>28</v>
      </c>
      <c r="B14" s="121" t="s">
        <v>22</v>
      </c>
      <c r="C14" s="198">
        <v>0</v>
      </c>
      <c r="D14" s="192">
        <v>1</v>
      </c>
      <c r="E14" s="198">
        <v>1</v>
      </c>
      <c r="F14" s="198">
        <v>1</v>
      </c>
      <c r="G14" s="198">
        <v>0</v>
      </c>
      <c r="H14" s="198">
        <v>0</v>
      </c>
      <c r="I14" s="198">
        <v>0</v>
      </c>
      <c r="J14" s="198">
        <v>0</v>
      </c>
      <c r="K14" s="198">
        <v>0</v>
      </c>
      <c r="L14" s="198">
        <v>0</v>
      </c>
      <c r="M14" s="199">
        <f>+SUM(C14:L14)</f>
        <v>3</v>
      </c>
      <c r="N14" s="124"/>
    </row>
    <row r="15" spans="1:27">
      <c r="C15" s="94"/>
      <c r="D15" s="94"/>
      <c r="E15" s="94"/>
      <c r="F15" s="94"/>
      <c r="G15" s="94"/>
      <c r="H15" s="94"/>
      <c r="J15" s="94"/>
      <c r="K15" s="94"/>
      <c r="L15" s="94"/>
    </row>
    <row r="16" spans="1:27"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O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</row>
    <row r="17" spans="1:27">
      <c r="B17" s="178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80"/>
      <c r="O17" s="179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</row>
    <row r="18" spans="1:27">
      <c r="A18" s="213"/>
      <c r="B18" s="214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179"/>
      <c r="N18" s="180"/>
      <c r="O18" s="179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</row>
    <row r="19" spans="1:27">
      <c r="A19" s="217"/>
      <c r="B19" s="218"/>
      <c r="C19" s="219"/>
      <c r="D19" s="219"/>
      <c r="E19" s="219"/>
      <c r="F19" s="219"/>
      <c r="G19" s="219"/>
      <c r="H19" s="215"/>
      <c r="I19" s="215"/>
      <c r="J19" s="215"/>
      <c r="K19" s="215"/>
      <c r="L19" s="215"/>
      <c r="M19" s="179"/>
      <c r="N19" s="180"/>
      <c r="O19" s="179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</row>
    <row r="20" spans="1:27">
      <c r="A20" s="217"/>
      <c r="B20" s="218"/>
      <c r="C20" s="217"/>
      <c r="D20" s="217"/>
      <c r="E20" s="217"/>
      <c r="F20" s="217"/>
      <c r="G20" s="217"/>
      <c r="H20" s="213"/>
      <c r="I20" s="213"/>
      <c r="J20" s="213"/>
      <c r="K20" s="213"/>
      <c r="L20" s="213"/>
      <c r="M20" s="180"/>
      <c r="N20" s="180"/>
      <c r="O20" s="179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</row>
    <row r="21" spans="1:27">
      <c r="A21" s="217"/>
      <c r="B21" s="218"/>
      <c r="C21" s="217"/>
      <c r="D21" s="217"/>
      <c r="E21" s="217"/>
      <c r="F21" s="217"/>
      <c r="G21" s="217"/>
      <c r="H21" s="213"/>
      <c r="I21" s="213"/>
      <c r="J21" s="213"/>
      <c r="K21" s="213"/>
      <c r="L21" s="213"/>
      <c r="M21" s="180"/>
      <c r="N21" s="180"/>
      <c r="O21" s="180"/>
    </row>
    <row r="22" spans="1:27">
      <c r="A22" s="217"/>
      <c r="B22" s="218"/>
      <c r="C22" s="217"/>
      <c r="D22" s="217"/>
      <c r="E22" s="217"/>
      <c r="F22" s="217"/>
      <c r="G22" s="217"/>
      <c r="H22" s="213"/>
      <c r="I22" s="213"/>
      <c r="J22" s="213"/>
      <c r="K22" s="213"/>
      <c r="L22" s="213"/>
      <c r="M22" s="180"/>
      <c r="N22" s="180"/>
      <c r="O22" s="180"/>
    </row>
    <row r="23" spans="1:27">
      <c r="A23" s="217"/>
      <c r="B23" s="218"/>
      <c r="C23" s="217"/>
      <c r="D23" s="217"/>
      <c r="E23" s="217"/>
      <c r="F23" s="217"/>
      <c r="G23" s="217"/>
      <c r="H23" s="213"/>
      <c r="I23" s="213"/>
      <c r="J23" s="213"/>
      <c r="K23" s="213"/>
      <c r="L23" s="213"/>
      <c r="M23" s="181"/>
      <c r="N23" s="180"/>
      <c r="O23" s="180"/>
    </row>
    <row r="24" spans="1:27">
      <c r="A24" s="217"/>
      <c r="B24" s="218"/>
      <c r="C24" s="217"/>
      <c r="D24" s="217"/>
      <c r="E24" s="217"/>
      <c r="F24" s="217"/>
      <c r="G24" s="217"/>
      <c r="H24" s="213"/>
      <c r="I24" s="213"/>
      <c r="J24" s="213"/>
      <c r="K24" s="213"/>
      <c r="L24" s="213"/>
      <c r="M24" s="180"/>
      <c r="N24" s="180"/>
      <c r="O24" s="180"/>
    </row>
    <row r="25" spans="1:27">
      <c r="A25" s="217"/>
      <c r="B25" s="220" t="s">
        <v>87</v>
      </c>
      <c r="C25" s="221">
        <f>M6/M$5</f>
        <v>0.7048346055979644</v>
      </c>
      <c r="D25" s="222">
        <f>C25-(C$28-1)*C25</f>
        <v>0.7048346055979644</v>
      </c>
      <c r="E25" s="217"/>
      <c r="F25" s="217"/>
      <c r="G25" s="217"/>
      <c r="H25" s="213"/>
      <c r="I25" s="213"/>
      <c r="J25" s="213"/>
      <c r="K25" s="213"/>
      <c r="L25" s="213"/>
      <c r="M25" s="180"/>
      <c r="N25" s="180"/>
      <c r="O25" s="180"/>
    </row>
    <row r="26" spans="1:27">
      <c r="A26" s="217"/>
      <c r="B26" s="220" t="s">
        <v>88</v>
      </c>
      <c r="C26" s="221">
        <f>M9/M$5</f>
        <v>6.3613231552162846E-3</v>
      </c>
      <c r="D26" s="222">
        <f>C26-(C$28-1)*C26</f>
        <v>6.3613231552162846E-3</v>
      </c>
      <c r="E26" s="217"/>
      <c r="F26" s="217"/>
      <c r="G26" s="217"/>
      <c r="H26" s="213"/>
      <c r="I26" s="213"/>
      <c r="J26" s="213"/>
      <c r="K26" s="213"/>
      <c r="L26" s="213"/>
      <c r="M26" s="180"/>
      <c r="N26" s="180"/>
      <c r="O26" s="180"/>
    </row>
    <row r="27" spans="1:27">
      <c r="A27" s="217"/>
      <c r="B27" s="220" t="s">
        <v>89</v>
      </c>
      <c r="C27" s="221">
        <f>M12/M$5</f>
        <v>0.28880407124681934</v>
      </c>
      <c r="D27" s="222">
        <f>C27-(C$28-1)*C27</f>
        <v>0.28880407124681934</v>
      </c>
      <c r="E27" s="217"/>
      <c r="F27" s="217"/>
      <c r="G27" s="217"/>
      <c r="H27" s="213"/>
      <c r="I27" s="213"/>
      <c r="J27" s="213"/>
      <c r="K27" s="213"/>
      <c r="L27" s="213"/>
      <c r="M27" s="180"/>
      <c r="N27" s="180"/>
      <c r="O27" s="180"/>
    </row>
    <row r="28" spans="1:27">
      <c r="A28" s="217"/>
      <c r="B28" s="223"/>
      <c r="C28" s="221">
        <f>SUM(C25:C27)</f>
        <v>1</v>
      </c>
      <c r="D28" s="222">
        <f>SUM(D25:D27)</f>
        <v>1</v>
      </c>
      <c r="E28" s="219"/>
      <c r="F28" s="217"/>
      <c r="G28" s="217"/>
      <c r="H28" s="213"/>
      <c r="I28" s="213"/>
      <c r="J28" s="213"/>
      <c r="K28" s="213"/>
      <c r="L28" s="213"/>
      <c r="M28" s="180"/>
      <c r="N28" s="180"/>
      <c r="O28" s="180"/>
    </row>
    <row r="29" spans="1:27">
      <c r="A29" s="217"/>
      <c r="B29" s="218"/>
      <c r="C29" s="219"/>
      <c r="D29" s="219"/>
      <c r="E29" s="219"/>
      <c r="F29" s="217"/>
      <c r="G29" s="217"/>
      <c r="H29" s="213"/>
      <c r="I29" s="213"/>
      <c r="J29" s="213"/>
      <c r="K29" s="213"/>
      <c r="L29" s="213"/>
      <c r="M29" s="180"/>
      <c r="N29" s="180"/>
      <c r="O29" s="180"/>
    </row>
    <row r="30" spans="1:27">
      <c r="A30" s="217"/>
      <c r="B30" s="218"/>
      <c r="C30" s="224"/>
      <c r="D30" s="224"/>
      <c r="E30" s="224"/>
      <c r="F30" s="224"/>
      <c r="G30" s="224"/>
      <c r="H30" s="216"/>
      <c r="I30" s="216"/>
      <c r="J30" s="216"/>
      <c r="K30" s="216"/>
      <c r="L30" s="216"/>
      <c r="M30" s="182"/>
      <c r="N30" s="180"/>
      <c r="O30" s="180"/>
    </row>
    <row r="31" spans="1:27">
      <c r="A31" s="213"/>
      <c r="B31" s="214"/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182"/>
      <c r="N31" s="180"/>
      <c r="O31" s="180"/>
    </row>
    <row r="32" spans="1:27">
      <c r="A32" s="213"/>
      <c r="B32" s="214"/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182"/>
      <c r="N32" s="180"/>
      <c r="O32" s="180"/>
    </row>
    <row r="33" spans="1:15">
      <c r="A33" s="213"/>
      <c r="B33" s="214"/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182"/>
      <c r="N33" s="180"/>
      <c r="O33" s="180"/>
    </row>
    <row r="34" spans="1:15">
      <c r="A34" s="213"/>
      <c r="B34" s="214"/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182"/>
      <c r="N34" s="180"/>
      <c r="O34" s="180"/>
    </row>
    <row r="35" spans="1:15">
      <c r="A35" s="213"/>
      <c r="B35" s="214"/>
      <c r="C35" s="216"/>
      <c r="D35" s="216"/>
      <c r="E35" s="216"/>
      <c r="F35" s="216"/>
      <c r="G35" s="216"/>
      <c r="H35" s="216"/>
      <c r="I35" s="216"/>
      <c r="J35" s="216"/>
      <c r="K35" s="216"/>
      <c r="L35" s="216"/>
      <c r="M35" s="182"/>
      <c r="N35" s="180"/>
      <c r="O35" s="180"/>
    </row>
    <row r="36" spans="1:15">
      <c r="A36" s="213"/>
      <c r="B36" s="214"/>
      <c r="C36" s="216"/>
      <c r="D36" s="216"/>
      <c r="E36" s="216"/>
      <c r="F36" s="216"/>
      <c r="G36" s="216"/>
      <c r="H36" s="216"/>
      <c r="I36" s="216"/>
      <c r="J36" s="216"/>
      <c r="K36" s="216"/>
      <c r="L36" s="216"/>
      <c r="M36" s="182"/>
      <c r="N36" s="180"/>
      <c r="O36" s="180"/>
    </row>
    <row r="37" spans="1:15">
      <c r="A37" s="213"/>
      <c r="B37" s="214"/>
      <c r="C37" s="216"/>
      <c r="D37" s="216"/>
      <c r="E37" s="216"/>
      <c r="F37" s="216"/>
      <c r="G37" s="216"/>
      <c r="H37" s="216"/>
      <c r="I37" s="216"/>
      <c r="J37" s="216"/>
      <c r="K37" s="216"/>
      <c r="L37" s="216"/>
      <c r="M37" s="182"/>
      <c r="N37" s="180"/>
      <c r="O37" s="180"/>
    </row>
    <row r="38" spans="1:15">
      <c r="A38" s="213"/>
      <c r="B38" s="214"/>
      <c r="C38" s="216"/>
      <c r="D38" s="216"/>
      <c r="E38" s="216"/>
      <c r="F38" s="216"/>
      <c r="G38" s="216"/>
      <c r="H38" s="216"/>
      <c r="I38" s="216"/>
      <c r="J38" s="216"/>
      <c r="K38" s="216"/>
      <c r="L38" s="216"/>
      <c r="M38" s="182"/>
      <c r="N38" s="180"/>
      <c r="O38" s="180"/>
    </row>
    <row r="39" spans="1:15">
      <c r="B39" s="178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0"/>
      <c r="O39" s="180"/>
    </row>
    <row r="40" spans="1:15">
      <c r="B40" s="178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</row>
    <row r="42" spans="1:15">
      <c r="M42" s="176"/>
    </row>
  </sheetData>
  <mergeCells count="2">
    <mergeCell ref="B1:M1"/>
    <mergeCell ref="I3:M3"/>
  </mergeCells>
  <phoneticPr fontId="1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44" customWidth="1"/>
    <col min="2" max="2" width="10.7109375" style="43" bestFit="1" customWidth="1"/>
    <col min="3" max="3" width="12.42578125" style="43" bestFit="1" customWidth="1"/>
    <col min="4" max="4" width="10.42578125" style="43" bestFit="1" customWidth="1"/>
    <col min="5" max="5" width="11.5703125" style="43" bestFit="1" customWidth="1"/>
    <col min="6" max="6" width="12.5703125" style="43" bestFit="1" customWidth="1"/>
    <col min="7" max="7" width="10.28515625" style="43" bestFit="1" customWidth="1"/>
    <col min="8" max="8" width="9.140625" style="43" bestFit="1" customWidth="1"/>
    <col min="9" max="9" width="11.7109375" style="43" bestFit="1" customWidth="1"/>
    <col min="10" max="10" width="16.28515625" style="43" bestFit="1" customWidth="1"/>
    <col min="11" max="11" width="12.5703125" style="43" customWidth="1"/>
    <col min="12" max="12" width="13.5703125" style="43" customWidth="1"/>
    <col min="13" max="13" width="13.85546875" style="43" bestFit="1" customWidth="1"/>
    <col min="14" max="14" width="10.28515625" style="43"/>
    <col min="15" max="15" width="14" style="43" bestFit="1" customWidth="1"/>
    <col min="16" max="16384" width="10.28515625" style="43"/>
  </cols>
  <sheetData>
    <row r="1" spans="1:15" ht="21" customHeight="1">
      <c r="A1" s="282" t="s">
        <v>96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</row>
    <row r="2" spans="1:15" ht="7.5" customHeight="1">
      <c r="A2" s="43">
        <v>3</v>
      </c>
    </row>
    <row r="3" spans="1:15">
      <c r="I3" s="283" t="s">
        <v>45</v>
      </c>
      <c r="J3" s="283"/>
      <c r="K3" s="283"/>
      <c r="L3" s="283"/>
    </row>
    <row r="4" spans="1:15" ht="57.75" customHeight="1">
      <c r="A4" s="45" t="s">
        <v>5</v>
      </c>
      <c r="B4" s="79" t="s">
        <v>0</v>
      </c>
      <c r="C4" s="79" t="s">
        <v>1</v>
      </c>
      <c r="D4" s="79" t="s">
        <v>16</v>
      </c>
      <c r="E4" s="79" t="s">
        <v>2</v>
      </c>
      <c r="F4" s="81" t="s">
        <v>80</v>
      </c>
      <c r="G4" s="79" t="s">
        <v>8</v>
      </c>
      <c r="H4" s="80" t="s">
        <v>53</v>
      </c>
      <c r="I4" s="80" t="s">
        <v>31</v>
      </c>
      <c r="J4" s="82" t="s">
        <v>69</v>
      </c>
      <c r="K4" s="82" t="s">
        <v>81</v>
      </c>
      <c r="L4" s="40" t="s">
        <v>6</v>
      </c>
    </row>
    <row r="5" spans="1:15">
      <c r="A5" s="47" t="s">
        <v>29</v>
      </c>
      <c r="B5" s="200">
        <v>47</v>
      </c>
      <c r="C5" s="200">
        <v>26</v>
      </c>
      <c r="D5" s="200">
        <v>19</v>
      </c>
      <c r="E5" s="200">
        <v>187</v>
      </c>
      <c r="F5" s="200">
        <v>6</v>
      </c>
      <c r="G5" s="200">
        <v>19</v>
      </c>
      <c r="H5" s="202">
        <v>0</v>
      </c>
      <c r="I5" s="202">
        <v>0</v>
      </c>
      <c r="J5" s="202">
        <v>0</v>
      </c>
      <c r="K5" s="202">
        <v>0</v>
      </c>
      <c r="L5" s="201">
        <f>+SUM(B5:K5)</f>
        <v>304</v>
      </c>
      <c r="M5" s="46"/>
      <c r="N5" s="105"/>
      <c r="O5" s="133"/>
    </row>
    <row r="6" spans="1:15" ht="47.25">
      <c r="A6" s="47" t="s">
        <v>66</v>
      </c>
      <c r="B6" s="200">
        <v>2343</v>
      </c>
      <c r="C6" s="200">
        <v>1381</v>
      </c>
      <c r="D6" s="200">
        <v>2838</v>
      </c>
      <c r="E6" s="200">
        <v>9235</v>
      </c>
      <c r="F6" s="200">
        <v>1333</v>
      </c>
      <c r="G6" s="200">
        <v>1060</v>
      </c>
      <c r="H6" s="200">
        <v>63</v>
      </c>
      <c r="I6" s="200">
        <v>211</v>
      </c>
      <c r="J6" s="200">
        <v>3</v>
      </c>
      <c r="K6" s="200">
        <v>295</v>
      </c>
      <c r="L6" s="201">
        <f>+SUM(B6:K6)</f>
        <v>18762</v>
      </c>
      <c r="M6" s="46"/>
      <c r="N6" s="105"/>
      <c r="O6" s="133"/>
    </row>
    <row r="7" spans="1:15">
      <c r="A7" s="47" t="s">
        <v>67</v>
      </c>
      <c r="B7" s="200">
        <v>421</v>
      </c>
      <c r="C7" s="200">
        <v>227</v>
      </c>
      <c r="D7" s="200">
        <v>2271</v>
      </c>
      <c r="E7" s="200">
        <v>2247</v>
      </c>
      <c r="F7" s="200">
        <v>1044</v>
      </c>
      <c r="G7" s="200">
        <v>306</v>
      </c>
      <c r="H7" s="202">
        <v>0</v>
      </c>
      <c r="I7" s="200">
        <v>1</v>
      </c>
      <c r="J7" s="200">
        <v>1</v>
      </c>
      <c r="K7" s="202">
        <v>0</v>
      </c>
      <c r="L7" s="201">
        <f>+SUM(B7:K7)</f>
        <v>6518</v>
      </c>
      <c r="M7" s="46"/>
      <c r="N7" s="105"/>
      <c r="O7" s="133"/>
    </row>
    <row r="8" spans="1:15" ht="31.5">
      <c r="A8" s="47" t="s">
        <v>78</v>
      </c>
      <c r="B8" s="200">
        <v>183</v>
      </c>
      <c r="C8" s="200">
        <v>165</v>
      </c>
      <c r="D8" s="200">
        <v>1176</v>
      </c>
      <c r="E8" s="200">
        <v>623</v>
      </c>
      <c r="F8" s="200">
        <v>71</v>
      </c>
      <c r="G8" s="200">
        <v>59</v>
      </c>
      <c r="H8" s="200">
        <v>22</v>
      </c>
      <c r="I8" s="200">
        <v>19</v>
      </c>
      <c r="J8" s="202">
        <v>0</v>
      </c>
      <c r="K8" s="200">
        <v>1</v>
      </c>
      <c r="L8" s="201">
        <f>+SUM(B8:K8)</f>
        <v>2319</v>
      </c>
      <c r="M8" s="46"/>
      <c r="N8" s="105"/>
      <c r="O8" s="133"/>
    </row>
    <row r="9" spans="1:15" ht="31.5">
      <c r="A9" s="47" t="s">
        <v>79</v>
      </c>
      <c r="B9" s="202">
        <v>0</v>
      </c>
      <c r="C9" s="202">
        <v>0</v>
      </c>
      <c r="D9" s="202">
        <v>0</v>
      </c>
      <c r="E9" s="202">
        <v>0</v>
      </c>
      <c r="F9" s="202">
        <v>0</v>
      </c>
      <c r="G9" s="202">
        <v>0</v>
      </c>
      <c r="H9" s="202">
        <v>0</v>
      </c>
      <c r="I9" s="202">
        <v>0</v>
      </c>
      <c r="J9" s="202">
        <v>0</v>
      </c>
      <c r="K9" s="202">
        <v>0</v>
      </c>
      <c r="L9" s="202">
        <f>+SUM(B9:K9)</f>
        <v>0</v>
      </c>
      <c r="M9" s="46"/>
      <c r="N9" s="105"/>
      <c r="O9" s="133"/>
    </row>
    <row r="10" spans="1:15">
      <c r="A10" s="48" t="s">
        <v>6</v>
      </c>
      <c r="B10" s="201">
        <f>+SUM(B5:B9)</f>
        <v>2994</v>
      </c>
      <c r="C10" s="201">
        <f t="shared" ref="C10:L10" si="0">+SUM(C5:C9)</f>
        <v>1799</v>
      </c>
      <c r="D10" s="201">
        <f t="shared" si="0"/>
        <v>6304</v>
      </c>
      <c r="E10" s="201">
        <f t="shared" si="0"/>
        <v>12292</v>
      </c>
      <c r="F10" s="201">
        <f t="shared" si="0"/>
        <v>2454</v>
      </c>
      <c r="G10" s="201">
        <f t="shared" si="0"/>
        <v>1444</v>
      </c>
      <c r="H10" s="201">
        <f t="shared" si="0"/>
        <v>85</v>
      </c>
      <c r="I10" s="201">
        <f t="shared" si="0"/>
        <v>231</v>
      </c>
      <c r="J10" s="201">
        <f t="shared" si="0"/>
        <v>4</v>
      </c>
      <c r="K10" s="201">
        <f t="shared" si="0"/>
        <v>296</v>
      </c>
      <c r="L10" s="201">
        <f t="shared" si="0"/>
        <v>27903</v>
      </c>
      <c r="M10" s="106"/>
      <c r="N10" s="105"/>
      <c r="O10" s="133"/>
    </row>
    <row r="11" spans="1:15" ht="9.75" customHeight="1"/>
    <row r="15" spans="1:15"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</row>
    <row r="16" spans="1:15"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</row>
    <row r="17" spans="2:13"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</row>
    <row r="18" spans="2:13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</row>
    <row r="19" spans="2:13"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</row>
    <row r="20" spans="2:13"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</row>
  </sheetData>
  <mergeCells count="2">
    <mergeCell ref="A1:L1"/>
    <mergeCell ref="I3:L3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X18"/>
  <sheetViews>
    <sheetView showGridLines="0" zoomScaleNormal="75" workbookViewId="0">
      <selection sqref="A1:M1"/>
    </sheetView>
  </sheetViews>
  <sheetFormatPr defaultRowHeight="15.75"/>
  <cols>
    <col min="1" max="1" width="3.5703125" style="32" customWidth="1"/>
    <col min="2" max="2" width="52.28515625" style="33" customWidth="1"/>
    <col min="3" max="10" width="12.5703125" style="26" customWidth="1"/>
    <col min="11" max="11" width="15.85546875" style="26" customWidth="1"/>
    <col min="12" max="13" width="12.5703125" style="26" customWidth="1"/>
    <col min="14" max="14" width="9.7109375" style="26" bestFit="1" customWidth="1"/>
    <col min="15" max="15" width="18" style="27" bestFit="1" customWidth="1"/>
    <col min="16" max="16" width="32.5703125" style="27" bestFit="1" customWidth="1"/>
    <col min="17" max="17" width="13.140625" style="26" bestFit="1" customWidth="1"/>
    <col min="18" max="18" width="14.28515625" style="26" bestFit="1" customWidth="1"/>
    <col min="19" max="19" width="15.85546875" style="26" bestFit="1" customWidth="1"/>
    <col min="20" max="20" width="13.140625" style="26" bestFit="1" customWidth="1"/>
    <col min="21" max="21" width="15.85546875" style="26" bestFit="1" customWidth="1"/>
    <col min="22" max="22" width="13.140625" style="26" bestFit="1" customWidth="1"/>
    <col min="23" max="24" width="10.7109375" style="26" bestFit="1" customWidth="1"/>
    <col min="25" max="16384" width="9.140625" style="26"/>
  </cols>
  <sheetData>
    <row r="1" spans="1:24">
      <c r="A1" s="244" t="s">
        <v>38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2" spans="1:24">
      <c r="A2" s="36"/>
      <c r="B2" s="36"/>
      <c r="C2" s="36"/>
      <c r="D2" s="36"/>
      <c r="E2" s="36"/>
      <c r="F2" s="36"/>
      <c r="G2" s="36"/>
      <c r="H2" s="37"/>
      <c r="I2" s="38"/>
      <c r="J2" s="59"/>
      <c r="K2" s="59"/>
      <c r="L2" s="59"/>
      <c r="M2" s="12"/>
    </row>
    <row r="3" spans="1:24" s="28" customFormat="1" ht="56.25" customHeight="1">
      <c r="A3" s="39" t="s">
        <v>7</v>
      </c>
      <c r="B3" s="45" t="s">
        <v>5</v>
      </c>
      <c r="C3" s="81" t="s">
        <v>0</v>
      </c>
      <c r="D3" s="81" t="s">
        <v>1</v>
      </c>
      <c r="E3" s="81" t="s">
        <v>16</v>
      </c>
      <c r="F3" s="81" t="s">
        <v>2</v>
      </c>
      <c r="G3" s="81" t="s">
        <v>80</v>
      </c>
      <c r="H3" s="81" t="s">
        <v>8</v>
      </c>
      <c r="I3" s="82" t="s">
        <v>53</v>
      </c>
      <c r="J3" s="82" t="s">
        <v>31</v>
      </c>
      <c r="K3" s="82" t="s">
        <v>69</v>
      </c>
      <c r="L3" s="82" t="s">
        <v>81</v>
      </c>
      <c r="M3" s="40" t="s">
        <v>6</v>
      </c>
      <c r="O3" s="29"/>
      <c r="P3" s="29"/>
    </row>
    <row r="4" spans="1:24" s="28" customFormat="1" ht="31.5">
      <c r="A4" s="116">
        <v>1</v>
      </c>
      <c r="B4" s="100" t="s">
        <v>97</v>
      </c>
      <c r="C4" s="185">
        <v>125591</v>
      </c>
      <c r="D4" s="185">
        <v>37422</v>
      </c>
      <c r="E4" s="185">
        <v>15954</v>
      </c>
      <c r="F4" s="185">
        <v>135440</v>
      </c>
      <c r="G4" s="185">
        <v>32902</v>
      </c>
      <c r="H4" s="185">
        <v>43634</v>
      </c>
      <c r="I4" s="185">
        <v>6659</v>
      </c>
      <c r="J4" s="185">
        <v>11490</v>
      </c>
      <c r="K4" s="185">
        <v>230</v>
      </c>
      <c r="L4" s="185">
        <v>1680</v>
      </c>
      <c r="M4" s="185">
        <f>+SUM(C4:L4)</f>
        <v>411002</v>
      </c>
      <c r="O4" s="29"/>
      <c r="P4" s="29"/>
    </row>
    <row r="5" spans="1:24" ht="32.25" customHeight="1">
      <c r="A5" s="116">
        <v>2</v>
      </c>
      <c r="B5" s="100" t="s">
        <v>98</v>
      </c>
      <c r="C5" s="203">
        <v>145690.58100000001</v>
      </c>
      <c r="D5" s="203">
        <v>63548.421000000002</v>
      </c>
      <c r="E5" s="203">
        <v>21979.81</v>
      </c>
      <c r="F5" s="203">
        <v>282264.76699999999</v>
      </c>
      <c r="G5" s="203">
        <v>101148.39</v>
      </c>
      <c r="H5" s="203">
        <v>91445.94</v>
      </c>
      <c r="I5" s="203">
        <v>20287.16</v>
      </c>
      <c r="J5" s="203">
        <v>16137.047</v>
      </c>
      <c r="K5" s="203">
        <v>421.50900000000001</v>
      </c>
      <c r="L5" s="203">
        <v>481.78100000000001</v>
      </c>
      <c r="M5" s="185">
        <f>+SUM(C5:L5)</f>
        <v>743405.40599999996</v>
      </c>
      <c r="N5" s="30"/>
      <c r="O5" s="177"/>
      <c r="P5" s="177"/>
      <c r="Q5" s="177"/>
      <c r="R5" s="177"/>
      <c r="S5" s="177"/>
      <c r="T5" s="177"/>
      <c r="U5" s="177"/>
      <c r="V5" s="177"/>
      <c r="W5" s="177"/>
      <c r="X5" s="177"/>
    </row>
    <row r="6" spans="1:24" s="63" customFormat="1" ht="47.25">
      <c r="A6" s="116">
        <v>3</v>
      </c>
      <c r="B6" s="100" t="s">
        <v>102</v>
      </c>
      <c r="C6" s="203">
        <v>1613.076</v>
      </c>
      <c r="D6" s="203">
        <v>1076.422</v>
      </c>
      <c r="E6" s="203">
        <v>86.144999999999996</v>
      </c>
      <c r="F6" s="203">
        <v>4241.2</v>
      </c>
      <c r="G6" s="203">
        <v>1489.6220000000001</v>
      </c>
      <c r="H6" s="203">
        <v>581.43899999999996</v>
      </c>
      <c r="I6" s="203">
        <v>344.23</v>
      </c>
      <c r="J6" s="203">
        <v>356.79500000000002</v>
      </c>
      <c r="K6" s="203">
        <v>2.7</v>
      </c>
      <c r="L6" s="203">
        <v>5.5279999999999996</v>
      </c>
      <c r="M6" s="185">
        <f>+SUM(C6:L6)</f>
        <v>9797.1570000000011</v>
      </c>
      <c r="N6" s="70"/>
      <c r="O6" s="64"/>
      <c r="P6" s="64"/>
    </row>
    <row r="7" spans="1:24">
      <c r="A7" s="30"/>
      <c r="B7" s="27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O7" s="26"/>
      <c r="P7" s="26"/>
    </row>
    <row r="8" spans="1:24"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49"/>
      <c r="O8" s="49"/>
    </row>
    <row r="9" spans="1:24">
      <c r="C9" s="60"/>
      <c r="D9" s="60"/>
      <c r="E9" s="60"/>
      <c r="F9" s="60"/>
      <c r="G9" s="60"/>
      <c r="H9" s="60"/>
      <c r="I9" s="60"/>
      <c r="J9" s="60"/>
      <c r="K9" s="60"/>
      <c r="L9" s="60"/>
      <c r="M9" s="83"/>
    </row>
    <row r="10" spans="1:24"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24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</row>
    <row r="12" spans="1:24"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</row>
    <row r="13" spans="1:24"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</row>
    <row r="14" spans="1:24">
      <c r="M14" s="49"/>
    </row>
    <row r="15" spans="1:24">
      <c r="M15" s="49"/>
    </row>
    <row r="16" spans="1:24">
      <c r="M16" s="49"/>
    </row>
    <row r="17" spans="13:13">
      <c r="M17" s="49"/>
    </row>
    <row r="18" spans="13:13">
      <c r="M18" s="49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4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3"/>
  <sheetViews>
    <sheetView showGridLines="0" zoomScaleNormal="75" workbookViewId="0">
      <selection sqref="A1:C1"/>
    </sheetView>
  </sheetViews>
  <sheetFormatPr defaultRowHeight="14.25" customHeight="1"/>
  <cols>
    <col min="1" max="1" width="5.140625" style="32" customWidth="1"/>
    <col min="2" max="2" width="72.140625" style="33" customWidth="1"/>
    <col min="3" max="3" width="18.42578125" style="26" customWidth="1"/>
    <col min="4" max="16384" width="9.140625" style="26"/>
  </cols>
  <sheetData>
    <row r="1" spans="1:8" s="63" customFormat="1" ht="15.75" customHeight="1">
      <c r="A1" s="244" t="s">
        <v>103</v>
      </c>
      <c r="B1" s="244"/>
      <c r="C1" s="244"/>
    </row>
    <row r="2" spans="1:8" s="63" customFormat="1" ht="10.5" customHeight="1">
      <c r="A2" s="35"/>
      <c r="B2" s="35"/>
      <c r="C2" s="35"/>
    </row>
    <row r="3" spans="1:8" s="63" customFormat="1" ht="14.25" customHeight="1">
      <c r="A3" s="36"/>
      <c r="B3" s="36"/>
      <c r="C3" s="65" t="s">
        <v>39</v>
      </c>
    </row>
    <row r="4" spans="1:8" s="68" customFormat="1" ht="46.5" customHeight="1">
      <c r="A4" s="66" t="s">
        <v>7</v>
      </c>
      <c r="B4" s="67" t="s">
        <v>5</v>
      </c>
      <c r="C4" s="56" t="s">
        <v>40</v>
      </c>
    </row>
    <row r="5" spans="1:8" s="74" customFormat="1" ht="15.75">
      <c r="A5" s="72" t="s">
        <v>54</v>
      </c>
      <c r="B5" s="73" t="s">
        <v>57</v>
      </c>
      <c r="C5" s="204">
        <v>100</v>
      </c>
    </row>
    <row r="6" spans="1:8" s="68" customFormat="1" ht="15.75">
      <c r="A6" s="41">
        <v>1</v>
      </c>
      <c r="B6" s="69" t="s">
        <v>41</v>
      </c>
      <c r="C6" s="205">
        <v>71.386282642209281</v>
      </c>
    </row>
    <row r="7" spans="1:8" s="63" customFormat="1" ht="15.75">
      <c r="A7" s="41">
        <v>2</v>
      </c>
      <c r="B7" s="69" t="s">
        <v>42</v>
      </c>
      <c r="C7" s="205">
        <v>27.672841694872673</v>
      </c>
      <c r="H7" s="68"/>
    </row>
    <row r="8" spans="1:8" s="63" customFormat="1" ht="15.75">
      <c r="A8" s="41">
        <v>3</v>
      </c>
      <c r="B8" s="71" t="s">
        <v>43</v>
      </c>
      <c r="C8" s="206">
        <v>0.94087848749681846</v>
      </c>
      <c r="H8" s="68"/>
    </row>
    <row r="9" spans="1:8" s="58" customFormat="1" ht="15" customHeight="1">
      <c r="A9" s="75" t="s">
        <v>37</v>
      </c>
      <c r="B9" s="76" t="s">
        <v>58</v>
      </c>
      <c r="C9" s="204">
        <v>100</v>
      </c>
      <c r="H9" s="68"/>
    </row>
    <row r="10" spans="1:8" ht="15.75">
      <c r="A10" s="77">
        <v>1</v>
      </c>
      <c r="B10" s="78" t="s">
        <v>55</v>
      </c>
      <c r="C10" s="205">
        <v>64.250065788087284</v>
      </c>
      <c r="H10" s="68"/>
    </row>
    <row r="11" spans="1:8" ht="15.75">
      <c r="A11" s="77">
        <v>2</v>
      </c>
      <c r="B11" s="78" t="s">
        <v>56</v>
      </c>
      <c r="C11" s="205">
        <v>35.748189309834231</v>
      </c>
    </row>
    <row r="12" spans="1:8" ht="14.25" customHeight="1">
      <c r="C12" s="61"/>
    </row>
    <row r="13" spans="1:8" ht="14.25" customHeight="1">
      <c r="C13" s="61"/>
    </row>
  </sheetData>
  <mergeCells count="1">
    <mergeCell ref="A1:C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16"/>
  <sheetViews>
    <sheetView showGridLines="0" zoomScaleNormal="75" workbookViewId="0">
      <selection sqref="A1:E1"/>
    </sheetView>
  </sheetViews>
  <sheetFormatPr defaultColWidth="10.28515625" defaultRowHeight="15.75"/>
  <cols>
    <col min="1" max="1" width="53.5703125" style="138" customWidth="1"/>
    <col min="2" max="2" width="10.7109375" style="138" customWidth="1"/>
    <col min="3" max="6" width="10.28515625" style="138"/>
    <col min="7" max="7" width="13.140625" style="138" bestFit="1" customWidth="1"/>
    <col min="8" max="16384" width="10.28515625" style="138"/>
  </cols>
  <sheetData>
    <row r="1" spans="1:5" ht="18.75" customHeight="1">
      <c r="A1" s="239" t="s">
        <v>77</v>
      </c>
      <c r="B1" s="239"/>
      <c r="C1" s="239"/>
      <c r="D1" s="239"/>
      <c r="E1" s="239"/>
    </row>
    <row r="2" spans="1:5" ht="12" customHeight="1"/>
    <row r="3" spans="1:5">
      <c r="E3" s="139" t="s">
        <v>39</v>
      </c>
    </row>
    <row r="4" spans="1:5" s="134" customFormat="1">
      <c r="A4" s="240" t="s">
        <v>10</v>
      </c>
      <c r="B4" s="140">
        <v>2024</v>
      </c>
      <c r="C4" s="242">
        <v>2025</v>
      </c>
      <c r="D4" s="242"/>
      <c r="E4" s="243"/>
    </row>
    <row r="5" spans="1:5">
      <c r="A5" s="241"/>
      <c r="B5" s="140">
        <v>12</v>
      </c>
      <c r="C5" s="141">
        <v>1</v>
      </c>
      <c r="D5" s="141">
        <v>2</v>
      </c>
      <c r="E5" s="141">
        <v>3</v>
      </c>
    </row>
    <row r="6" spans="1:5">
      <c r="A6" s="137" t="s">
        <v>0</v>
      </c>
      <c r="B6" s="227">
        <f>+'Таблица № 1-Д'!B5/'Таблица № 1-Д'!B$15*100</f>
        <v>21.831180666855222</v>
      </c>
      <c r="C6" s="227">
        <f>+'Таблица № 1-Д'!C5/'Таблица № 1-Д'!C$15*100</f>
        <v>21.830670167561557</v>
      </c>
      <c r="D6" s="227">
        <f>+'Таблица № 1-Д'!D5/'Таблица № 1-Д'!D$15*100</f>
        <v>21.842865868632995</v>
      </c>
      <c r="E6" s="227">
        <f>+'Таблица № 1-Д'!E5/'Таблица № 1-Д'!E$15*100</f>
        <v>21.846770915713289</v>
      </c>
    </row>
    <row r="7" spans="1:5">
      <c r="A7" s="137" t="s">
        <v>1</v>
      </c>
      <c r="B7" s="227">
        <f>+'Таблица № 1-Д'!B6/'Таблица № 1-Д'!B$15*100</f>
        <v>7.8361773671474815</v>
      </c>
      <c r="C7" s="227">
        <f>+'Таблица № 1-Д'!C6/'Таблица № 1-Д'!C$15*100</f>
        <v>7.8413018546457396</v>
      </c>
      <c r="D7" s="227">
        <f>+'Таблица № 1-Д'!D6/'Таблица № 1-Д'!D$15*100</f>
        <v>7.8471037170905564</v>
      </c>
      <c r="E7" s="227">
        <f>+'Таблица № 1-Д'!E6/'Таблица № 1-Д'!E$15*100</f>
        <v>7.8605839669041302</v>
      </c>
    </row>
    <row r="8" spans="1:5">
      <c r="A8" s="137" t="s">
        <v>11</v>
      </c>
      <c r="B8" s="227">
        <f>+'Таблица № 1-Д'!B7/'Таблица № 1-Д'!B$15*100</f>
        <v>17.479966060148957</v>
      </c>
      <c r="C8" s="227">
        <f>+'Таблица № 1-Д'!C7/'Таблица № 1-Д'!C$15*100</f>
        <v>17.412966630850139</v>
      </c>
      <c r="D8" s="227">
        <f>+'Таблица № 1-Д'!D7/'Таблица № 1-Д'!D$15*100</f>
        <v>17.343851341565546</v>
      </c>
      <c r="E8" s="227">
        <f>+'Таблица № 1-Д'!E7/'Таблица № 1-Д'!E$15*100</f>
        <v>17.264423516215526</v>
      </c>
    </row>
    <row r="9" spans="1:5">
      <c r="A9" s="137" t="s">
        <v>2</v>
      </c>
      <c r="B9" s="227">
        <f>+'Таблица № 1-Д'!B8/'Таблица № 1-Д'!B$15*100</f>
        <v>33.319505986612612</v>
      </c>
      <c r="C9" s="227">
        <f>+'Таблица № 1-Д'!C8/'Таблица № 1-Д'!C$15*100</f>
        <v>33.35137269585163</v>
      </c>
      <c r="D9" s="227">
        <f>+'Таблица № 1-Д'!D8/'Таблица № 1-Д'!D$15*100</f>
        <v>33.37494568879206</v>
      </c>
      <c r="E9" s="227">
        <f>+'Таблица № 1-Д'!E8/'Таблица № 1-Д'!E$15*100</f>
        <v>33.408899713593442</v>
      </c>
    </row>
    <row r="10" spans="1:5">
      <c r="A10" s="137" t="s">
        <v>80</v>
      </c>
      <c r="B10" s="227">
        <f>+'Таблица № 1-Д'!B9/'Таблица № 1-Д'!B$15*100</f>
        <v>7.226674208855786</v>
      </c>
      <c r="C10" s="227">
        <f>+'Таблица № 1-Д'!C9/'Таблица № 1-Д'!C$15*100</f>
        <v>7.2376649303780241</v>
      </c>
      <c r="D10" s="227">
        <f>+'Таблица № 1-Д'!D9/'Таблица № 1-Д'!D$15*100</f>
        <v>7.2468468014634118</v>
      </c>
      <c r="E10" s="227">
        <f>+'Таблица № 1-Д'!E9/'Таблица № 1-Д'!E$15*100</f>
        <v>7.2620919336696277</v>
      </c>
    </row>
    <row r="11" spans="1:5">
      <c r="A11" s="137" t="s">
        <v>8</v>
      </c>
      <c r="B11" s="227">
        <f>+'Таблица № 1-Д'!B10/'Таблица № 1-Д'!B$15*100</f>
        <v>8.6565475629301414</v>
      </c>
      <c r="C11" s="227">
        <f>+'Таблица № 1-Д'!C10/'Таблица № 1-Д'!C$15*100</f>
        <v>8.6614111291329934</v>
      </c>
      <c r="D11" s="227">
        <f>+'Таблица № 1-Д'!D10/'Таблица № 1-Д'!D$15*100</f>
        <v>8.6641331931212093</v>
      </c>
      <c r="E11" s="227">
        <f>+'Таблица № 1-Д'!E10/'Таблица № 1-Д'!E$15*100</f>
        <v>8.6671854962962502</v>
      </c>
    </row>
    <row r="12" spans="1:5">
      <c r="A12" s="137" t="s">
        <v>53</v>
      </c>
      <c r="B12" s="227">
        <f>+'Таблица № 1-Д'!B11/'Таблица № 1-Д'!B$15*100</f>
        <v>1.1899374626818768</v>
      </c>
      <c r="C12" s="227">
        <f>+'Таблица № 1-Д'!C11/'Таблица № 1-Д'!C$15*100</f>
        <v>1.1920138064051273</v>
      </c>
      <c r="D12" s="227">
        <f>+'Таблица № 1-Д'!D11/'Таблица № 1-Д'!D$15*100</f>
        <v>1.1970505078491502</v>
      </c>
      <c r="E12" s="227">
        <f>+'Таблица № 1-Д'!E11/'Таблица № 1-Д'!E$15*100</f>
        <v>1.1990320781647295</v>
      </c>
    </row>
    <row r="13" spans="1:5">
      <c r="A13" s="137" t="s">
        <v>31</v>
      </c>
      <c r="B13" s="227">
        <f>+'Таблица № 1-Д'!B12/'Таблица № 1-Д'!B$15*100</f>
        <v>1.8145249992143553</v>
      </c>
      <c r="C13" s="227">
        <f>+'Таблица № 1-Д'!C12/'Таблица № 1-Д'!C$15*100</f>
        <v>1.8176755337475043</v>
      </c>
      <c r="D13" s="227">
        <f>+'Таблица № 1-Д'!D12/'Таблица № 1-Д'!D$15*100</f>
        <v>1.8212358397299868</v>
      </c>
      <c r="E13" s="227">
        <f>+'Таблица № 1-Д'!E12/'Таблица № 1-Д'!E$15*100</f>
        <v>1.8288744442799032</v>
      </c>
    </row>
    <row r="14" spans="1:5" ht="15.75" customHeight="1">
      <c r="A14" s="137" t="s">
        <v>68</v>
      </c>
      <c r="B14" s="227">
        <f>+'Таблица № 1-Д'!B13/'Таблица № 1-Д'!B$15*100</f>
        <v>6.7879702083529739E-2</v>
      </c>
      <c r="C14" s="227">
        <f>+'Таблица № 1-Д'!C13/'Таблица № 1-Д'!C$15*100</f>
        <v>6.7647609443606274E-2</v>
      </c>
      <c r="D14" s="227">
        <f>+'Таблица № 1-Д'!D13/'Таблица № 1-Д'!D$15*100</f>
        <v>6.753480640022165E-2</v>
      </c>
      <c r="E14" s="227">
        <f>+'Таблица № 1-Д'!E13/'Таблица № 1-Д'!E$15*100</f>
        <v>6.774192532004121E-2</v>
      </c>
    </row>
    <row r="15" spans="1:5" ht="15.75" customHeight="1">
      <c r="A15" s="142" t="s">
        <v>81</v>
      </c>
      <c r="B15" s="227">
        <f>+'Таблица № 1-Д'!B14/'Таблица № 1-Д'!B$15*100</f>
        <v>0.57760598347003544</v>
      </c>
      <c r="C15" s="227">
        <f>+'Таблица № 1-Д'!C14/'Таблица № 1-Д'!C$15*100</f>
        <v>0.58727564198367965</v>
      </c>
      <c r="D15" s="227">
        <f>+'Таблица № 1-Д'!D14/'Таблица № 1-Д'!D$15*100</f>
        <v>0.59443223535486467</v>
      </c>
      <c r="E15" s="227">
        <f>+'Таблица № 1-Д'!E14/'Таблица № 1-Д'!E$15*100</f>
        <v>0.59439600984305929</v>
      </c>
    </row>
    <row r="16" spans="1:5">
      <c r="A16" s="137" t="s">
        <v>6</v>
      </c>
      <c r="B16" s="227">
        <f>+'Таблица № 1-Д'!B15/'Таблица № 1-Д'!B$15*100</f>
        <v>100</v>
      </c>
      <c r="C16" s="227">
        <f>+'Таблица № 1-Д'!C15/'Таблица № 1-Д'!C$15*100</f>
        <v>100</v>
      </c>
      <c r="D16" s="227">
        <f>+'Таблица № 1-Д'!D15/'Таблица № 1-Д'!D$15*100</f>
        <v>100</v>
      </c>
      <c r="E16" s="227">
        <f>+'Таблица № 1-Д'!E15/'Таблица № 1-Д'!E$15*100</f>
        <v>100</v>
      </c>
    </row>
  </sheetData>
  <mergeCells count="3">
    <mergeCell ref="A4:A5"/>
    <mergeCell ref="C4:E4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9"/>
  <sheetViews>
    <sheetView showGridLines="0" zoomScaleNormal="75" workbookViewId="0">
      <selection sqref="A1:L1"/>
    </sheetView>
  </sheetViews>
  <sheetFormatPr defaultRowHeight="15.75"/>
  <cols>
    <col min="1" max="1" width="57.85546875" style="33" customWidth="1"/>
    <col min="2" max="2" width="10.7109375" style="26" bestFit="1" customWidth="1"/>
    <col min="3" max="3" width="12.42578125" style="26" bestFit="1" customWidth="1"/>
    <col min="4" max="4" width="10.42578125" style="26" bestFit="1" customWidth="1"/>
    <col min="5" max="5" width="11.5703125" style="26" bestFit="1" customWidth="1"/>
    <col min="6" max="6" width="10.28515625" style="26" customWidth="1"/>
    <col min="7" max="7" width="10.28515625" style="26" bestFit="1" customWidth="1"/>
    <col min="8" max="8" width="10" style="26" customWidth="1"/>
    <col min="9" max="9" width="12" style="26" customWidth="1"/>
    <col min="10" max="10" width="15.28515625" style="26" bestFit="1" customWidth="1"/>
    <col min="11" max="11" width="12" style="26" customWidth="1"/>
    <col min="12" max="12" width="10.85546875" style="26" customWidth="1"/>
    <col min="13" max="13" width="9.7109375" style="26" bestFit="1" customWidth="1"/>
    <col min="14" max="14" width="17.85546875" style="27" bestFit="1" customWidth="1"/>
    <col min="15" max="15" width="32.42578125" style="27" bestFit="1" customWidth="1"/>
    <col min="16" max="16" width="11.5703125" style="26" bestFit="1" customWidth="1"/>
    <col min="17" max="17" width="13.28515625" style="26" bestFit="1" customWidth="1"/>
    <col min="18" max="18" width="15.7109375" style="26" bestFit="1" customWidth="1"/>
    <col min="19" max="19" width="11.5703125" style="26" bestFit="1" customWidth="1"/>
    <col min="20" max="20" width="15.7109375" style="26" bestFit="1" customWidth="1"/>
    <col min="21" max="16384" width="9.140625" style="26"/>
  </cols>
  <sheetData>
    <row r="1" spans="1:20" ht="21" customHeight="1">
      <c r="A1" s="244" t="s">
        <v>90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20">
      <c r="A2" s="36"/>
      <c r="B2" s="36"/>
      <c r="C2" s="36"/>
      <c r="D2" s="36"/>
      <c r="E2" s="36"/>
      <c r="F2" s="36"/>
      <c r="G2" s="37"/>
      <c r="H2" s="38"/>
      <c r="I2" s="59"/>
      <c r="J2" s="59"/>
      <c r="K2" s="59"/>
      <c r="L2" s="12"/>
    </row>
    <row r="3" spans="1:20" s="28" customFormat="1" ht="54.75" customHeight="1">
      <c r="A3" s="45" t="s">
        <v>59</v>
      </c>
      <c r="B3" s="81" t="s">
        <v>0</v>
      </c>
      <c r="C3" s="81" t="s">
        <v>1</v>
      </c>
      <c r="D3" s="81" t="s">
        <v>16</v>
      </c>
      <c r="E3" s="81" t="s">
        <v>2</v>
      </c>
      <c r="F3" s="81" t="s">
        <v>80</v>
      </c>
      <c r="G3" s="81" t="s">
        <v>8</v>
      </c>
      <c r="H3" s="82" t="s">
        <v>53</v>
      </c>
      <c r="I3" s="82" t="s">
        <v>31</v>
      </c>
      <c r="J3" s="82" t="s">
        <v>69</v>
      </c>
      <c r="K3" s="82" t="s">
        <v>81</v>
      </c>
      <c r="L3" s="85" t="s">
        <v>6</v>
      </c>
      <c r="N3" s="29"/>
      <c r="O3" s="29"/>
    </row>
    <row r="4" spans="1:20" s="28" customFormat="1">
      <c r="A4" s="48" t="s">
        <v>60</v>
      </c>
      <c r="B4" s="185">
        <v>138675</v>
      </c>
      <c r="C4" s="185">
        <v>49896</v>
      </c>
      <c r="D4" s="185">
        <v>109588</v>
      </c>
      <c r="E4" s="185">
        <v>212067</v>
      </c>
      <c r="F4" s="185">
        <v>46097</v>
      </c>
      <c r="G4" s="185">
        <v>55016</v>
      </c>
      <c r="H4" s="185">
        <v>7611</v>
      </c>
      <c r="I4" s="185">
        <v>11609</v>
      </c>
      <c r="J4" s="185">
        <v>430</v>
      </c>
      <c r="K4" s="185">
        <v>3773</v>
      </c>
      <c r="L4" s="185">
        <f>+SUM(B4:K4)</f>
        <v>634762</v>
      </c>
      <c r="N4" s="29"/>
      <c r="O4" s="29"/>
    </row>
    <row r="5" spans="1:20" s="28" customFormat="1" ht="15.75" customHeight="1">
      <c r="A5" s="86" t="s">
        <v>63</v>
      </c>
      <c r="B5" s="185">
        <v>56779</v>
      </c>
      <c r="C5" s="185">
        <v>19988</v>
      </c>
      <c r="D5" s="185">
        <v>96571</v>
      </c>
      <c r="E5" s="185">
        <v>101078</v>
      </c>
      <c r="F5" s="185">
        <v>16746</v>
      </c>
      <c r="G5" s="185">
        <v>20403</v>
      </c>
      <c r="H5" s="185">
        <v>1334</v>
      </c>
      <c r="I5" s="185">
        <v>186</v>
      </c>
      <c r="J5" s="185">
        <v>235</v>
      </c>
      <c r="K5" s="185">
        <v>3365</v>
      </c>
      <c r="L5" s="185">
        <f>+SUM(B5:K5)</f>
        <v>316685</v>
      </c>
      <c r="N5" s="29"/>
      <c r="O5" s="29"/>
    </row>
    <row r="6" spans="1:20" s="28" customFormat="1" ht="15.75" customHeight="1">
      <c r="A6" s="86" t="s">
        <v>64</v>
      </c>
      <c r="B6" s="185">
        <v>125591</v>
      </c>
      <c r="C6" s="185">
        <v>37422</v>
      </c>
      <c r="D6" s="185">
        <v>15954</v>
      </c>
      <c r="E6" s="185">
        <v>135440</v>
      </c>
      <c r="F6" s="185">
        <v>32902</v>
      </c>
      <c r="G6" s="185">
        <v>43634</v>
      </c>
      <c r="H6" s="185">
        <v>6659</v>
      </c>
      <c r="I6" s="185">
        <v>11490</v>
      </c>
      <c r="J6" s="185">
        <v>230</v>
      </c>
      <c r="K6" s="185">
        <v>1680</v>
      </c>
      <c r="L6" s="185">
        <f>+SUM(B6:K6)</f>
        <v>411002</v>
      </c>
      <c r="N6" s="29"/>
      <c r="O6" s="29"/>
    </row>
    <row r="7" spans="1:20" s="28" customFormat="1" ht="15.75" customHeight="1">
      <c r="A7" s="86" t="s">
        <v>65</v>
      </c>
      <c r="B7" s="185">
        <v>117</v>
      </c>
      <c r="C7" s="185">
        <v>15</v>
      </c>
      <c r="D7" s="185">
        <v>9</v>
      </c>
      <c r="E7" s="185">
        <v>419</v>
      </c>
      <c r="F7" s="185">
        <v>407</v>
      </c>
      <c r="G7" s="185">
        <v>29</v>
      </c>
      <c r="H7" s="185">
        <v>7</v>
      </c>
      <c r="I7" s="185">
        <v>4</v>
      </c>
      <c r="J7" s="185">
        <v>3</v>
      </c>
      <c r="K7" s="185">
        <v>14</v>
      </c>
      <c r="L7" s="185">
        <f>+SUM(B7:K7)</f>
        <v>1024</v>
      </c>
      <c r="N7" s="29"/>
      <c r="O7" s="29"/>
    </row>
    <row r="8" spans="1:20">
      <c r="B8" s="87"/>
      <c r="C8" s="87"/>
      <c r="D8" s="87"/>
      <c r="E8" s="87"/>
      <c r="F8" s="87"/>
      <c r="G8" s="87"/>
      <c r="H8" s="87"/>
      <c r="I8" s="87"/>
      <c r="J8" s="87"/>
      <c r="K8" s="87"/>
      <c r="L8" s="88"/>
    </row>
    <row r="9" spans="1:20">
      <c r="A9" s="33" t="s">
        <v>61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49"/>
    </row>
    <row r="10" spans="1:20">
      <c r="A10" s="33" t="s">
        <v>62</v>
      </c>
      <c r="I10" s="177"/>
      <c r="L10" s="90"/>
    </row>
    <row r="11" spans="1:20">
      <c r="I11" s="177"/>
      <c r="L11" s="49"/>
    </row>
    <row r="12" spans="1:20">
      <c r="B12" s="34"/>
      <c r="C12" s="34"/>
      <c r="D12" s="34"/>
      <c r="E12" s="34"/>
      <c r="F12" s="34"/>
      <c r="I12" s="177"/>
    </row>
    <row r="13" spans="1:20">
      <c r="B13" s="60"/>
      <c r="C13" s="60"/>
      <c r="D13" s="60"/>
      <c r="E13" s="60"/>
      <c r="F13" s="60"/>
      <c r="G13" s="60"/>
      <c r="H13" s="60"/>
      <c r="I13" s="232"/>
      <c r="J13" s="60"/>
      <c r="K13" s="60"/>
      <c r="L13" s="60"/>
    </row>
    <row r="14" spans="1:20">
      <c r="B14" s="60"/>
      <c r="C14" s="60"/>
      <c r="D14" s="60"/>
      <c r="E14" s="60"/>
      <c r="F14" s="60"/>
      <c r="G14" s="60"/>
      <c r="H14" s="60"/>
      <c r="I14" s="232"/>
      <c r="J14" s="60"/>
      <c r="K14" s="60"/>
      <c r="L14" s="60"/>
      <c r="T14" s="92"/>
    </row>
    <row r="15" spans="1:20">
      <c r="B15" s="60"/>
      <c r="C15" s="60"/>
      <c r="D15" s="60"/>
      <c r="E15" s="60"/>
      <c r="F15" s="60"/>
      <c r="G15" s="60"/>
      <c r="H15" s="60"/>
      <c r="I15" s="232"/>
      <c r="J15" s="60"/>
      <c r="K15" s="60"/>
      <c r="L15" s="60"/>
      <c r="T15" s="92"/>
    </row>
    <row r="16" spans="1:20">
      <c r="B16" s="60"/>
      <c r="C16" s="60"/>
      <c r="D16" s="60"/>
      <c r="E16" s="60"/>
      <c r="F16" s="60"/>
      <c r="G16" s="60"/>
      <c r="H16" s="60"/>
      <c r="I16" s="232"/>
      <c r="J16" s="60"/>
      <c r="K16" s="60"/>
      <c r="L16" s="60"/>
      <c r="T16" s="92"/>
    </row>
    <row r="17" spans="8:15">
      <c r="H17" s="27"/>
      <c r="I17" s="177"/>
      <c r="O17" s="26"/>
    </row>
    <row r="18" spans="8:15">
      <c r="I18" s="177"/>
    </row>
    <row r="19" spans="8:15">
      <c r="I19" s="177"/>
    </row>
  </sheetData>
  <mergeCells count="1">
    <mergeCell ref="A1:L1"/>
  </mergeCells>
  <phoneticPr fontId="4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18"/>
  <sheetViews>
    <sheetView showGridLines="0" zoomScaleNormal="100" workbookViewId="0">
      <selection sqref="A1:E1"/>
    </sheetView>
  </sheetViews>
  <sheetFormatPr defaultRowHeight="15.75"/>
  <cols>
    <col min="1" max="1" width="52.7109375" style="10" customWidth="1"/>
    <col min="2" max="5" width="11.140625" style="10" customWidth="1"/>
    <col min="6" max="11" width="11.28515625" style="10" bestFit="1" customWidth="1"/>
    <col min="12" max="13" width="10.140625" style="10" bestFit="1" customWidth="1"/>
    <col min="14" max="15" width="9" style="10" bestFit="1" customWidth="1"/>
    <col min="16" max="16384" width="9.140625" style="10"/>
  </cols>
  <sheetData>
    <row r="1" spans="1:5">
      <c r="A1" s="250" t="s">
        <v>92</v>
      </c>
      <c r="B1" s="250"/>
      <c r="C1" s="250"/>
      <c r="D1" s="250"/>
      <c r="E1" s="250"/>
    </row>
    <row r="2" spans="1:5">
      <c r="A2" s="9"/>
      <c r="B2" s="9"/>
    </row>
    <row r="3" spans="1:5">
      <c r="A3" s="11"/>
      <c r="B3" s="11"/>
      <c r="C3" s="104"/>
      <c r="D3" s="104"/>
      <c r="E3" s="104" t="s">
        <v>45</v>
      </c>
    </row>
    <row r="4" spans="1:5" s="13" customFormat="1">
      <c r="A4" s="246" t="s">
        <v>70</v>
      </c>
      <c r="B4" s="4">
        <v>2024</v>
      </c>
      <c r="C4" s="248">
        <v>2025</v>
      </c>
      <c r="D4" s="248"/>
      <c r="E4" s="249"/>
    </row>
    <row r="5" spans="1:5" s="13" customFormat="1">
      <c r="A5" s="247"/>
      <c r="B5" s="4">
        <v>12</v>
      </c>
      <c r="C5" s="107">
        <v>1</v>
      </c>
      <c r="D5" s="107">
        <v>2</v>
      </c>
      <c r="E5" s="107">
        <v>3</v>
      </c>
    </row>
    <row r="6" spans="1:5">
      <c r="A6" s="6" t="s">
        <v>0</v>
      </c>
      <c r="B6" s="228">
        <v>186878</v>
      </c>
      <c r="C6" s="228">
        <v>189738</v>
      </c>
      <c r="D6" s="229">
        <v>191668</v>
      </c>
      <c r="E6" s="229">
        <v>188662</v>
      </c>
    </row>
    <row r="7" spans="1:5">
      <c r="A7" s="6" t="s">
        <v>1</v>
      </c>
      <c r="B7" s="228">
        <v>111500</v>
      </c>
      <c r="C7" s="228">
        <v>109170</v>
      </c>
      <c r="D7" s="229">
        <v>109106</v>
      </c>
      <c r="E7" s="229">
        <v>107587</v>
      </c>
    </row>
    <row r="8" spans="1:5">
      <c r="A8" s="6" t="s">
        <v>11</v>
      </c>
      <c r="B8" s="228">
        <v>165143</v>
      </c>
      <c r="C8" s="228">
        <v>167016</v>
      </c>
      <c r="D8" s="229">
        <v>168065</v>
      </c>
      <c r="E8" s="229">
        <v>163772</v>
      </c>
    </row>
    <row r="9" spans="1:5">
      <c r="A9" s="6" t="s">
        <v>2</v>
      </c>
      <c r="B9" s="228">
        <v>658739</v>
      </c>
      <c r="C9" s="228">
        <v>668982</v>
      </c>
      <c r="D9" s="229">
        <v>675830</v>
      </c>
      <c r="E9" s="229">
        <v>661095</v>
      </c>
    </row>
    <row r="10" spans="1:5">
      <c r="A10" s="6" t="s">
        <v>80</v>
      </c>
      <c r="B10" s="228">
        <v>234825</v>
      </c>
      <c r="C10" s="228">
        <v>238999</v>
      </c>
      <c r="D10" s="229">
        <v>241262</v>
      </c>
      <c r="E10" s="229">
        <v>235361</v>
      </c>
    </row>
    <row r="11" spans="1:5">
      <c r="A11" s="6" t="s">
        <v>8</v>
      </c>
      <c r="B11" s="228">
        <v>127346</v>
      </c>
      <c r="C11" s="228">
        <v>127801</v>
      </c>
      <c r="D11" s="229">
        <v>129280</v>
      </c>
      <c r="E11" s="229">
        <v>127165</v>
      </c>
    </row>
    <row r="12" spans="1:5">
      <c r="A12" s="6" t="s">
        <v>53</v>
      </c>
      <c r="B12" s="228">
        <v>20837</v>
      </c>
      <c r="C12" s="228">
        <v>20706</v>
      </c>
      <c r="D12" s="229">
        <v>21128</v>
      </c>
      <c r="E12" s="229">
        <v>21376</v>
      </c>
    </row>
    <row r="13" spans="1:5">
      <c r="A13" s="6" t="s">
        <v>31</v>
      </c>
      <c r="B13" s="228">
        <v>16263</v>
      </c>
      <c r="C13" s="228">
        <v>16257</v>
      </c>
      <c r="D13" s="229">
        <v>16461</v>
      </c>
      <c r="E13" s="229">
        <v>16498</v>
      </c>
    </row>
    <row r="14" spans="1:5" ht="15.75" customHeight="1">
      <c r="A14" s="6" t="s">
        <v>68</v>
      </c>
      <c r="B14" s="228">
        <v>1071</v>
      </c>
      <c r="C14" s="228">
        <v>1088</v>
      </c>
      <c r="D14" s="229">
        <v>1108</v>
      </c>
      <c r="E14" s="229">
        <v>1104</v>
      </c>
    </row>
    <row r="15" spans="1:5" ht="15.75" customHeight="1">
      <c r="A15" s="108" t="s">
        <v>81</v>
      </c>
      <c r="B15" s="228">
        <v>6652</v>
      </c>
      <c r="C15" s="228">
        <v>7270</v>
      </c>
      <c r="D15" s="229">
        <v>7771</v>
      </c>
      <c r="E15" s="229">
        <v>7856</v>
      </c>
    </row>
    <row r="16" spans="1:5">
      <c r="A16" s="8" t="s">
        <v>6</v>
      </c>
      <c r="B16" s="184">
        <f>+SUM(B6:B15)</f>
        <v>1529254</v>
      </c>
      <c r="C16" s="184">
        <f>+SUM(C6:C15)</f>
        <v>1547027</v>
      </c>
      <c r="D16" s="184">
        <f>+SUM(D6:D15)</f>
        <v>1561679</v>
      </c>
      <c r="E16" s="184">
        <f>+SUM(E6:E15)</f>
        <v>1530476</v>
      </c>
    </row>
    <row r="17" spans="1:2">
      <c r="A17" s="14"/>
      <c r="B17" s="14"/>
    </row>
    <row r="18" spans="1:2">
      <c r="A18" s="245"/>
      <c r="B18" s="245"/>
    </row>
  </sheetData>
  <mergeCells count="4">
    <mergeCell ref="A18:B18"/>
    <mergeCell ref="A4:A5"/>
    <mergeCell ref="C4:E4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3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J18"/>
  <sheetViews>
    <sheetView showGridLines="0" zoomScaleNormal="75" workbookViewId="0">
      <selection sqref="A1:E1"/>
    </sheetView>
  </sheetViews>
  <sheetFormatPr defaultRowHeight="15.75"/>
  <cols>
    <col min="1" max="1" width="52.140625" style="143" customWidth="1"/>
    <col min="2" max="2" width="10.7109375" style="143" customWidth="1"/>
    <col min="3" max="3" width="11.140625" style="143" customWidth="1"/>
    <col min="4" max="9" width="9.140625" style="143"/>
    <col min="10" max="10" width="14.85546875" style="143" bestFit="1" customWidth="1"/>
    <col min="11" max="16384" width="9.140625" style="143"/>
  </cols>
  <sheetData>
    <row r="1" spans="1:10">
      <c r="A1" s="251" t="s">
        <v>47</v>
      </c>
      <c r="B1" s="251"/>
      <c r="C1" s="251"/>
      <c r="D1" s="251"/>
      <c r="E1" s="251"/>
    </row>
    <row r="2" spans="1:10">
      <c r="A2" s="144"/>
      <c r="B2" s="144"/>
    </row>
    <row r="3" spans="1:10">
      <c r="A3" s="147"/>
      <c r="B3" s="147"/>
      <c r="E3" s="139" t="s">
        <v>39</v>
      </c>
    </row>
    <row r="4" spans="1:10" s="148" customFormat="1">
      <c r="A4" s="240" t="s">
        <v>10</v>
      </c>
      <c r="B4" s="140">
        <v>2024</v>
      </c>
      <c r="C4" s="242">
        <v>2025</v>
      </c>
      <c r="D4" s="242"/>
      <c r="E4" s="243"/>
    </row>
    <row r="5" spans="1:10" s="148" customFormat="1">
      <c r="A5" s="241"/>
      <c r="B5" s="225">
        <v>12</v>
      </c>
      <c r="C5" s="225">
        <v>1</v>
      </c>
      <c r="D5" s="225">
        <v>2</v>
      </c>
      <c r="E5" s="225">
        <v>3</v>
      </c>
    </row>
    <row r="6" spans="1:10">
      <c r="A6" s="137" t="s">
        <v>0</v>
      </c>
      <c r="B6" s="226">
        <f>+'Таблица № 2-Д'!B6/'Таблица № 2-Д'!B$16*100</f>
        <v>12.220206715169619</v>
      </c>
      <c r="C6" s="226">
        <f>+'Таблица № 2-Д'!C6/'Таблица № 2-Д'!C$16*100</f>
        <v>12.264685748858941</v>
      </c>
      <c r="D6" s="226">
        <f>+'Таблица № 2-Д'!D6/'Таблица № 2-Д'!D$16*100</f>
        <v>12.273200830644454</v>
      </c>
      <c r="E6" s="226">
        <f>+'Таблица № 2-Д'!E6/'Таблица № 2-Д'!E$16*100</f>
        <v>12.327014601993106</v>
      </c>
      <c r="J6" s="211"/>
    </row>
    <row r="7" spans="1:10">
      <c r="A7" s="137" t="s">
        <v>1</v>
      </c>
      <c r="B7" s="226">
        <f>+'Таблица № 2-Д'!B7/'Таблица № 2-Д'!B$16*100</f>
        <v>7.2911367241805483</v>
      </c>
      <c r="C7" s="226">
        <f>+'Таблица № 2-Д'!C7/'Таблица № 2-Д'!C$16*100</f>
        <v>7.0567611295730455</v>
      </c>
      <c r="D7" s="226">
        <f>+'Таблица № 2-Д'!D7/'Таблица № 2-Д'!D$16*100</f>
        <v>6.9864549628957038</v>
      </c>
      <c r="E7" s="226">
        <f>+'Таблица № 2-Д'!E7/'Таблица № 2-Д'!E$16*100</f>
        <v>7.0296430652947191</v>
      </c>
      <c r="J7" s="211"/>
    </row>
    <row r="8" spans="1:10">
      <c r="A8" s="137" t="s">
        <v>11</v>
      </c>
      <c r="B8" s="226">
        <f>+'Таблица № 2-Д'!B8/'Таблица № 2-Д'!B$16*100</f>
        <v>10.798925489160075</v>
      </c>
      <c r="C8" s="226">
        <f>+'Таблица № 2-Д'!C8/'Таблица № 2-Д'!C$16*100</f>
        <v>10.795933102654317</v>
      </c>
      <c r="D8" s="226">
        <f>+'Таблица № 2-Д'!D8/'Таблица № 2-Д'!D$16*100</f>
        <v>10.761814687909615</v>
      </c>
      <c r="E8" s="226">
        <f>+'Таблица № 2-Д'!E8/'Таблица № 2-Д'!E$16*100</f>
        <v>10.700723173705436</v>
      </c>
      <c r="J8" s="211"/>
    </row>
    <row r="9" spans="1:10">
      <c r="A9" s="137" t="s">
        <v>2</v>
      </c>
      <c r="B9" s="226">
        <f>+'Таблица № 2-Д'!B9/'Таблица № 2-Д'!B$16*100</f>
        <v>43.075839592376411</v>
      </c>
      <c r="C9" s="226">
        <f>+'Таблица № 2-Д'!C9/'Таблица № 2-Д'!C$16*100</f>
        <v>43.243072034295459</v>
      </c>
      <c r="D9" s="226">
        <f>+'Таблица № 2-Д'!D9/'Таблица № 2-Д'!D$16*100</f>
        <v>43.275858867283226</v>
      </c>
      <c r="E9" s="226">
        <f>+'Таблица № 2-Д'!E9/'Таблица № 2-Д'!E$16*100</f>
        <v>43.195384965200368</v>
      </c>
      <c r="J9" s="211"/>
    </row>
    <row r="10" spans="1:10">
      <c r="A10" s="137" t="s">
        <v>80</v>
      </c>
      <c r="B10" s="226">
        <f>+'Таблица № 2-Д'!B10/'Таблица № 2-Д'!B$16*100</f>
        <v>15.355526289288765</v>
      </c>
      <c r="C10" s="226">
        <f>+'Таблица № 2-Д'!C10/'Таблица № 2-Д'!C$16*100</f>
        <v>15.448922352357133</v>
      </c>
      <c r="D10" s="226">
        <f>+'Таблица № 2-Д'!D10/'Таблица № 2-Д'!D$16*100</f>
        <v>15.448885462377351</v>
      </c>
      <c r="E10" s="226">
        <f>+'Таблица № 2-Д'!E10/'Таблица № 2-Д'!E$16*100</f>
        <v>15.3782875393015</v>
      </c>
      <c r="J10" s="211"/>
    </row>
    <row r="11" spans="1:10">
      <c r="A11" s="137" t="s">
        <v>8</v>
      </c>
      <c r="B11" s="226">
        <f>+'Таблица № 2-Д'!B11/'Таблица № 2-Д'!B$16*100</f>
        <v>8.327328226704001</v>
      </c>
      <c r="C11" s="226">
        <f>+'Таблица № 2-Д'!C11/'Таблица № 2-Д'!C$16*100</f>
        <v>8.2610710737433806</v>
      </c>
      <c r="D11" s="226">
        <f>+'Таблица № 2-Д'!D11/'Таблица № 2-Д'!D$16*100</f>
        <v>8.2782697340490579</v>
      </c>
      <c r="E11" s="226">
        <f>+'Таблица № 2-Д'!E11/'Таблица № 2-Д'!E$16*100</f>
        <v>8.3088529320289908</v>
      </c>
      <c r="J11" s="211"/>
    </row>
    <row r="12" spans="1:10">
      <c r="A12" s="137" t="s">
        <v>53</v>
      </c>
      <c r="B12" s="226">
        <f>+'Таблица № 2-Д'!B12/'Таблица № 2-Д'!B$16*100</f>
        <v>1.3625597840515702</v>
      </c>
      <c r="C12" s="226">
        <f>+'Таблица № 2-Д'!C12/'Таблица № 2-Д'!C$16*100</f>
        <v>1.3384381785191855</v>
      </c>
      <c r="D12" s="226">
        <f>+'Таблица № 2-Д'!D12/'Таблица № 2-Д'!D$16*100</f>
        <v>1.3529028692836362</v>
      </c>
      <c r="E12" s="226">
        <f>+'Таблица № 2-Д'!E12/'Таблица № 2-Д'!E$16*100</f>
        <v>1.3966896573353649</v>
      </c>
      <c r="J12" s="211"/>
    </row>
    <row r="13" spans="1:10">
      <c r="A13" s="137" t="s">
        <v>31</v>
      </c>
      <c r="B13" s="226">
        <f>+'Таблица № 2-Д'!B13/'Таблица № 2-Д'!B$16*100</f>
        <v>1.0634596999582804</v>
      </c>
      <c r="C13" s="226">
        <f>+'Таблица № 2-Д'!C13/'Таблица № 2-Д'!C$16*100</f>
        <v>1.0508543160526609</v>
      </c>
      <c r="D13" s="226">
        <f>+'Таблица № 2-Д'!D13/'Таблица № 2-Д'!D$16*100</f>
        <v>1.0540578441536321</v>
      </c>
      <c r="E13" s="226">
        <f>+'Таблица № 2-Д'!E13/'Таблица № 2-Д'!E$16*100</f>
        <v>1.0779652866167126</v>
      </c>
      <c r="J13" s="211"/>
    </row>
    <row r="14" spans="1:10" ht="15.75" customHeight="1">
      <c r="A14" s="137" t="s">
        <v>68</v>
      </c>
      <c r="B14" s="226">
        <f>+'Таблица № 2-Д'!B14/'Таблица № 2-Д'!B$16*100</f>
        <v>7.003414736858625E-2</v>
      </c>
      <c r="C14" s="226">
        <f>+'Таблица № 2-Д'!C14/'Таблица № 2-Д'!C$16*100</f>
        <v>7.0328442877855404E-2</v>
      </c>
      <c r="D14" s="226">
        <f>+'Таблица № 2-Д'!D14/'Таблица № 2-Д'!D$16*100</f>
        <v>7.0949279589467493E-2</v>
      </c>
      <c r="E14" s="226">
        <f>+'Таблица № 2-Д'!E14/'Таблица № 2-Д'!E$16*100</f>
        <v>7.2134420925254628E-2</v>
      </c>
      <c r="J14" s="211"/>
    </row>
    <row r="15" spans="1:10" ht="15.75" customHeight="1">
      <c r="A15" s="142" t="s">
        <v>81</v>
      </c>
      <c r="B15" s="226">
        <f>+'Таблица № 2-Д'!B15/'Таблица № 2-Д'!B$16*100</f>
        <v>0.43498333174214354</v>
      </c>
      <c r="C15" s="226">
        <f>+'Таблица № 2-Д'!C15/'Таблица № 2-Д'!C$16*100</f>
        <v>0.46993362106802267</v>
      </c>
      <c r="D15" s="226">
        <f>+'Таблица № 2-Д'!D15/'Таблица № 2-Д'!D$16*100</f>
        <v>0.49760546181385545</v>
      </c>
      <c r="E15" s="226">
        <f>+'Таблица № 2-Д'!E15/'Таблица № 2-Д'!E$16*100</f>
        <v>0.51330435759855109</v>
      </c>
      <c r="J15" s="211"/>
    </row>
    <row r="16" spans="1:10">
      <c r="A16" s="137" t="s">
        <v>6</v>
      </c>
      <c r="B16" s="226">
        <f>+'Таблица № 2-Д'!B16/'Таблица № 2-Д'!B$16*100</f>
        <v>100</v>
      </c>
      <c r="C16" s="226">
        <f>+'Таблица № 2-Д'!C16/'Таблица № 2-Д'!C$16*100</f>
        <v>100</v>
      </c>
      <c r="D16" s="226">
        <f>+'Таблица № 2-Д'!D16/'Таблица № 2-Д'!D$16*100</f>
        <v>100</v>
      </c>
      <c r="E16" s="226">
        <f>+'Таблица № 2-Д'!E16/'Таблица № 2-Д'!E$16*100</f>
        <v>100</v>
      </c>
      <c r="J16" s="212"/>
    </row>
    <row r="17" spans="1:2">
      <c r="A17" s="149"/>
      <c r="B17" s="149"/>
    </row>
    <row r="18" spans="1:2">
      <c r="A18" s="149"/>
      <c r="B18" s="150"/>
    </row>
  </sheetData>
  <mergeCells count="3">
    <mergeCell ref="A4:A5"/>
    <mergeCell ref="C4:E4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P32"/>
  <sheetViews>
    <sheetView showGridLines="0" zoomScaleNormal="100" workbookViewId="0">
      <selection sqref="A1:G1"/>
    </sheetView>
  </sheetViews>
  <sheetFormatPr defaultColWidth="10.28515625" defaultRowHeight="15.75"/>
  <cols>
    <col min="1" max="1" width="51.85546875" style="17" customWidth="1"/>
    <col min="2" max="3" width="10.7109375" style="17" customWidth="1"/>
    <col min="4" max="6" width="9.7109375" style="19" customWidth="1"/>
    <col min="7" max="7" width="10.7109375" style="17" customWidth="1"/>
    <col min="8" max="8" width="14" style="17" customWidth="1"/>
    <col min="9" max="16384" width="10.28515625" style="17"/>
  </cols>
  <sheetData>
    <row r="1" spans="1:16">
      <c r="A1" s="253" t="s">
        <v>32</v>
      </c>
      <c r="B1" s="253"/>
      <c r="C1" s="254"/>
      <c r="D1" s="254"/>
      <c r="E1" s="254"/>
      <c r="F1" s="254"/>
      <c r="G1" s="254"/>
    </row>
    <row r="2" spans="1:16">
      <c r="A2" s="15"/>
      <c r="B2" s="231"/>
      <c r="C2" s="15"/>
      <c r="D2" s="16"/>
      <c r="E2" s="16"/>
      <c r="F2" s="16"/>
    </row>
    <row r="3" spans="1:16">
      <c r="G3" s="99" t="s">
        <v>45</v>
      </c>
    </row>
    <row r="4" spans="1:16">
      <c r="A4" s="255" t="s">
        <v>15</v>
      </c>
      <c r="B4" s="263">
        <v>2024</v>
      </c>
      <c r="C4" s="264"/>
      <c r="D4" s="252">
        <v>2025</v>
      </c>
      <c r="E4" s="252"/>
      <c r="F4" s="252"/>
      <c r="G4" s="252"/>
    </row>
    <row r="5" spans="1:16">
      <c r="A5" s="255"/>
      <c r="B5" s="256" t="s">
        <v>99</v>
      </c>
      <c r="C5" s="258" t="s">
        <v>30</v>
      </c>
      <c r="D5" s="260" t="s">
        <v>91</v>
      </c>
      <c r="E5" s="261"/>
      <c r="F5" s="262"/>
      <c r="G5" s="256" t="s">
        <v>99</v>
      </c>
    </row>
    <row r="6" spans="1:16">
      <c r="A6" s="255"/>
      <c r="B6" s="257"/>
      <c r="C6" s="259"/>
      <c r="D6" s="230">
        <v>1</v>
      </c>
      <c r="E6" s="230">
        <v>2</v>
      </c>
      <c r="F6" s="230">
        <v>3</v>
      </c>
      <c r="G6" s="257"/>
    </row>
    <row r="7" spans="1:16">
      <c r="A7" s="6" t="s">
        <v>0</v>
      </c>
      <c r="B7" s="186">
        <v>2765</v>
      </c>
      <c r="C7" s="186">
        <v>12357</v>
      </c>
      <c r="D7" s="186">
        <v>919</v>
      </c>
      <c r="E7" s="186">
        <v>981</v>
      </c>
      <c r="F7" s="186">
        <v>985</v>
      </c>
      <c r="G7" s="187">
        <f t="shared" ref="G7:G16" si="0">+SUM(D7:F7)</f>
        <v>2885</v>
      </c>
      <c r="H7" s="120"/>
      <c r="I7" s="101"/>
      <c r="J7" s="101"/>
    </row>
    <row r="8" spans="1:16">
      <c r="A8" s="6" t="s">
        <v>1</v>
      </c>
      <c r="B8" s="186">
        <v>1602</v>
      </c>
      <c r="C8" s="186">
        <v>6596</v>
      </c>
      <c r="D8" s="186">
        <v>494</v>
      </c>
      <c r="E8" s="186">
        <v>604</v>
      </c>
      <c r="F8" s="186">
        <v>616</v>
      </c>
      <c r="G8" s="187">
        <f t="shared" si="0"/>
        <v>1714</v>
      </c>
      <c r="H8" s="209"/>
      <c r="I8" s="101"/>
      <c r="J8" s="101"/>
    </row>
    <row r="9" spans="1:16">
      <c r="A9" s="6" t="s">
        <v>11</v>
      </c>
      <c r="B9" s="186">
        <v>4337</v>
      </c>
      <c r="C9" s="186">
        <v>16876</v>
      </c>
      <c r="D9" s="186">
        <v>1351</v>
      </c>
      <c r="E9" s="186">
        <v>1311</v>
      </c>
      <c r="F9" s="186">
        <v>1317</v>
      </c>
      <c r="G9" s="187">
        <f t="shared" si="0"/>
        <v>3979</v>
      </c>
      <c r="H9" s="210"/>
      <c r="I9" s="210"/>
      <c r="J9" s="210"/>
      <c r="K9" s="210"/>
      <c r="L9" s="210"/>
      <c r="M9" s="210"/>
      <c r="N9" s="210"/>
      <c r="O9" s="210"/>
      <c r="P9" s="210"/>
    </row>
    <row r="10" spans="1:16">
      <c r="A10" s="6" t="s">
        <v>2</v>
      </c>
      <c r="B10" s="186">
        <v>11512</v>
      </c>
      <c r="C10" s="186">
        <v>52943</v>
      </c>
      <c r="D10" s="186">
        <v>5187</v>
      </c>
      <c r="E10" s="186">
        <v>5111</v>
      </c>
      <c r="F10" s="186">
        <v>6190</v>
      </c>
      <c r="G10" s="187">
        <f t="shared" si="0"/>
        <v>16488</v>
      </c>
      <c r="H10" s="101"/>
      <c r="I10" s="233"/>
      <c r="J10" s="101"/>
    </row>
    <row r="11" spans="1:16">
      <c r="A11" s="6" t="s">
        <v>80</v>
      </c>
      <c r="B11" s="186">
        <v>3940</v>
      </c>
      <c r="C11" s="186">
        <v>19341</v>
      </c>
      <c r="D11" s="186">
        <v>1540</v>
      </c>
      <c r="E11" s="186">
        <v>1359</v>
      </c>
      <c r="F11" s="186">
        <v>1400</v>
      </c>
      <c r="G11" s="187">
        <f t="shared" si="0"/>
        <v>4299</v>
      </c>
      <c r="H11" s="101"/>
      <c r="I11" s="101"/>
      <c r="J11" s="101"/>
    </row>
    <row r="12" spans="1:16">
      <c r="A12" s="6" t="s">
        <v>8</v>
      </c>
      <c r="B12" s="186">
        <v>1872</v>
      </c>
      <c r="C12" s="186">
        <v>9139</v>
      </c>
      <c r="D12" s="186">
        <v>741</v>
      </c>
      <c r="E12" s="186">
        <v>910</v>
      </c>
      <c r="F12" s="186">
        <v>855</v>
      </c>
      <c r="G12" s="187">
        <f t="shared" si="0"/>
        <v>2506</v>
      </c>
      <c r="H12" s="101"/>
      <c r="I12" s="101"/>
      <c r="J12" s="101"/>
      <c r="K12" s="101"/>
      <c r="L12" s="101"/>
      <c r="M12" s="101"/>
      <c r="N12" s="101"/>
      <c r="O12" s="101"/>
      <c r="P12" s="101"/>
    </row>
    <row r="13" spans="1:16">
      <c r="A13" s="6" t="s">
        <v>53</v>
      </c>
      <c r="B13" s="186">
        <v>356</v>
      </c>
      <c r="C13" s="186">
        <v>1421</v>
      </c>
      <c r="D13" s="186">
        <v>119</v>
      </c>
      <c r="E13" s="186">
        <v>117</v>
      </c>
      <c r="F13" s="186">
        <v>118</v>
      </c>
      <c r="G13" s="187">
        <f t="shared" si="0"/>
        <v>354</v>
      </c>
      <c r="H13" s="101"/>
      <c r="I13" s="101"/>
      <c r="J13" s="101"/>
      <c r="K13" s="101"/>
      <c r="L13" s="101"/>
      <c r="M13" s="101"/>
      <c r="N13" s="101"/>
      <c r="O13" s="101"/>
      <c r="P13" s="101"/>
    </row>
    <row r="14" spans="1:16">
      <c r="A14" s="6" t="s">
        <v>31</v>
      </c>
      <c r="B14" s="186">
        <v>313</v>
      </c>
      <c r="C14" s="186">
        <v>1347</v>
      </c>
      <c r="D14" s="186">
        <v>123</v>
      </c>
      <c r="E14" s="186">
        <v>126</v>
      </c>
      <c r="F14" s="186">
        <v>153</v>
      </c>
      <c r="G14" s="187">
        <f t="shared" si="0"/>
        <v>402</v>
      </c>
      <c r="I14" s="101"/>
      <c r="J14" s="101"/>
    </row>
    <row r="15" spans="1:16" ht="15.75" customHeight="1">
      <c r="A15" s="6" t="s">
        <v>68</v>
      </c>
      <c r="B15" s="186">
        <v>22</v>
      </c>
      <c r="C15" s="188">
        <v>109</v>
      </c>
      <c r="D15" s="188">
        <v>8</v>
      </c>
      <c r="E15" s="188">
        <v>17</v>
      </c>
      <c r="F15" s="188">
        <v>19</v>
      </c>
      <c r="G15" s="187">
        <f t="shared" si="0"/>
        <v>44</v>
      </c>
      <c r="I15" s="101"/>
      <c r="J15" s="101"/>
    </row>
    <row r="16" spans="1:16" ht="15.75" customHeight="1">
      <c r="A16" s="108" t="s">
        <v>81</v>
      </c>
      <c r="B16" s="186">
        <v>770</v>
      </c>
      <c r="C16" s="188">
        <v>4243</v>
      </c>
      <c r="D16" s="188">
        <v>578</v>
      </c>
      <c r="E16" s="188">
        <v>523</v>
      </c>
      <c r="F16" s="188">
        <v>580</v>
      </c>
      <c r="G16" s="187">
        <f t="shared" si="0"/>
        <v>1681</v>
      </c>
      <c r="I16" s="101"/>
      <c r="J16" s="101"/>
    </row>
    <row r="17" spans="1:10" ht="15.75" customHeight="1">
      <c r="A17" s="8" t="s">
        <v>6</v>
      </c>
      <c r="B17" s="186">
        <f t="shared" ref="B17:G17" si="1">+SUM(B7:B16)</f>
        <v>27489</v>
      </c>
      <c r="C17" s="186">
        <f t="shared" si="1"/>
        <v>124372</v>
      </c>
      <c r="D17" s="186">
        <f t="shared" si="1"/>
        <v>11060</v>
      </c>
      <c r="E17" s="186">
        <f t="shared" si="1"/>
        <v>11059</v>
      </c>
      <c r="F17" s="186">
        <f t="shared" si="1"/>
        <v>12233</v>
      </c>
      <c r="G17" s="186">
        <f t="shared" si="1"/>
        <v>34352</v>
      </c>
      <c r="I17" s="101"/>
      <c r="J17" s="101"/>
    </row>
    <row r="18" spans="1:10">
      <c r="D18" s="22"/>
      <c r="E18" s="22"/>
      <c r="F18" s="22"/>
      <c r="G18" s="21"/>
      <c r="I18" s="101"/>
      <c r="J18" s="101"/>
    </row>
    <row r="19" spans="1:10">
      <c r="D19" s="84"/>
      <c r="E19" s="84"/>
      <c r="F19" s="84"/>
      <c r="G19" s="101"/>
      <c r="I19" s="101"/>
      <c r="J19" s="101"/>
    </row>
    <row r="20" spans="1:10">
      <c r="C20" s="101"/>
      <c r="D20" s="101"/>
      <c r="E20" s="101"/>
      <c r="F20" s="101"/>
      <c r="G20" s="101"/>
      <c r="I20" s="101"/>
    </row>
    <row r="21" spans="1:10">
      <c r="C21" s="101"/>
      <c r="D21" s="101"/>
      <c r="E21" s="101"/>
      <c r="F21" s="101"/>
      <c r="G21" s="101"/>
    </row>
    <row r="22" spans="1:10">
      <c r="C22" s="101"/>
      <c r="D22" s="101"/>
      <c r="E22" s="101"/>
      <c r="F22" s="101"/>
      <c r="G22" s="101"/>
    </row>
    <row r="23" spans="1:10">
      <c r="C23" s="101"/>
      <c r="D23" s="101"/>
      <c r="E23" s="101"/>
      <c r="F23" s="101"/>
      <c r="G23" s="101"/>
    </row>
    <row r="24" spans="1:10">
      <c r="C24" s="101"/>
      <c r="D24" s="101"/>
      <c r="E24" s="101"/>
      <c r="F24" s="101"/>
      <c r="G24" s="101"/>
    </row>
    <row r="25" spans="1:10">
      <c r="C25" s="101"/>
      <c r="D25" s="101"/>
      <c r="E25" s="101"/>
      <c r="F25" s="101"/>
      <c r="G25" s="101"/>
    </row>
    <row r="26" spans="1:10">
      <c r="C26" s="101"/>
      <c r="D26" s="101"/>
      <c r="E26" s="101"/>
      <c r="F26" s="101"/>
      <c r="G26" s="101"/>
    </row>
    <row r="27" spans="1:10">
      <c r="C27" s="101"/>
      <c r="D27" s="101"/>
      <c r="E27" s="101"/>
      <c r="F27" s="101"/>
      <c r="G27" s="101"/>
    </row>
    <row r="28" spans="1:10">
      <c r="C28" s="101"/>
      <c r="D28" s="101"/>
      <c r="E28" s="101"/>
      <c r="F28" s="101"/>
      <c r="G28" s="101"/>
    </row>
    <row r="29" spans="1:10">
      <c r="C29" s="101"/>
      <c r="D29" s="101"/>
      <c r="E29" s="101"/>
      <c r="F29" s="101"/>
      <c r="G29" s="101"/>
    </row>
    <row r="30" spans="1:10">
      <c r="C30" s="101"/>
      <c r="D30" s="101"/>
      <c r="E30" s="101"/>
      <c r="F30" s="101"/>
      <c r="G30" s="101"/>
    </row>
    <row r="31" spans="1:10">
      <c r="C31" s="101"/>
    </row>
    <row r="32" spans="1:10">
      <c r="C32" s="101"/>
    </row>
  </sheetData>
  <mergeCells count="8">
    <mergeCell ref="D4:G4"/>
    <mergeCell ref="A1:G1"/>
    <mergeCell ref="A4:A6"/>
    <mergeCell ref="G5:G6"/>
    <mergeCell ref="C5:C6"/>
    <mergeCell ref="D5:F5"/>
    <mergeCell ref="B5:B6"/>
    <mergeCell ref="B4:C4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K38"/>
  <sheetViews>
    <sheetView showGridLines="0" zoomScale="90" zoomScaleNormal="90" workbookViewId="0">
      <selection sqref="A1:H1"/>
    </sheetView>
  </sheetViews>
  <sheetFormatPr defaultColWidth="10.28515625" defaultRowHeight="15.75" customHeight="1"/>
  <cols>
    <col min="1" max="1" width="51" style="25" customWidth="1"/>
    <col min="2" max="2" width="17.7109375" style="25" customWidth="1"/>
    <col min="3" max="3" width="16.85546875" style="17" customWidth="1"/>
    <col min="4" max="6" width="9.7109375" style="19" customWidth="1"/>
    <col min="7" max="7" width="18.7109375" style="17" customWidth="1"/>
    <col min="8" max="8" width="17.5703125" style="17" customWidth="1"/>
    <col min="9" max="9" width="10" style="17" customWidth="1"/>
    <col min="10" max="16384" width="10.28515625" style="17"/>
  </cols>
  <sheetData>
    <row r="1" spans="1:11" ht="22.5" customHeight="1">
      <c r="A1" s="253" t="s">
        <v>33</v>
      </c>
      <c r="B1" s="253"/>
      <c r="C1" s="253"/>
      <c r="D1" s="253"/>
      <c r="E1" s="253"/>
      <c r="F1" s="253"/>
      <c r="G1" s="253"/>
      <c r="H1" s="253"/>
    </row>
    <row r="2" spans="1:11" ht="9.75" customHeight="1">
      <c r="A2" s="15"/>
      <c r="B2" s="231"/>
      <c r="C2" s="15"/>
      <c r="D2" s="18"/>
      <c r="E2" s="18"/>
      <c r="F2" s="18"/>
    </row>
    <row r="3" spans="1:11" ht="13.5" customHeight="1">
      <c r="A3" s="23"/>
      <c r="B3" s="23"/>
      <c r="C3" s="24"/>
      <c r="D3" s="111"/>
      <c r="E3" s="111"/>
      <c r="F3" s="111"/>
      <c r="G3" s="20"/>
      <c r="H3" s="111" t="s">
        <v>46</v>
      </c>
    </row>
    <row r="4" spans="1:11" ht="21" customHeight="1">
      <c r="A4" s="269" t="s">
        <v>14</v>
      </c>
      <c r="B4" s="263">
        <v>2024</v>
      </c>
      <c r="C4" s="264"/>
      <c r="D4" s="267">
        <v>2025</v>
      </c>
      <c r="E4" s="267"/>
      <c r="F4" s="267"/>
      <c r="G4" s="267"/>
      <c r="H4" s="268"/>
    </row>
    <row r="5" spans="1:11" ht="21" customHeight="1">
      <c r="A5" s="269"/>
      <c r="B5" s="266" t="s">
        <v>101</v>
      </c>
      <c r="C5" s="270" t="s">
        <v>84</v>
      </c>
      <c r="D5" s="271" t="s">
        <v>91</v>
      </c>
      <c r="E5" s="272"/>
      <c r="F5" s="273"/>
      <c r="G5" s="266" t="s">
        <v>100</v>
      </c>
      <c r="H5" s="266" t="s">
        <v>101</v>
      </c>
    </row>
    <row r="6" spans="1:11" ht="21" customHeight="1">
      <c r="A6" s="269"/>
      <c r="B6" s="266"/>
      <c r="C6" s="270"/>
      <c r="D6" s="5">
        <v>1</v>
      </c>
      <c r="E6" s="5">
        <v>2</v>
      </c>
      <c r="F6" s="5">
        <v>3</v>
      </c>
      <c r="G6" s="266"/>
      <c r="H6" s="266"/>
    </row>
    <row r="7" spans="1:11" ht="21" customHeight="1">
      <c r="A7" s="128" t="s">
        <v>0</v>
      </c>
      <c r="B7" s="189">
        <v>72.713596465855005</v>
      </c>
      <c r="C7" s="189">
        <v>78.77</v>
      </c>
      <c r="D7" s="190">
        <v>76.349999999999994</v>
      </c>
      <c r="E7" s="190">
        <v>73.22</v>
      </c>
      <c r="F7" s="190">
        <v>72.91</v>
      </c>
      <c r="G7" s="189">
        <f t="shared" ref="G7:G17" si="0">+AVERAGE(D7:F7)</f>
        <v>74.16</v>
      </c>
      <c r="H7" s="190">
        <v>74.080032606742151</v>
      </c>
      <c r="I7" s="96"/>
      <c r="J7" s="96"/>
      <c r="K7" s="96"/>
    </row>
    <row r="8" spans="1:11" ht="21" customHeight="1">
      <c r="A8" s="128" t="s">
        <v>1</v>
      </c>
      <c r="B8" s="189">
        <v>34.204355527473965</v>
      </c>
      <c r="C8" s="189">
        <v>38.86</v>
      </c>
      <c r="D8" s="190">
        <v>34.299999999999997</v>
      </c>
      <c r="E8" s="190">
        <v>42.37</v>
      </c>
      <c r="F8" s="190">
        <v>39.590000000000003</v>
      </c>
      <c r="G8" s="189">
        <f t="shared" si="0"/>
        <v>38.75333333333333</v>
      </c>
      <c r="H8" s="190">
        <v>38.723372795576658</v>
      </c>
      <c r="I8" s="96"/>
      <c r="J8" s="96"/>
      <c r="K8" s="96"/>
    </row>
    <row r="9" spans="1:11" ht="21" customHeight="1">
      <c r="A9" s="128" t="s">
        <v>11</v>
      </c>
      <c r="B9" s="189">
        <v>23.626830382412209</v>
      </c>
      <c r="C9" s="189">
        <v>23.69</v>
      </c>
      <c r="D9" s="190">
        <v>25.45</v>
      </c>
      <c r="E9" s="190">
        <v>24.49</v>
      </c>
      <c r="F9" s="190">
        <v>25.21</v>
      </c>
      <c r="G9" s="189">
        <f t="shared" si="0"/>
        <v>25.05</v>
      </c>
      <c r="H9" s="190">
        <v>25.05117145272915</v>
      </c>
      <c r="I9" s="96"/>
      <c r="J9" s="96"/>
      <c r="K9" s="96"/>
    </row>
    <row r="10" spans="1:11" ht="21" customHeight="1">
      <c r="A10" s="128" t="s">
        <v>2</v>
      </c>
      <c r="B10" s="189">
        <v>148.37048432613835</v>
      </c>
      <c r="C10" s="189">
        <v>194.25</v>
      </c>
      <c r="D10" s="190">
        <v>239.17</v>
      </c>
      <c r="E10" s="190">
        <v>229.03</v>
      </c>
      <c r="F10" s="190">
        <v>275.99</v>
      </c>
      <c r="G10" s="189">
        <f t="shared" si="0"/>
        <v>248.06333333333336</v>
      </c>
      <c r="H10" s="190">
        <v>247.79950098835306</v>
      </c>
      <c r="I10" s="96"/>
      <c r="J10" s="96"/>
      <c r="K10" s="96"/>
    </row>
    <row r="11" spans="1:11" ht="21" customHeight="1">
      <c r="A11" s="128" t="s">
        <v>80</v>
      </c>
      <c r="B11" s="189">
        <v>154.57741940395081</v>
      </c>
      <c r="C11" s="189">
        <v>186.83</v>
      </c>
      <c r="D11" s="190">
        <v>180.72</v>
      </c>
      <c r="E11" s="190">
        <v>164.56</v>
      </c>
      <c r="F11" s="190">
        <v>148.99</v>
      </c>
      <c r="G11" s="189">
        <f t="shared" si="0"/>
        <v>164.75666666666666</v>
      </c>
      <c r="H11" s="190">
        <v>164.61385735244329</v>
      </c>
      <c r="I11" s="96"/>
      <c r="J11" s="96"/>
      <c r="K11" s="96"/>
    </row>
    <row r="12" spans="1:11" ht="21" customHeight="1">
      <c r="A12" s="128" t="s">
        <v>8</v>
      </c>
      <c r="B12" s="189">
        <v>102.67266549566362</v>
      </c>
      <c r="C12" s="189">
        <v>119.96</v>
      </c>
      <c r="D12" s="190">
        <v>140.15</v>
      </c>
      <c r="E12" s="190">
        <v>144.28</v>
      </c>
      <c r="F12" s="190">
        <v>134.26</v>
      </c>
      <c r="G12" s="189">
        <f t="shared" si="0"/>
        <v>139.56333333333333</v>
      </c>
      <c r="H12" s="190">
        <v>139.51216991643454</v>
      </c>
      <c r="I12" s="96"/>
      <c r="J12" s="96"/>
      <c r="K12" s="96"/>
    </row>
    <row r="13" spans="1:11" ht="21" customHeight="1">
      <c r="A13" s="128" t="s">
        <v>53</v>
      </c>
      <c r="B13" s="189">
        <v>35.49974827689541</v>
      </c>
      <c r="C13" s="189">
        <v>35.53</v>
      </c>
      <c r="D13" s="190">
        <v>36.19</v>
      </c>
      <c r="E13" s="190">
        <v>35.36</v>
      </c>
      <c r="F13" s="190">
        <v>35.520000000000003</v>
      </c>
      <c r="G13" s="189">
        <f t="shared" si="0"/>
        <v>35.69</v>
      </c>
      <c r="H13" s="190">
        <v>35.690118277395875</v>
      </c>
      <c r="I13" s="96"/>
      <c r="J13" s="96"/>
      <c r="K13" s="96"/>
    </row>
    <row r="14" spans="1:11" ht="21" customHeight="1">
      <c r="A14" s="128" t="s">
        <v>31</v>
      </c>
      <c r="B14" s="189">
        <v>42.03328269928754</v>
      </c>
      <c r="C14" s="189">
        <v>44.53</v>
      </c>
      <c r="D14" s="190">
        <v>43.86</v>
      </c>
      <c r="E14" s="190">
        <v>44.94</v>
      </c>
      <c r="F14" s="190">
        <v>52.96</v>
      </c>
      <c r="G14" s="189">
        <f t="shared" si="0"/>
        <v>47.25333333333333</v>
      </c>
      <c r="H14" s="190">
        <v>47.298563836069448</v>
      </c>
      <c r="I14" s="96"/>
      <c r="J14" s="96"/>
      <c r="K14" s="96"/>
    </row>
    <row r="15" spans="1:11" ht="21" customHeight="1">
      <c r="A15" s="128" t="s">
        <v>68</v>
      </c>
      <c r="B15" s="189">
        <v>122.58016759776538</v>
      </c>
      <c r="C15" s="189">
        <v>150.93</v>
      </c>
      <c r="D15" s="190">
        <v>127.41</v>
      </c>
      <c r="E15" s="190">
        <v>284.48</v>
      </c>
      <c r="F15" s="190">
        <v>303.67</v>
      </c>
      <c r="G15" s="189">
        <f t="shared" si="0"/>
        <v>238.51999999999998</v>
      </c>
      <c r="H15" s="190">
        <v>239.08266304347825</v>
      </c>
      <c r="I15" s="96"/>
      <c r="J15" s="96"/>
      <c r="K15" s="96"/>
    </row>
    <row r="16" spans="1:11" ht="21" customHeight="1">
      <c r="A16" s="129" t="s">
        <v>81</v>
      </c>
      <c r="B16" s="189">
        <v>100.97526114984871</v>
      </c>
      <c r="C16" s="189">
        <v>154.46</v>
      </c>
      <c r="D16" s="190">
        <v>209.92</v>
      </c>
      <c r="E16" s="190">
        <v>188.35</v>
      </c>
      <c r="F16" s="190">
        <v>210.28</v>
      </c>
      <c r="G16" s="189">
        <f t="shared" si="0"/>
        <v>202.85</v>
      </c>
      <c r="H16" s="190">
        <v>202.81155109929935</v>
      </c>
      <c r="I16" s="96"/>
      <c r="J16" s="96"/>
      <c r="K16" s="96"/>
    </row>
    <row r="17" spans="1:11" ht="21" customHeight="1">
      <c r="A17" s="127" t="s">
        <v>13</v>
      </c>
      <c r="B17" s="189">
        <v>83.725381132529094</v>
      </c>
      <c r="C17" s="189">
        <v>77.760000000000005</v>
      </c>
      <c r="D17" s="190">
        <v>93.51308937362603</v>
      </c>
      <c r="E17" s="190">
        <v>87.230595627201481</v>
      </c>
      <c r="F17" s="190">
        <v>94.897717013086989</v>
      </c>
      <c r="G17" s="189">
        <f t="shared" si="0"/>
        <v>91.880467337971496</v>
      </c>
      <c r="H17" s="190">
        <v>91.923906813106939</v>
      </c>
      <c r="I17" s="96"/>
      <c r="J17" s="96"/>
      <c r="K17" s="96"/>
    </row>
    <row r="18" spans="1:11" ht="21" customHeight="1">
      <c r="A18" s="54"/>
      <c r="B18" s="54"/>
      <c r="C18" s="109"/>
      <c r="D18" s="110"/>
      <c r="E18" s="110"/>
      <c r="F18" s="110"/>
      <c r="G18" s="110"/>
      <c r="H18" s="96"/>
      <c r="I18" s="96"/>
      <c r="J18" s="96"/>
      <c r="K18" s="96"/>
    </row>
    <row r="19" spans="1:11" ht="15.75" customHeight="1">
      <c r="A19" s="25" t="s">
        <v>83</v>
      </c>
    </row>
    <row r="20" spans="1:11" ht="31.5" customHeight="1">
      <c r="A20" s="265" t="s">
        <v>82</v>
      </c>
      <c r="B20" s="265"/>
      <c r="C20" s="265"/>
      <c r="D20" s="265"/>
      <c r="E20" s="265"/>
      <c r="F20" s="265"/>
      <c r="G20" s="265"/>
      <c r="H20" s="265"/>
    </row>
    <row r="21" spans="1:11" ht="15.75" customHeight="1">
      <c r="A21" s="52"/>
      <c r="B21" s="52"/>
      <c r="C21" s="53"/>
      <c r="D21" s="53"/>
      <c r="E21" s="53"/>
      <c r="F21" s="53"/>
    </row>
    <row r="22" spans="1:11" ht="15.75" customHeight="1">
      <c r="A22" s="52"/>
      <c r="B22" s="52"/>
      <c r="C22" s="93"/>
      <c r="D22" s="53"/>
      <c r="E22" s="53"/>
      <c r="F22" s="53"/>
    </row>
    <row r="23" spans="1:11" ht="15.75" customHeight="1">
      <c r="A23" s="52"/>
      <c r="B23" s="52"/>
      <c r="C23" s="93"/>
      <c r="D23" s="93"/>
      <c r="E23" s="93"/>
      <c r="F23" s="93"/>
      <c r="G23" s="93"/>
      <c r="H23" s="93"/>
    </row>
    <row r="24" spans="1:11" ht="15.75" customHeight="1">
      <c r="A24" s="52"/>
      <c r="B24" s="52"/>
      <c r="C24" s="93"/>
      <c r="D24" s="93"/>
      <c r="E24" s="93"/>
      <c r="F24" s="93"/>
      <c r="G24" s="93"/>
      <c r="H24" s="93"/>
    </row>
    <row r="25" spans="1:11" ht="15.75" customHeight="1">
      <c r="A25" s="52"/>
      <c r="B25" s="52"/>
      <c r="C25" s="93"/>
      <c r="D25" s="93"/>
      <c r="E25" s="93"/>
      <c r="F25" s="93"/>
      <c r="G25" s="93"/>
      <c r="H25" s="93"/>
    </row>
    <row r="26" spans="1:11" ht="15.75" customHeight="1">
      <c r="A26" s="52"/>
      <c r="B26" s="52"/>
      <c r="C26" s="93"/>
      <c r="D26" s="93"/>
      <c r="E26" s="93"/>
      <c r="F26" s="93"/>
      <c r="G26" s="93"/>
      <c r="H26" s="93"/>
    </row>
    <row r="27" spans="1:11" ht="15.75" customHeight="1">
      <c r="A27" s="52"/>
      <c r="B27" s="52"/>
      <c r="C27" s="93"/>
      <c r="D27" s="93"/>
      <c r="E27" s="93"/>
      <c r="F27" s="93"/>
      <c r="G27" s="93"/>
      <c r="H27" s="93"/>
    </row>
    <row r="28" spans="1:11" ht="15.75" customHeight="1">
      <c r="A28" s="52"/>
      <c r="B28" s="52"/>
      <c r="C28" s="93"/>
      <c r="D28" s="93"/>
      <c r="E28" s="93"/>
      <c r="F28" s="93"/>
      <c r="G28" s="93"/>
      <c r="H28" s="93"/>
    </row>
    <row r="29" spans="1:11" ht="15.75" customHeight="1">
      <c r="A29" s="54"/>
      <c r="B29" s="54"/>
      <c r="C29" s="93"/>
      <c r="D29" s="93"/>
      <c r="E29" s="93"/>
      <c r="F29" s="93"/>
      <c r="G29" s="93"/>
      <c r="H29" s="93"/>
    </row>
    <row r="30" spans="1:11" ht="15.75" customHeight="1">
      <c r="A30" s="50"/>
      <c r="B30" s="50"/>
      <c r="C30" s="93"/>
      <c r="D30" s="93"/>
      <c r="E30" s="93"/>
      <c r="F30" s="93"/>
      <c r="G30" s="93"/>
      <c r="H30" s="93"/>
    </row>
    <row r="31" spans="1:11" ht="15.75" customHeight="1">
      <c r="A31" s="50"/>
      <c r="B31" s="50"/>
      <c r="C31" s="93"/>
      <c r="D31" s="93"/>
      <c r="E31" s="93"/>
      <c r="F31" s="93"/>
      <c r="G31" s="93"/>
      <c r="H31" s="93"/>
    </row>
    <row r="32" spans="1:11" ht="15.75" customHeight="1">
      <c r="A32" s="50"/>
      <c r="B32" s="50"/>
      <c r="C32" s="93"/>
      <c r="D32" s="93"/>
      <c r="E32" s="93"/>
      <c r="F32" s="93"/>
      <c r="G32" s="93"/>
      <c r="H32" s="93"/>
    </row>
    <row r="33" spans="1:8" ht="15.75" customHeight="1">
      <c r="A33" s="50"/>
      <c r="B33" s="50"/>
      <c r="C33" s="93"/>
      <c r="D33" s="93"/>
      <c r="E33" s="93"/>
      <c r="F33" s="93"/>
      <c r="G33" s="93"/>
      <c r="H33" s="93"/>
    </row>
    <row r="34" spans="1:8" ht="15.75" customHeight="1">
      <c r="A34" s="50"/>
      <c r="B34" s="50"/>
      <c r="C34" s="93"/>
      <c r="D34" s="51"/>
      <c r="E34" s="51"/>
      <c r="F34" s="51"/>
    </row>
    <row r="35" spans="1:8" ht="15.75" customHeight="1">
      <c r="A35" s="50"/>
      <c r="B35" s="50"/>
      <c r="C35" s="55"/>
      <c r="D35" s="51"/>
      <c r="E35" s="51"/>
      <c r="F35" s="51"/>
    </row>
    <row r="36" spans="1:8" ht="15.75" customHeight="1">
      <c r="A36" s="50"/>
      <c r="B36" s="50"/>
      <c r="C36" s="55"/>
      <c r="D36" s="51"/>
      <c r="E36" s="51"/>
      <c r="F36" s="51"/>
    </row>
    <row r="37" spans="1:8" ht="15.75" customHeight="1">
      <c r="A37" s="50"/>
      <c r="B37" s="50"/>
      <c r="C37" s="55"/>
      <c r="D37" s="51"/>
      <c r="E37" s="51"/>
      <c r="F37" s="51"/>
    </row>
    <row r="38" spans="1:8" ht="15.75" customHeight="1">
      <c r="A38" s="50"/>
      <c r="B38" s="50"/>
      <c r="C38" s="55"/>
      <c r="D38" s="51"/>
      <c r="E38" s="51"/>
      <c r="F38" s="51"/>
    </row>
  </sheetData>
  <mergeCells count="10">
    <mergeCell ref="A20:H20"/>
    <mergeCell ref="H5:H6"/>
    <mergeCell ref="D4:H4"/>
    <mergeCell ref="A1:H1"/>
    <mergeCell ref="A4:A6"/>
    <mergeCell ref="G5:G6"/>
    <mergeCell ref="C5:C6"/>
    <mergeCell ref="D5:F5"/>
    <mergeCell ref="B5:B6"/>
    <mergeCell ref="B4:C4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66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9"/>
  <sheetViews>
    <sheetView showGridLines="0" zoomScale="90" zoomScaleNormal="90" workbookViewId="0">
      <selection sqref="A1:M1"/>
    </sheetView>
  </sheetViews>
  <sheetFormatPr defaultRowHeight="15.75"/>
  <cols>
    <col min="1" max="1" width="7.5703125" style="163" customWidth="1"/>
    <col min="2" max="2" width="45.42578125" style="164" customWidth="1"/>
    <col min="3" max="6" width="12.7109375" style="158" customWidth="1"/>
    <col min="7" max="7" width="11.5703125" style="158" customWidth="1"/>
    <col min="8" max="8" width="12.7109375" style="158" customWidth="1"/>
    <col min="9" max="9" width="11.7109375" style="158" customWidth="1"/>
    <col min="10" max="10" width="12.7109375" style="158" customWidth="1"/>
    <col min="11" max="11" width="16.42578125" style="158" customWidth="1"/>
    <col min="12" max="12" width="12.7109375" style="158" customWidth="1"/>
    <col min="13" max="13" width="13.28515625" style="158" customWidth="1"/>
    <col min="14" max="16384" width="9.140625" style="158"/>
  </cols>
  <sheetData>
    <row r="1" spans="1:17" ht="25.5" customHeight="1">
      <c r="A1" s="244" t="s">
        <v>93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2" spans="1:17">
      <c r="A2" s="36"/>
      <c r="B2" s="36"/>
      <c r="C2" s="145"/>
      <c r="D2" s="145"/>
      <c r="E2" s="145"/>
      <c r="F2" s="145"/>
      <c r="G2" s="145"/>
      <c r="H2" s="145"/>
      <c r="I2" s="151"/>
      <c r="J2" s="151"/>
      <c r="K2" s="151"/>
      <c r="L2" s="151"/>
      <c r="M2" s="159" t="s">
        <v>45</v>
      </c>
    </row>
    <row r="3" spans="1:17" s="151" customFormat="1" ht="65.25" customHeight="1">
      <c r="A3" s="39" t="s">
        <v>7</v>
      </c>
      <c r="B3" s="39" t="s">
        <v>3</v>
      </c>
      <c r="C3" s="81" t="s">
        <v>0</v>
      </c>
      <c r="D3" s="81" t="s">
        <v>1</v>
      </c>
      <c r="E3" s="81" t="s">
        <v>16</v>
      </c>
      <c r="F3" s="81" t="s">
        <v>2</v>
      </c>
      <c r="G3" s="81" t="s">
        <v>80</v>
      </c>
      <c r="H3" s="81" t="s">
        <v>8</v>
      </c>
      <c r="I3" s="80" t="s">
        <v>53</v>
      </c>
      <c r="J3" s="80" t="s">
        <v>31</v>
      </c>
      <c r="K3" s="82" t="s">
        <v>69</v>
      </c>
      <c r="L3" s="82" t="s">
        <v>81</v>
      </c>
      <c r="M3" s="85" t="s">
        <v>6</v>
      </c>
    </row>
    <row r="4" spans="1:17" s="152" customFormat="1">
      <c r="A4" s="112" t="s">
        <v>44</v>
      </c>
      <c r="B4" s="160" t="s">
        <v>49</v>
      </c>
      <c r="C4" s="191">
        <v>175341</v>
      </c>
      <c r="D4" s="191">
        <v>98997</v>
      </c>
      <c r="E4" s="191">
        <v>157316</v>
      </c>
      <c r="F4" s="191">
        <v>632606</v>
      </c>
      <c r="G4" s="191">
        <v>208977</v>
      </c>
      <c r="H4" s="191">
        <v>114889</v>
      </c>
      <c r="I4" s="191">
        <v>20730</v>
      </c>
      <c r="J4" s="191">
        <v>16020</v>
      </c>
      <c r="K4" s="191">
        <v>925</v>
      </c>
      <c r="L4" s="191">
        <v>7220</v>
      </c>
      <c r="M4" s="191">
        <f>M5+M9+M12+M13</f>
        <v>1433021</v>
      </c>
      <c r="Q4" s="208"/>
    </row>
    <row r="5" spans="1:17" s="151" customFormat="1" ht="15.75" customHeight="1">
      <c r="A5" s="167">
        <v>1</v>
      </c>
      <c r="B5" s="153" t="s">
        <v>85</v>
      </c>
      <c r="C5" s="192">
        <v>106730</v>
      </c>
      <c r="D5" s="192">
        <v>17644</v>
      </c>
      <c r="E5" s="192">
        <v>106660</v>
      </c>
      <c r="F5" s="192">
        <v>383472</v>
      </c>
      <c r="G5" s="192">
        <v>117824</v>
      </c>
      <c r="H5" s="192">
        <v>46994</v>
      </c>
      <c r="I5" s="192">
        <v>3248</v>
      </c>
      <c r="J5" s="192">
        <v>4669</v>
      </c>
      <c r="K5" s="192">
        <v>509</v>
      </c>
      <c r="L5" s="192">
        <v>4587</v>
      </c>
      <c r="M5" s="192">
        <f>+SUM(C5:L5)</f>
        <v>792337</v>
      </c>
      <c r="Q5" s="208"/>
    </row>
    <row r="6" spans="1:17" ht="63">
      <c r="A6" s="168">
        <v>1.1000000000000001</v>
      </c>
      <c r="B6" s="153" t="s">
        <v>73</v>
      </c>
      <c r="C6" s="192">
        <v>89791</v>
      </c>
      <c r="D6" s="192">
        <v>5669</v>
      </c>
      <c r="E6" s="192">
        <v>101757</v>
      </c>
      <c r="F6" s="192">
        <v>372435</v>
      </c>
      <c r="G6" s="192">
        <v>109349</v>
      </c>
      <c r="H6" s="192">
        <v>34234</v>
      </c>
      <c r="I6" s="192">
        <v>0</v>
      </c>
      <c r="J6" s="192">
        <v>3563</v>
      </c>
      <c r="K6" s="192">
        <v>509</v>
      </c>
      <c r="L6" s="192">
        <v>4587</v>
      </c>
      <c r="M6" s="192">
        <f>+SUM(C6:L6)</f>
        <v>721894</v>
      </c>
      <c r="Q6" s="208"/>
    </row>
    <row r="7" spans="1:17">
      <c r="A7" s="168">
        <v>1.2</v>
      </c>
      <c r="B7" s="153" t="s">
        <v>12</v>
      </c>
      <c r="C7" s="192">
        <v>16939</v>
      </c>
      <c r="D7" s="192">
        <v>11975</v>
      </c>
      <c r="E7" s="192">
        <v>4903</v>
      </c>
      <c r="F7" s="192">
        <v>11037</v>
      </c>
      <c r="G7" s="192">
        <v>8475</v>
      </c>
      <c r="H7" s="192">
        <v>12760</v>
      </c>
      <c r="I7" s="192">
        <v>3248</v>
      </c>
      <c r="J7" s="192">
        <v>1106</v>
      </c>
      <c r="K7" s="192">
        <v>0</v>
      </c>
      <c r="L7" s="192">
        <v>0</v>
      </c>
      <c r="M7" s="192">
        <f>+SUM(C7:L7)</f>
        <v>70443</v>
      </c>
      <c r="Q7" s="208"/>
    </row>
    <row r="8" spans="1:17">
      <c r="A8" s="168">
        <v>1.3</v>
      </c>
      <c r="B8" s="153" t="s">
        <v>4</v>
      </c>
      <c r="C8" s="192">
        <v>0</v>
      </c>
      <c r="D8" s="192">
        <v>0</v>
      </c>
      <c r="E8" s="192">
        <v>0</v>
      </c>
      <c r="F8" s="192">
        <v>0</v>
      </c>
      <c r="G8" s="192">
        <v>0</v>
      </c>
      <c r="H8" s="192">
        <v>0</v>
      </c>
      <c r="I8" s="192">
        <v>0</v>
      </c>
      <c r="J8" s="192">
        <v>0</v>
      </c>
      <c r="K8" s="192">
        <v>0</v>
      </c>
      <c r="L8" s="192">
        <v>0</v>
      </c>
      <c r="M8" s="192">
        <f>+SUM(C8:L8)</f>
        <v>0</v>
      </c>
      <c r="Q8" s="208"/>
    </row>
    <row r="9" spans="1:17">
      <c r="A9" s="169">
        <v>2</v>
      </c>
      <c r="B9" s="153" t="s">
        <v>86</v>
      </c>
      <c r="C9" s="192">
        <v>68230</v>
      </c>
      <c r="D9" s="192">
        <v>77178</v>
      </c>
      <c r="E9" s="192">
        <v>50656</v>
      </c>
      <c r="F9" s="192">
        <v>249043</v>
      </c>
      <c r="G9" s="192">
        <v>91153</v>
      </c>
      <c r="H9" s="192">
        <v>63476</v>
      </c>
      <c r="I9" s="192">
        <v>17299</v>
      </c>
      <c r="J9" s="192">
        <v>10449</v>
      </c>
      <c r="K9" s="192">
        <v>375</v>
      </c>
      <c r="L9" s="192">
        <v>2633</v>
      </c>
      <c r="M9" s="192">
        <f>+SUM(C9:L9)</f>
        <v>630492</v>
      </c>
      <c r="Q9" s="208"/>
    </row>
    <row r="10" spans="1:17">
      <c r="A10" s="169">
        <v>2.1</v>
      </c>
      <c r="B10" s="153" t="s">
        <v>74</v>
      </c>
      <c r="C10" s="192">
        <v>29855</v>
      </c>
      <c r="D10" s="192">
        <v>55423</v>
      </c>
      <c r="E10" s="192">
        <v>18016</v>
      </c>
      <c r="F10" s="192">
        <v>135933</v>
      </c>
      <c r="G10" s="192">
        <v>41636</v>
      </c>
      <c r="H10" s="192">
        <v>36382</v>
      </c>
      <c r="I10" s="192">
        <v>8564</v>
      </c>
      <c r="J10" s="192">
        <v>6026</v>
      </c>
      <c r="K10" s="192">
        <v>129</v>
      </c>
      <c r="L10" s="192">
        <v>1416</v>
      </c>
      <c r="M10" s="192">
        <f t="shared" ref="M10:M17" si="0">+SUM(C10:L10)</f>
        <v>333380</v>
      </c>
      <c r="Q10" s="208"/>
    </row>
    <row r="11" spans="1:17" ht="15.75" customHeight="1">
      <c r="A11" s="169">
        <v>2.2000000000000002</v>
      </c>
      <c r="B11" s="153" t="s">
        <v>75</v>
      </c>
      <c r="C11" s="192">
        <v>38375</v>
      </c>
      <c r="D11" s="192">
        <v>21755</v>
      </c>
      <c r="E11" s="192">
        <v>32640</v>
      </c>
      <c r="F11" s="192">
        <v>113110</v>
      </c>
      <c r="G11" s="192">
        <v>49517</v>
      </c>
      <c r="H11" s="192">
        <v>27094</v>
      </c>
      <c r="I11" s="192">
        <v>8735</v>
      </c>
      <c r="J11" s="192">
        <v>4423</v>
      </c>
      <c r="K11" s="192">
        <v>246</v>
      </c>
      <c r="L11" s="192">
        <v>1217</v>
      </c>
      <c r="M11" s="192">
        <f t="shared" si="0"/>
        <v>297112</v>
      </c>
      <c r="Q11" s="208"/>
    </row>
    <row r="12" spans="1:17">
      <c r="A12" s="168">
        <v>3</v>
      </c>
      <c r="B12" s="153" t="s">
        <v>76</v>
      </c>
      <c r="C12" s="192">
        <v>0</v>
      </c>
      <c r="D12" s="192">
        <v>1512</v>
      </c>
      <c r="E12" s="192">
        <v>0</v>
      </c>
      <c r="F12" s="192">
        <v>0</v>
      </c>
      <c r="G12" s="192">
        <v>0</v>
      </c>
      <c r="H12" s="192">
        <v>0</v>
      </c>
      <c r="I12" s="192">
        <v>0</v>
      </c>
      <c r="J12" s="192">
        <v>0</v>
      </c>
      <c r="K12" s="192">
        <v>41</v>
      </c>
      <c r="L12" s="192">
        <v>0</v>
      </c>
      <c r="M12" s="192">
        <f t="shared" si="0"/>
        <v>1553</v>
      </c>
      <c r="Q12" s="208"/>
    </row>
    <row r="13" spans="1:17">
      <c r="A13" s="168">
        <v>4</v>
      </c>
      <c r="B13" s="153" t="s">
        <v>9</v>
      </c>
      <c r="C13" s="192">
        <v>381</v>
      </c>
      <c r="D13" s="192">
        <v>2663</v>
      </c>
      <c r="E13" s="192">
        <v>0</v>
      </c>
      <c r="F13" s="192">
        <v>91</v>
      </c>
      <c r="G13" s="192">
        <v>0</v>
      </c>
      <c r="H13" s="192">
        <v>4419</v>
      </c>
      <c r="I13" s="192">
        <v>183</v>
      </c>
      <c r="J13" s="192">
        <v>902</v>
      </c>
      <c r="K13" s="192">
        <v>0</v>
      </c>
      <c r="L13" s="192">
        <v>0</v>
      </c>
      <c r="M13" s="192">
        <f t="shared" si="0"/>
        <v>8639</v>
      </c>
      <c r="Q13" s="208"/>
    </row>
    <row r="14" spans="1:17" s="152" customFormat="1">
      <c r="A14" s="113" t="s">
        <v>37</v>
      </c>
      <c r="B14" s="161" t="s">
        <v>50</v>
      </c>
      <c r="C14" s="191">
        <v>188712</v>
      </c>
      <c r="D14" s="191">
        <v>109078</v>
      </c>
      <c r="E14" s="191">
        <v>164243</v>
      </c>
      <c r="F14" s="191">
        <v>661859</v>
      </c>
      <c r="G14" s="191">
        <v>235694</v>
      </c>
      <c r="H14" s="191">
        <v>127227</v>
      </c>
      <c r="I14" s="191">
        <v>21385</v>
      </c>
      <c r="J14" s="191">
        <v>16511</v>
      </c>
      <c r="K14" s="191">
        <v>1104</v>
      </c>
      <c r="L14" s="191">
        <v>7896</v>
      </c>
      <c r="M14" s="191">
        <f>SUM(M15:M17)</f>
        <v>1533709</v>
      </c>
      <c r="Q14" s="208"/>
    </row>
    <row r="15" spans="1:17">
      <c r="A15" s="154">
        <v>1</v>
      </c>
      <c r="B15" s="162" t="s">
        <v>48</v>
      </c>
      <c r="C15" s="192">
        <v>175341</v>
      </c>
      <c r="D15" s="192">
        <v>98997</v>
      </c>
      <c r="E15" s="192">
        <v>157316</v>
      </c>
      <c r="F15" s="192">
        <v>632606</v>
      </c>
      <c r="G15" s="192">
        <v>208977</v>
      </c>
      <c r="H15" s="192">
        <v>114889</v>
      </c>
      <c r="I15" s="192">
        <v>20730</v>
      </c>
      <c r="J15" s="192">
        <v>16020</v>
      </c>
      <c r="K15" s="192">
        <v>925</v>
      </c>
      <c r="L15" s="192">
        <v>7220</v>
      </c>
      <c r="M15" s="192">
        <f t="shared" si="0"/>
        <v>1433021</v>
      </c>
      <c r="Q15" s="208"/>
    </row>
    <row r="16" spans="1:17">
      <c r="A16" s="154">
        <v>2</v>
      </c>
      <c r="B16" s="121" t="s">
        <v>35</v>
      </c>
      <c r="C16" s="193">
        <v>12652</v>
      </c>
      <c r="D16" s="193">
        <v>4400</v>
      </c>
      <c r="E16" s="193">
        <v>6748</v>
      </c>
      <c r="F16" s="193">
        <v>26117</v>
      </c>
      <c r="G16" s="193">
        <v>26085</v>
      </c>
      <c r="H16" s="193">
        <v>6505</v>
      </c>
      <c r="I16" s="193">
        <v>147</v>
      </c>
      <c r="J16" s="193">
        <v>485</v>
      </c>
      <c r="K16" s="193">
        <v>177</v>
      </c>
      <c r="L16" s="193">
        <v>668</v>
      </c>
      <c r="M16" s="192">
        <f t="shared" si="0"/>
        <v>83984</v>
      </c>
      <c r="Q16" s="208"/>
    </row>
    <row r="17" spans="1:17">
      <c r="A17" s="154">
        <v>3</v>
      </c>
      <c r="B17" s="121" t="s">
        <v>36</v>
      </c>
      <c r="C17" s="193">
        <v>719</v>
      </c>
      <c r="D17" s="193">
        <v>5681</v>
      </c>
      <c r="E17" s="193">
        <v>179</v>
      </c>
      <c r="F17" s="193">
        <v>3136</v>
      </c>
      <c r="G17" s="193">
        <v>632</v>
      </c>
      <c r="H17" s="193">
        <v>5833</v>
      </c>
      <c r="I17" s="193">
        <v>508</v>
      </c>
      <c r="J17" s="193">
        <v>6</v>
      </c>
      <c r="K17" s="193">
        <v>2</v>
      </c>
      <c r="L17" s="193">
        <v>8</v>
      </c>
      <c r="M17" s="192">
        <f t="shared" si="0"/>
        <v>16704</v>
      </c>
      <c r="Q17" s="208"/>
    </row>
    <row r="18" spans="1:17">
      <c r="C18" s="156"/>
      <c r="D18" s="156"/>
      <c r="E18" s="156"/>
      <c r="F18" s="156"/>
      <c r="G18" s="156"/>
      <c r="H18" s="156"/>
      <c r="I18" s="156"/>
      <c r="J18" s="165"/>
      <c r="K18" s="165"/>
      <c r="L18" s="165"/>
      <c r="M18" s="156"/>
    </row>
    <row r="19" spans="1:17">
      <c r="C19" s="157"/>
      <c r="D19" s="157"/>
      <c r="E19" s="157"/>
      <c r="F19" s="157"/>
      <c r="G19" s="157"/>
      <c r="H19" s="157"/>
      <c r="I19" s="157"/>
      <c r="J19" s="166"/>
      <c r="K19" s="166"/>
      <c r="L19" s="166"/>
      <c r="M19" s="156"/>
    </row>
  </sheetData>
  <mergeCells count="1">
    <mergeCell ref="A1:M1"/>
  </mergeCells>
  <phoneticPr fontId="4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M21"/>
  <sheetViews>
    <sheetView showGridLines="0" workbookViewId="0">
      <selection sqref="A1:M1"/>
    </sheetView>
  </sheetViews>
  <sheetFormatPr defaultRowHeight="15.75"/>
  <cols>
    <col min="1" max="1" width="8.7109375" style="163" customWidth="1"/>
    <col min="2" max="2" width="47" style="164" customWidth="1"/>
    <col min="3" max="3" width="11.7109375" style="158" customWidth="1"/>
    <col min="4" max="4" width="12.140625" style="158" customWidth="1"/>
    <col min="5" max="6" width="11.7109375" style="158" customWidth="1"/>
    <col min="7" max="7" width="10.5703125" style="158" customWidth="1"/>
    <col min="8" max="8" width="11.7109375" style="158" customWidth="1"/>
    <col min="9" max="9" width="10.7109375" style="158" customWidth="1"/>
    <col min="10" max="10" width="11.7109375" style="158" customWidth="1"/>
    <col min="11" max="11" width="14.85546875" style="158" customWidth="1"/>
    <col min="12" max="12" width="12.140625" style="158" customWidth="1"/>
    <col min="13" max="13" width="12" style="158" customWidth="1"/>
    <col min="14" max="16384" width="9.140625" style="158"/>
  </cols>
  <sheetData>
    <row r="1" spans="1:13" ht="19.5" customHeight="1">
      <c r="A1" s="274" t="s">
        <v>94</v>
      </c>
      <c r="B1" s="274"/>
      <c r="C1" s="274"/>
      <c r="D1" s="274"/>
      <c r="E1" s="274"/>
      <c r="F1" s="274"/>
      <c r="G1" s="274"/>
      <c r="H1" s="274"/>
      <c r="I1" s="275"/>
      <c r="J1" s="275"/>
      <c r="K1" s="275"/>
      <c r="L1" s="275"/>
      <c r="M1" s="276"/>
    </row>
    <row r="2" spans="1:13" ht="9" customHeight="1">
      <c r="A2" s="145"/>
      <c r="B2" s="145"/>
      <c r="C2" s="145"/>
      <c r="D2" s="145"/>
      <c r="E2" s="145"/>
      <c r="F2" s="145"/>
      <c r="G2" s="145"/>
      <c r="H2" s="145"/>
      <c r="I2" s="146"/>
      <c r="J2" s="146"/>
      <c r="K2" s="146"/>
      <c r="L2" s="146"/>
    </row>
    <row r="3" spans="1:13">
      <c r="A3" s="159"/>
      <c r="B3" s="159"/>
      <c r="C3" s="145"/>
      <c r="D3" s="145"/>
      <c r="E3" s="145"/>
      <c r="F3" s="145"/>
      <c r="G3" s="145"/>
      <c r="H3" s="145"/>
      <c r="I3" s="151"/>
      <c r="J3" s="151"/>
      <c r="K3" s="151"/>
      <c r="L3" s="151"/>
      <c r="M3" s="139" t="s">
        <v>39</v>
      </c>
    </row>
    <row r="4" spans="1:13" s="151" customFormat="1" ht="53.25" customHeight="1">
      <c r="A4" s="39" t="s">
        <v>7</v>
      </c>
      <c r="B4" s="39" t="s">
        <v>3</v>
      </c>
      <c r="C4" s="81" t="s">
        <v>0</v>
      </c>
      <c r="D4" s="81" t="s">
        <v>1</v>
      </c>
      <c r="E4" s="81" t="s">
        <v>16</v>
      </c>
      <c r="F4" s="81" t="s">
        <v>2</v>
      </c>
      <c r="G4" s="81" t="s">
        <v>80</v>
      </c>
      <c r="H4" s="81" t="s">
        <v>8</v>
      </c>
      <c r="I4" s="80" t="s">
        <v>53</v>
      </c>
      <c r="J4" s="80" t="s">
        <v>31</v>
      </c>
      <c r="K4" s="82" t="s">
        <v>69</v>
      </c>
      <c r="L4" s="82" t="s">
        <v>81</v>
      </c>
      <c r="M4" s="85" t="s">
        <v>6</v>
      </c>
    </row>
    <row r="5" spans="1:13" s="152" customFormat="1">
      <c r="A5" s="170" t="s">
        <v>44</v>
      </c>
      <c r="B5" s="57" t="s">
        <v>49</v>
      </c>
      <c r="C5" s="194">
        <f>+'Таблица № 4-Д'!C4/'Таблица № 4-Д'!C$4*100</f>
        <v>100</v>
      </c>
      <c r="D5" s="194">
        <f>+'Таблица № 4-Д'!D4/'Таблица № 4-Д'!D$4*100</f>
        <v>100</v>
      </c>
      <c r="E5" s="194">
        <f>+'Таблица № 4-Д'!E4/'Таблица № 4-Д'!E$4*100</f>
        <v>100</v>
      </c>
      <c r="F5" s="194">
        <f>+'Таблица № 4-Д'!F4/'Таблица № 4-Д'!F$4*100</f>
        <v>100</v>
      </c>
      <c r="G5" s="194">
        <f>+'Таблица № 4-Д'!G4/'Таблица № 4-Д'!G$4*100</f>
        <v>100</v>
      </c>
      <c r="H5" s="194">
        <f>+'Таблица № 4-Д'!H4/'Таблица № 4-Д'!H$4*100</f>
        <v>100</v>
      </c>
      <c r="I5" s="194">
        <f>+'Таблица № 4-Д'!I4/'Таблица № 4-Д'!I$4*100</f>
        <v>100</v>
      </c>
      <c r="J5" s="194">
        <f>+'Таблица № 4-Д'!J4/'Таблица № 4-Д'!J$4*100</f>
        <v>100</v>
      </c>
      <c r="K5" s="194">
        <f>+'Таблица № 4-Д'!K4/'Таблица № 4-Д'!K$4*100</f>
        <v>100</v>
      </c>
      <c r="L5" s="194">
        <f>+'Таблица № 4-Д'!L4/'Таблица № 4-Д'!L$4*100</f>
        <v>100</v>
      </c>
      <c r="M5" s="194">
        <f>M6+M10+M13+M14</f>
        <v>100</v>
      </c>
    </row>
    <row r="6" spans="1:13" s="151" customFormat="1" ht="15.75" customHeight="1">
      <c r="A6" s="103">
        <v>1</v>
      </c>
      <c r="B6" s="153" t="s">
        <v>85</v>
      </c>
      <c r="C6" s="195">
        <f>+'Таблица № 4-Д'!C5/'Таблица № 4-Д'!C$4*100</f>
        <v>60.869961959838257</v>
      </c>
      <c r="D6" s="195">
        <f>+'Таблица № 4-Д'!D5/'Таблица № 4-Д'!D$4*100</f>
        <v>17.822762305928464</v>
      </c>
      <c r="E6" s="195">
        <f>+'Таблица № 4-Д'!E5/'Таблица № 4-Д'!E$4*100</f>
        <v>67.799842355513746</v>
      </c>
      <c r="F6" s="195">
        <f>+'Таблица № 4-Д'!F5/'Таблица № 4-Д'!F$4*100</f>
        <v>60.617825313070064</v>
      </c>
      <c r="G6" s="195">
        <f>+'Таблица № 4-Д'!G5/'Таблица № 4-Д'!G$4*100</f>
        <v>56.381324260564561</v>
      </c>
      <c r="H6" s="195">
        <f>+'Таблица № 4-Д'!H5/'Таблица № 4-Д'!H$4*100</f>
        <v>40.90382891312484</v>
      </c>
      <c r="I6" s="195">
        <f>+'Таблица № 4-Д'!I5/'Таблица № 4-Д'!I$4*100</f>
        <v>15.668113844669563</v>
      </c>
      <c r="J6" s="195">
        <f>+'Таблица № 4-Д'!J5/'Таблица № 4-Д'!J$4*100</f>
        <v>29.144818976279652</v>
      </c>
      <c r="K6" s="195">
        <f>+'Таблица № 4-Д'!K5/'Таблица № 4-Д'!K$4*100</f>
        <v>55.027027027027032</v>
      </c>
      <c r="L6" s="195">
        <f>+'Таблица № 4-Д'!L5/'Таблица № 4-Д'!L$4*100</f>
        <v>63.531855955678672</v>
      </c>
      <c r="M6" s="195">
        <f>+'Таблица № 4-Д'!M5/'Таблица № 4-Д'!M$4*100</f>
        <v>55.291373957534461</v>
      </c>
    </row>
    <row r="7" spans="1:13" ht="63">
      <c r="A7" s="207">
        <v>1.1000000000000001</v>
      </c>
      <c r="B7" s="153" t="s">
        <v>73</v>
      </c>
      <c r="C7" s="195">
        <f>+'Таблица № 4-Д'!C6/'Таблица № 4-Д'!C$4*100</f>
        <v>51.209357765725073</v>
      </c>
      <c r="D7" s="195">
        <f>+'Таблица № 4-Д'!D6/'Таблица № 4-Д'!D$4*100</f>
        <v>5.7264361546309486</v>
      </c>
      <c r="E7" s="195">
        <f>+'Таблица № 4-Д'!E6/'Таблица № 4-Д'!E$4*100</f>
        <v>64.683185435683583</v>
      </c>
      <c r="F7" s="195">
        <f>+'Таблица № 4-Д'!F6/'Таблица № 4-Д'!F$4*100</f>
        <v>58.873137466290238</v>
      </c>
      <c r="G7" s="195">
        <f>+'Таблица № 4-Д'!G6/'Таблица № 4-Д'!G$4*100</f>
        <v>52.325854041353836</v>
      </c>
      <c r="H7" s="195">
        <f>+'Таблица № 4-Д'!H6/'Таблица № 4-Д'!H$4*100</f>
        <v>29.797456675573812</v>
      </c>
      <c r="I7" s="195">
        <f>+'Таблица № 4-Д'!I6/'Таблица № 4-Д'!I$4*100</f>
        <v>0</v>
      </c>
      <c r="J7" s="195">
        <f>+'Таблица № 4-Д'!J6/'Таблица № 4-Д'!J$4*100</f>
        <v>22.240948813982524</v>
      </c>
      <c r="K7" s="195">
        <f>+'Таблица № 4-Д'!K6/'Таблица № 4-Д'!K$4*100</f>
        <v>55.027027027027032</v>
      </c>
      <c r="L7" s="195">
        <f>+'Таблица № 4-Д'!L6/'Таблица № 4-Д'!L$4*100</f>
        <v>63.531855955678672</v>
      </c>
      <c r="M7" s="195">
        <f>+'Таблица № 4-Д'!M6/'Таблица № 4-Д'!M$4*100</f>
        <v>50.375674885434343</v>
      </c>
    </row>
    <row r="8" spans="1:13">
      <c r="A8" s="207">
        <v>1.2</v>
      </c>
      <c r="B8" s="153" t="s">
        <v>12</v>
      </c>
      <c r="C8" s="195">
        <f>+'Таблица № 4-Д'!C7/'Таблица № 4-Д'!C$4*100</f>
        <v>9.6606041941131853</v>
      </c>
      <c r="D8" s="195">
        <f>+'Таблица № 4-Д'!D7/'Таблица № 4-Д'!D$4*100</f>
        <v>12.096326151297514</v>
      </c>
      <c r="E8" s="195">
        <f>+'Таблица № 4-Д'!E7/'Таблица № 4-Д'!E$4*100</f>
        <v>3.116656919830151</v>
      </c>
      <c r="F8" s="195">
        <f>+'Таблица № 4-Д'!F7/'Таблица № 4-Д'!F$4*100</f>
        <v>1.7446878467798281</v>
      </c>
      <c r="G8" s="195">
        <f>+'Таблица № 4-Д'!G7/'Таблица № 4-Д'!G$4*100</f>
        <v>4.0554702192107266</v>
      </c>
      <c r="H8" s="195">
        <f>+'Таблица № 4-Д'!H7/'Таблица № 4-Д'!H$4*100</f>
        <v>11.106372237551028</v>
      </c>
      <c r="I8" s="195">
        <f>+'Таблица № 4-Д'!I7/'Таблица № 4-Д'!I$4*100</f>
        <v>15.668113844669563</v>
      </c>
      <c r="J8" s="195">
        <f>+'Таблица № 4-Д'!J7/'Таблица № 4-Д'!J$4*100</f>
        <v>6.9038701622971281</v>
      </c>
      <c r="K8" s="195">
        <f>+'Таблица № 4-Д'!K7/'Таблица № 4-Д'!K$4*100</f>
        <v>0</v>
      </c>
      <c r="L8" s="195">
        <f>+'Таблица № 4-Д'!L7/'Таблица № 4-Д'!L$4*100</f>
        <v>0</v>
      </c>
      <c r="M8" s="195">
        <f>+'Таблица № 4-Д'!M7/'Таблица № 4-Д'!M$4*100</f>
        <v>4.9156990721001295</v>
      </c>
    </row>
    <row r="9" spans="1:13">
      <c r="A9" s="207">
        <v>1.3</v>
      </c>
      <c r="B9" s="153" t="s">
        <v>4</v>
      </c>
      <c r="C9" s="195">
        <f>+'Таблица № 4-Д'!C8/'Таблица № 4-Д'!C$4*100</f>
        <v>0</v>
      </c>
      <c r="D9" s="195">
        <f>+'Таблица № 4-Д'!D8/'Таблица № 4-Д'!D$4*100</f>
        <v>0</v>
      </c>
      <c r="E9" s="195">
        <f>+'Таблица № 4-Д'!E8/'Таблица № 4-Д'!E$4*100</f>
        <v>0</v>
      </c>
      <c r="F9" s="195">
        <f>+'Таблица № 4-Д'!F8/'Таблица № 4-Д'!F$4*100</f>
        <v>0</v>
      </c>
      <c r="G9" s="195">
        <f>+'Таблица № 4-Д'!G8/'Таблица № 4-Д'!G$4*100</f>
        <v>0</v>
      </c>
      <c r="H9" s="195">
        <f>+'Таблица № 4-Д'!H8/'Таблица № 4-Д'!H$4*100</f>
        <v>0</v>
      </c>
      <c r="I9" s="195">
        <f>+'Таблица № 4-Д'!I8/'Таблица № 4-Д'!I$4*100</f>
        <v>0</v>
      </c>
      <c r="J9" s="195">
        <f>+'Таблица № 4-Д'!J8/'Таблица № 4-Д'!J$4*100</f>
        <v>0</v>
      </c>
      <c r="K9" s="195">
        <f>+'Таблица № 4-Д'!K8/'Таблица № 4-Д'!K$4*100</f>
        <v>0</v>
      </c>
      <c r="L9" s="195">
        <f>+'Таблица № 4-Д'!L8/'Таблица № 4-Д'!L$4*100</f>
        <v>0</v>
      </c>
      <c r="M9" s="195">
        <f>+'Таблица № 4-Д'!M8/'Таблица № 4-Д'!M$4*100</f>
        <v>0</v>
      </c>
    </row>
    <row r="10" spans="1:13">
      <c r="A10" s="155">
        <v>2</v>
      </c>
      <c r="B10" s="153" t="s">
        <v>86</v>
      </c>
      <c r="C10" s="195">
        <f>+'Таблица № 4-Д'!C9/'Таблица № 4-Д'!C$4*100</f>
        <v>38.912747161245804</v>
      </c>
      <c r="D10" s="195">
        <f>+'Таблица № 4-Д'!D9/'Таблица № 4-Д'!D$4*100</f>
        <v>77.959938179944842</v>
      </c>
      <c r="E10" s="195">
        <f>+'Таблица № 4-Д'!E9/'Таблица № 4-Д'!E$4*100</f>
        <v>32.200157644486254</v>
      </c>
      <c r="F10" s="195">
        <f>+'Таблица № 4-Д'!F9/'Таблица № 4-Д'!F$4*100</f>
        <v>39.36778974590819</v>
      </c>
      <c r="G10" s="195">
        <f>+'Таблица № 4-Д'!G9/'Таблица № 4-Д'!G$4*100</f>
        <v>43.618675739435439</v>
      </c>
      <c r="H10" s="195">
        <f>+'Таблица № 4-Д'!H9/'Таблица № 4-Д'!H$4*100</f>
        <v>55.249849855077507</v>
      </c>
      <c r="I10" s="195">
        <f>+'Таблица № 4-Д'!I9/'Таблица № 4-Д'!I$4*100</f>
        <v>83.449107573564888</v>
      </c>
      <c r="J10" s="195">
        <f>+'Таблица № 4-Д'!J9/'Таблица № 4-Д'!J$4*100</f>
        <v>65.224719101123597</v>
      </c>
      <c r="K10" s="195">
        <f>+'Таблица № 4-Д'!K9/'Таблица № 4-Д'!K$4*100</f>
        <v>40.54054054054054</v>
      </c>
      <c r="L10" s="195">
        <f>+'Таблица № 4-Д'!L9/'Таблица № 4-Д'!L$4*100</f>
        <v>36.468144044321335</v>
      </c>
      <c r="M10" s="195">
        <f>+'Таблица № 4-Д'!M9/'Таблица № 4-Д'!M$4*100</f>
        <v>43.99740129418899</v>
      </c>
    </row>
    <row r="11" spans="1:13">
      <c r="A11" s="155">
        <v>2.1</v>
      </c>
      <c r="B11" s="153" t="s">
        <v>74</v>
      </c>
      <c r="C11" s="195">
        <f>+'Таблица № 4-Д'!C10/'Таблица № 4-Д'!C$4*100</f>
        <v>17.026822021090332</v>
      </c>
      <c r="D11" s="195">
        <f>+'Таблица № 4-Д'!D10/'Таблица № 4-Д'!D$4*100</f>
        <v>55.984524783579303</v>
      </c>
      <c r="E11" s="195">
        <f>+'Таблица № 4-Д'!E10/'Таблица № 4-Д'!E$4*100</f>
        <v>11.452109130666937</v>
      </c>
      <c r="F11" s="195">
        <f>+'Таблица № 4-Д'!F10/'Таблица № 4-Д'!F$4*100</f>
        <v>21.487782284708018</v>
      </c>
      <c r="G11" s="195">
        <f>+'Таблица № 4-Д'!G10/'Таблица № 4-Д'!G$4*100</f>
        <v>19.923723663369653</v>
      </c>
      <c r="H11" s="195">
        <f>+'Таблица № 4-Д'!H10/'Таблица № 4-Д'!H$4*100</f>
        <v>31.667087362584756</v>
      </c>
      <c r="I11" s="195">
        <f>+'Таблица № 4-Д'!I10/'Таблица № 4-Д'!I$4*100</f>
        <v>41.312108055957545</v>
      </c>
      <c r="J11" s="195">
        <f>+'Таблица № 4-Д'!J10/'Таблица № 4-Д'!J$4*100</f>
        <v>37.615480649188513</v>
      </c>
      <c r="K11" s="195">
        <f>+'Таблица № 4-Д'!K10/'Таблица № 4-Д'!K$4*100</f>
        <v>13.945945945945946</v>
      </c>
      <c r="L11" s="195">
        <f>+'Таблица № 4-Д'!L10/'Таблица № 4-Д'!L$4*100</f>
        <v>19.612188365650969</v>
      </c>
      <c r="M11" s="195">
        <f>+'Таблица № 4-Д'!M10/'Таблица № 4-Д'!M$4*100</f>
        <v>23.264139185678367</v>
      </c>
    </row>
    <row r="12" spans="1:13" ht="15.75" customHeight="1">
      <c r="A12" s="155">
        <v>2.2000000000000002</v>
      </c>
      <c r="B12" s="153" t="s">
        <v>75</v>
      </c>
      <c r="C12" s="195">
        <f>+'Таблица № 4-Д'!C11/'Таблица № 4-Д'!C$4*100</f>
        <v>21.885925140155468</v>
      </c>
      <c r="D12" s="195">
        <f>+'Таблица № 4-Д'!D11/'Таблица № 4-Д'!D$4*100</f>
        <v>21.975413396365546</v>
      </c>
      <c r="E12" s="195">
        <f>+'Таблица № 4-Д'!E11/'Таблица № 4-Д'!E$4*100</f>
        <v>20.74804851381932</v>
      </c>
      <c r="F12" s="195">
        <f>+'Таблица № 4-Д'!F11/'Таблица № 4-Д'!F$4*100</f>
        <v>17.880007461200179</v>
      </c>
      <c r="G12" s="195">
        <f>+'Таблица № 4-Д'!G11/'Таблица № 4-Д'!G$4*100</f>
        <v>23.694952076065785</v>
      </c>
      <c r="H12" s="195">
        <f>+'Таблица № 4-Д'!H11/'Таблица № 4-Д'!H$4*100</f>
        <v>23.582762492492755</v>
      </c>
      <c r="I12" s="195">
        <f>+'Таблица № 4-Д'!I11/'Таблица № 4-Д'!I$4*100</f>
        <v>42.136999517607329</v>
      </c>
      <c r="J12" s="195">
        <f>+'Таблица № 4-Д'!J11/'Таблица № 4-Д'!J$4*100</f>
        <v>27.609238451935081</v>
      </c>
      <c r="K12" s="195">
        <f>+'Таблица № 4-Д'!K11/'Таблица № 4-Д'!K$4*100</f>
        <v>26.594594594594597</v>
      </c>
      <c r="L12" s="195">
        <f>+'Таблица № 4-Д'!L11/'Таблица № 4-Д'!L$4*100</f>
        <v>16.855955678670359</v>
      </c>
      <c r="M12" s="195">
        <f>+'Таблица № 4-Д'!M11/'Таблица № 4-Д'!M$4*100</f>
        <v>20.733262108510623</v>
      </c>
    </row>
    <row r="13" spans="1:13">
      <c r="A13" s="154">
        <v>3</v>
      </c>
      <c r="B13" s="153" t="s">
        <v>76</v>
      </c>
      <c r="C13" s="195">
        <f>+'Таблица № 4-Д'!C12/'Таблица № 4-Д'!C$4*100</f>
        <v>0</v>
      </c>
      <c r="D13" s="195">
        <f>+'Таблица № 4-Д'!D12/'Таблица № 4-Д'!D$4*100</f>
        <v>1.5273190096669598</v>
      </c>
      <c r="E13" s="195">
        <f>+'Таблица № 4-Д'!E12/'Таблица № 4-Д'!E$4*100</f>
        <v>0</v>
      </c>
      <c r="F13" s="195">
        <f>+'Таблица № 4-Д'!F12/'Таблица № 4-Д'!F$4*100</f>
        <v>0</v>
      </c>
      <c r="G13" s="195">
        <f>+'Таблица № 4-Д'!G12/'Таблица № 4-Д'!G$4*100</f>
        <v>0</v>
      </c>
      <c r="H13" s="195">
        <f>+'Таблица № 4-Д'!H12/'Таблица № 4-Д'!H$4*100</f>
        <v>0</v>
      </c>
      <c r="I13" s="195">
        <f>+'Таблица № 4-Д'!I12/'Таблица № 4-Д'!I$4*100</f>
        <v>0</v>
      </c>
      <c r="J13" s="195">
        <f>+'Таблица № 4-Д'!J12/'Таблица № 4-Д'!J$4*100</f>
        <v>0</v>
      </c>
      <c r="K13" s="195">
        <f>+'Таблица № 4-Д'!K12/'Таблица № 4-Д'!K$4*100</f>
        <v>4.4324324324324325</v>
      </c>
      <c r="L13" s="195">
        <f>+'Таблица № 4-Д'!L12/'Таблица № 4-Д'!L$4*100</f>
        <v>0</v>
      </c>
      <c r="M13" s="195">
        <f>+'Таблица № 4-Д'!M12/'Таблица № 4-Д'!M$4*100</f>
        <v>0.10837245232275033</v>
      </c>
    </row>
    <row r="14" spans="1:13">
      <c r="A14" s="154">
        <v>4</v>
      </c>
      <c r="B14" s="153" t="s">
        <v>9</v>
      </c>
      <c r="C14" s="195">
        <f>+'Таблица № 4-Д'!C13/'Таблица № 4-Д'!C$4*100</f>
        <v>0.21729087891594095</v>
      </c>
      <c r="D14" s="195">
        <f>+'Таблица № 4-Д'!D13/'Таблица № 4-Д'!D$4*100</f>
        <v>2.6899805044597311</v>
      </c>
      <c r="E14" s="195">
        <f>+'Таблица № 4-Д'!E13/'Таблица № 4-Д'!E$4*100</f>
        <v>0</v>
      </c>
      <c r="F14" s="195">
        <f>+'Таблица № 4-Д'!F13/'Таблица № 4-Д'!F$4*100</f>
        <v>1.438494102174181E-2</v>
      </c>
      <c r="G14" s="195">
        <f>+'Таблица № 4-Д'!G13/'Таблица № 4-Д'!G$4*100</f>
        <v>0</v>
      </c>
      <c r="H14" s="195">
        <f>+'Таблица № 4-Д'!H13/'Таблица № 4-Д'!H$4*100</f>
        <v>3.8463212317976483</v>
      </c>
      <c r="I14" s="195">
        <f>+'Таблица № 4-Д'!I13/'Таблица № 4-Д'!I$4*100</f>
        <v>0.88277858176555712</v>
      </c>
      <c r="J14" s="195">
        <f>+'Таблица № 4-Д'!J13/'Таблица № 4-Д'!J$4*100</f>
        <v>5.630461922596754</v>
      </c>
      <c r="K14" s="195">
        <f>+'Таблица № 4-Д'!K13/'Таблица № 4-Д'!K$4*100</f>
        <v>0</v>
      </c>
      <c r="L14" s="195">
        <f>+'Таблица № 4-Д'!L13/'Таблица № 4-Д'!L$4*100</f>
        <v>0</v>
      </c>
      <c r="M14" s="195">
        <f>+'Таблица № 4-Д'!M13/'Таблица № 4-Д'!M$4*100</f>
        <v>0.60285229595379275</v>
      </c>
    </row>
    <row r="15" spans="1:13" s="152" customFormat="1">
      <c r="A15" s="170" t="s">
        <v>37</v>
      </c>
      <c r="B15" s="57" t="s">
        <v>50</v>
      </c>
      <c r="C15" s="194">
        <f>+'Таблица № 4-Д'!C14/'Таблица № 4-Д'!C$14*100</f>
        <v>100</v>
      </c>
      <c r="D15" s="194">
        <f>+'Таблица № 4-Д'!D14/'Таблица № 4-Д'!D$14*100</f>
        <v>100</v>
      </c>
      <c r="E15" s="194">
        <f>+'Таблица № 4-Д'!E14/'Таблица № 4-Д'!E$14*100</f>
        <v>100</v>
      </c>
      <c r="F15" s="194">
        <f>+'Таблица № 4-Д'!F14/'Таблица № 4-Д'!F$14*100</f>
        <v>100</v>
      </c>
      <c r="G15" s="194">
        <f>+'Таблица № 4-Д'!G14/'Таблица № 4-Д'!G$14*100</f>
        <v>100</v>
      </c>
      <c r="H15" s="194">
        <f>+'Таблица № 4-Д'!H14/'Таблица № 4-Д'!H$14*100</f>
        <v>100</v>
      </c>
      <c r="I15" s="194">
        <f>+'Таблица № 4-Д'!I14/'Таблица № 4-Д'!I$14*100</f>
        <v>100</v>
      </c>
      <c r="J15" s="194">
        <f>+'Таблица № 4-Д'!J14/'Таблица № 4-Д'!J$14*100</f>
        <v>100</v>
      </c>
      <c r="K15" s="194">
        <f>+'Таблица № 4-Д'!K14/'Таблица № 4-Д'!K$14*100</f>
        <v>100</v>
      </c>
      <c r="L15" s="194">
        <f>+'Таблица № 4-Д'!L14/'Таблица № 4-Д'!L$14*100</f>
        <v>100</v>
      </c>
      <c r="M15" s="194">
        <f>SUM(M16:M18)</f>
        <v>100</v>
      </c>
    </row>
    <row r="16" spans="1:13">
      <c r="A16" s="172">
        <v>1</v>
      </c>
      <c r="B16" s="142" t="s">
        <v>48</v>
      </c>
      <c r="C16" s="195">
        <f>+'Таблица № 4-Д'!C15/'Таблица № 4-Д'!C$14*100</f>
        <v>92.91460002543559</v>
      </c>
      <c r="D16" s="195">
        <f>+'Таблица № 4-Д'!D15/'Таблица № 4-Д'!D$14*100</f>
        <v>90.757989695447293</v>
      </c>
      <c r="E16" s="195">
        <f>+'Таблица № 4-Д'!E15/'Таблица № 4-Д'!E$14*100</f>
        <v>95.78246865924271</v>
      </c>
      <c r="F16" s="195">
        <f>+'Таблица № 4-Д'!F15/'Таблица № 4-Д'!F$14*100</f>
        <v>95.580176442414484</v>
      </c>
      <c r="G16" s="195">
        <f>+'Таблица № 4-Д'!G15/'Таблица № 4-Д'!G$14*100</f>
        <v>88.664539614924436</v>
      </c>
      <c r="H16" s="195">
        <f>+'Таблица № 4-Д'!H15/'Таблица № 4-Д'!H$14*100</f>
        <v>90.302372923986269</v>
      </c>
      <c r="I16" s="195">
        <f>+'Таблица № 4-Д'!I15/'Таблица № 4-Д'!I$14*100</f>
        <v>96.937105447743747</v>
      </c>
      <c r="J16" s="195">
        <f>+'Таблица № 4-Д'!J15/'Таблица № 4-Д'!J$14*100</f>
        <v>97.026224940948453</v>
      </c>
      <c r="K16" s="195">
        <f>+'Таблица № 4-Д'!K15/'Таблица № 4-Д'!K$14*100</f>
        <v>83.786231884057969</v>
      </c>
      <c r="L16" s="195">
        <f>+'Таблица № 4-Д'!L15/'Таблица № 4-Д'!L$14*100</f>
        <v>91.438703140830796</v>
      </c>
      <c r="M16" s="195">
        <f>+'Таблица № 4-Д'!M15/'Таблица № 4-Д'!M$14*100</f>
        <v>93.434999729414116</v>
      </c>
    </row>
    <row r="17" spans="1:13">
      <c r="A17" s="172">
        <v>2</v>
      </c>
      <c r="B17" s="42" t="s">
        <v>35</v>
      </c>
      <c r="C17" s="195">
        <f>+'Таблица № 4-Д'!C16/'Таблица № 4-Д'!C$14*100</f>
        <v>6.7043961168341175</v>
      </c>
      <c r="D17" s="195">
        <f>+'Таблица № 4-Д'!D16/'Таблица № 4-Д'!D$14*100</f>
        <v>4.0338106675956658</v>
      </c>
      <c r="E17" s="195">
        <f>+'Таблица № 4-Д'!E16/'Таблица № 4-Д'!E$14*100</f>
        <v>4.1085464829551332</v>
      </c>
      <c r="F17" s="195">
        <f>+'Таблица № 4-Д'!F16/'Таблица № 4-Д'!F$14*100</f>
        <v>3.9460066267890892</v>
      </c>
      <c r="G17" s="195">
        <f>+'Таблица № 4-Д'!G16/'Таблица № 4-Д'!G$14*100</f>
        <v>11.067316096294348</v>
      </c>
      <c r="H17" s="195">
        <f>+'Таблица № 4-Д'!H16/'Таблица № 4-Д'!H$14*100</f>
        <v>5.112908423526453</v>
      </c>
      <c r="I17" s="195">
        <f>+'Таблица № 4-Д'!I16/'Таблица № 4-Д'!I$14*100</f>
        <v>0.68739770867430439</v>
      </c>
      <c r="J17" s="195">
        <f>+'Таблица № 4-Д'!J16/'Таблица № 4-Д'!J$14*100</f>
        <v>2.9374356489612987</v>
      </c>
      <c r="K17" s="195">
        <f>+'Таблица № 4-Д'!K16/'Таблица № 4-Д'!K$14*100</f>
        <v>16.032608695652172</v>
      </c>
      <c r="L17" s="195">
        <f>+'Таблица № 4-Д'!L16/'Таблица № 4-Д'!L$14*100</f>
        <v>8.4599797365754803</v>
      </c>
      <c r="M17" s="195">
        <f>+'Таблица № 4-Д'!M16/'Таблица № 4-Д'!M$14*100</f>
        <v>5.475875801732923</v>
      </c>
    </row>
    <row r="18" spans="1:13">
      <c r="A18" s="172">
        <v>3</v>
      </c>
      <c r="B18" s="42" t="s">
        <v>36</v>
      </c>
      <c r="C18" s="195">
        <f>+'Таблица № 4-Д'!C17/'Таблица № 4-Д'!C$14*100</f>
        <v>0.38100385773029799</v>
      </c>
      <c r="D18" s="195">
        <f>+'Таблица № 4-Д'!D17/'Таблица № 4-Д'!D$14*100</f>
        <v>5.2081996369570405</v>
      </c>
      <c r="E18" s="195">
        <f>+'Таблица № 4-Д'!E17/'Таблица № 4-Д'!E$14*100</f>
        <v>0.10898485780215901</v>
      </c>
      <c r="F18" s="195">
        <f>+'Таблица № 4-Д'!F17/'Таблица № 4-Д'!F$14*100</f>
        <v>0.47381693079643855</v>
      </c>
      <c r="G18" s="195">
        <f>+'Таблица № 4-Д'!G17/'Таблица № 4-Д'!G$14*100</f>
        <v>0.26814428878121632</v>
      </c>
      <c r="H18" s="195">
        <f>+'Таблица № 4-Д'!H17/'Таблица № 4-Д'!H$14*100</f>
        <v>4.5847186524872869</v>
      </c>
      <c r="I18" s="195">
        <f>+'Таблица № 4-Д'!I17/'Таблица № 4-Д'!I$14*100</f>
        <v>2.3754968435819501</v>
      </c>
      <c r="J18" s="195">
        <f>+'Таблица № 4-Д'!J17/'Таблица № 4-Д'!J$14*100</f>
        <v>3.6339410090242864E-2</v>
      </c>
      <c r="K18" s="195">
        <f>+'Таблица № 4-Д'!K17/'Таблица № 4-Д'!K$14*100</f>
        <v>0.18115942028985507</v>
      </c>
      <c r="L18" s="195">
        <f>+'Таблица № 4-Д'!L17/'Таблица № 4-Д'!L$14*100</f>
        <v>0.10131712259371835</v>
      </c>
      <c r="M18" s="195">
        <f>+'Таблица № 4-Д'!M17/'Таблица № 4-Д'!M$14*100</f>
        <v>1.0891244688529571</v>
      </c>
    </row>
    <row r="19" spans="1:13"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</row>
    <row r="20" spans="1:13">
      <c r="A20" s="173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</row>
    <row r="21" spans="1:13">
      <c r="A21" s="171" t="s">
        <v>51</v>
      </c>
      <c r="B21" s="171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2025-05-14T13:41:11Z</cp:lastPrinted>
  <dcterms:created xsi:type="dcterms:W3CDTF">2003-05-13T14:11:28Z</dcterms:created>
  <dcterms:modified xsi:type="dcterms:W3CDTF">2025-05-14T13:57:35Z</dcterms:modified>
</cp:coreProperties>
</file>