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.lilova\Desktop\"/>
    </mc:Choice>
  </mc:AlternateContent>
  <bookViews>
    <workbookView xWindow="0" yWindow="0" windowWidth="27870" windowHeight="12885"/>
  </bookViews>
  <sheets>
    <sheet name="Insured Persons" sheetId="1" r:id="rId1"/>
    <sheet name="Accrued Amounts" sheetId="2" r:id="rId2"/>
    <sheet name="Persons recieving payments" sheetId="4" r:id="rId3"/>
    <sheet name="-" sheetId="3" state="veryHidden" r:id="rId4"/>
  </sheets>
  <calcPr calcId="162913"/>
</workbook>
</file>

<file path=xl/calcChain.xml><?xml version="1.0" encoding="utf-8"?>
<calcChain xmlns="http://schemas.openxmlformats.org/spreadsheetml/2006/main">
  <c r="M6" i="2" l="1"/>
  <c r="M7" i="2"/>
  <c r="M8" i="2"/>
  <c r="M6" i="1"/>
  <c r="M7" i="1"/>
  <c r="M8" i="1"/>
  <c r="C8" i="3"/>
  <c r="C7" i="3"/>
  <c r="C6" i="3"/>
  <c r="E26" i="1" l="1"/>
  <c r="E30" i="1" s="1"/>
  <c r="E27" i="1" l="1"/>
  <c r="E28" i="1"/>
  <c r="E29" i="1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8" i="2" l="1"/>
  <c r="D27" i="2"/>
  <c r="D30" i="2"/>
  <c r="D29" i="2"/>
</calcChain>
</file>

<file path=xl/sharedStrings.xml><?xml version="1.0" encoding="utf-8"?>
<sst xmlns="http://schemas.openxmlformats.org/spreadsheetml/2006/main" count="150" uniqueCount="70">
  <si>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</si>
  <si>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</si>
  <si>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</si>
  <si>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</si>
  <si>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</si>
  <si>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</si>
  <si>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</si>
  <si>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</si>
  <si>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</si>
  <si>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</si>
  <si>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</si>
  <si>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</si>
  <si>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</si>
  <si>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</si>
  <si>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</si>
  <si>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</si>
  <si>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</si>
  <si>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</si>
  <si>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</si>
  <si>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</si>
  <si>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</si>
  <si>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</si>
  <si>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</si>
  <si>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</si>
  <si>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</si>
  <si>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</si>
  <si>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</si>
  <si>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</si>
  <si>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</si>
  <si>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</si>
  <si>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</si>
  <si>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</si>
  <si>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</si>
  <si>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</si>
  <si>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</si>
  <si>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</si>
  <si>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</si>
  <si>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</si>
  <si>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</si>
  <si>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</si>
  <si>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</si>
  <si>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</si>
  <si>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</si>
  <si>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</si>
  <si>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</si>
  <si>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</si>
  <si>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</si>
  <si>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</si>
  <si>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</si>
  <si>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</si>
  <si>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</si>
  <si>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</si>
  <si>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</si>
  <si>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</si>
  <si>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</si>
  <si>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</si>
  <si>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UPF**</t>
  </si>
  <si>
    <t>PPF***</t>
  </si>
  <si>
    <t>Осигурени лица в пенсионните фондовете по пол и възраст към 31.12.2024 г.</t>
  </si>
  <si>
    <t>Среден размер на натрупаните средства на едно осигурено лице* според пола и възрастта към 31.12.2024 г.</t>
  </si>
  <si>
    <t>***The calculations of the average accrued amounts per insured person do not include the persoins specified on §4b, paragrph 1 of the Transitional and Final Provisions of the Social Insurance Code (SIC), on whose accounts there are no accrued amounts.</t>
  </si>
  <si>
    <t>*** The number of insured persons does not include the persons specified on §4b, paragraph 1 of the Transitional and Final Provisions of the Social Insurance Code (SIC), on whose accounts there are no accrued amounts.</t>
  </si>
  <si>
    <t>Persons - total</t>
  </si>
  <si>
    <t>62 - 64 years</t>
  </si>
  <si>
    <t>Average amount of liabilities to persons</t>
  </si>
  <si>
    <t>Lifelong pension payment funds (LPPF)</t>
  </si>
  <si>
    <t>Deferred payment fund (DPF)</t>
  </si>
  <si>
    <t>Persons receiving payments from LPPF and DPF and liabilities to them 
by Gender and Age as of 31.12.2024</t>
  </si>
  <si>
    <t>Average Accrued Amounts per Insured Person* by Gender and Age as of 31.12.2024</t>
  </si>
  <si>
    <t>Insured Persons in Supplementary Pension Funds as of 31.12.2024 by Gender and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</si>
</sst>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8">
    <xf numFmtId="0" fontId="0" fillId="0" borderId="0" xfId="0"/>
    <xf numFmtId="0" fontId="6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4" fontId="3" fillId="0" borderId="0" xfId="1" applyNumberFormat="1" applyFont="1"/>
    <xf numFmtId="0" fontId="3" fillId="0" borderId="0" xfId="1" applyFont="1" applyAlignment="1">
      <alignment wrapText="1"/>
    </xf>
    <xf numFmtId="4" fontId="6" fillId="0" borderId="0" xfId="1" applyNumberFormat="1"/>
    <xf numFmtId="0" fontId="7" fillId="0" borderId="0" xfId="0" applyFont="1" applyFill="1" applyProtection="1">
      <protection hidden="1"/>
    </xf>
    <xf numFmtId="0" fontId="8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1" fontId="3" fillId="0" borderId="0" xfId="0" applyNumberFormat="1" applyFont="1" applyBorder="1" applyProtection="1">
      <protection locked="0"/>
    </xf>
    <xf numFmtId="1" fontId="3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7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0" fontId="3" fillId="2" borderId="2" xfId="0" applyFont="1" applyFill="1" applyBorder="1" applyAlignment="1" applyProtection="1">
      <alignment horizontal="center" vertical="center"/>
      <protection locked="0" hidden="1"/>
    </xf>
    <xf numFmtId="165" fontId="6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3" fillId="0" borderId="2" xfId="0" applyNumberFormat="1" applyFont="1" applyBorder="1" applyAlignment="1" applyProtection="1">
      <alignment horizontal="right" vertical="center"/>
      <protection locked="0" hidden="1"/>
    </xf>
    <xf numFmtId="0" fontId="3" fillId="0" borderId="0" xfId="0" applyFont="1" applyAlignment="1">
      <alignment horizontal="centerContinuous"/>
    </xf>
    <xf numFmtId="0" fontId="3" fillId="0" borderId="5" xfId="0" applyFont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164" fontId="0" fillId="0" borderId="2" xfId="0" applyNumberFormat="1" applyBorder="1"/>
    <xf numFmtId="0" fontId="3" fillId="0" borderId="1" xfId="0" applyFont="1" applyBorder="1" applyAlignment="1"/>
    <xf numFmtId="3" fontId="3" fillId="0" borderId="2" xfId="0" applyNumberFormat="1" applyFont="1" applyBorder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centerContinuous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3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0" fontId="0" fillId="0" borderId="0" xfId="0" applyBorder="1"/>
    <xf numFmtId="4" fontId="3" fillId="0" borderId="2" xfId="0" applyNumberFormat="1" applyFont="1" applyBorder="1" applyAlignment="1">
      <alignment horizontal="right" vertical="center"/>
    </xf>
    <xf numFmtId="0" fontId="9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7" fillId="0" borderId="0" xfId="0" applyFont="1" applyFill="1" applyBorder="1" applyProtection="1">
      <protection hidden="1"/>
    </xf>
    <xf numFmtId="0" fontId="9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10" fillId="0" borderId="0" xfId="2" applyFont="1"/>
    <xf numFmtId="0" fontId="11" fillId="0" borderId="0" xfId="2" applyFont="1" applyAlignment="1">
      <alignment vertical="center" wrapText="1"/>
    </xf>
    <xf numFmtId="0" fontId="12" fillId="0" borderId="0" xfId="2" applyNumberFormat="1" applyFont="1" applyAlignment="1">
      <alignment horizontal="right" wrapText="1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11" fillId="0" borderId="2" xfId="2" applyNumberFormat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/>
    <xf numFmtId="0" fontId="6" fillId="0" borderId="1" xfId="1" applyFont="1" applyBorder="1" applyAlignment="1">
      <alignment horizontal="left" vertical="center"/>
    </xf>
    <xf numFmtId="3" fontId="12" fillId="0" borderId="2" xfId="2" applyNumberFormat="1" applyFont="1" applyBorder="1" applyAlignment="1">
      <alignment horizontal="right" vertical="center" wrapText="1"/>
    </xf>
    <xf numFmtId="4" fontId="10" fillId="0" borderId="2" xfId="2" applyNumberFormat="1" applyFont="1" applyBorder="1" applyAlignment="1">
      <alignment vertical="center"/>
    </xf>
    <xf numFmtId="0" fontId="10" fillId="0" borderId="0" xfId="2" applyFont="1" applyAlignment="1">
      <alignment vertical="center"/>
    </xf>
    <xf numFmtId="3" fontId="10" fillId="0" borderId="2" xfId="2" applyNumberFormat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3" fontId="13" fillId="0" borderId="2" xfId="2" applyNumberFormat="1" applyFont="1" applyBorder="1" applyAlignment="1">
      <alignment vertical="center"/>
    </xf>
    <xf numFmtId="4" fontId="13" fillId="0" borderId="2" xfId="2" applyNumberFormat="1" applyFont="1" applyBorder="1" applyAlignment="1">
      <alignment vertical="center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justify" wrapText="1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 hidden="1"/>
    </xf>
    <xf numFmtId="0" fontId="3" fillId="0" borderId="5" xfId="0" applyFont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 hidden="1"/>
    </xf>
    <xf numFmtId="0" fontId="3" fillId="0" borderId="3" xfId="0" applyFont="1" applyBorder="1" applyAlignment="1" applyProtection="1">
      <alignment horizontal="center"/>
      <protection locked="0" hidden="1"/>
    </xf>
    <xf numFmtId="0" fontId="3" fillId="0" borderId="4" xfId="0" applyFont="1" applyBorder="1" applyAlignment="1" applyProtection="1">
      <alignment horizontal="center"/>
      <protection locked="0" hidden="1"/>
    </xf>
    <xf numFmtId="0" fontId="3" fillId="0" borderId="0" xfId="0" applyFont="1" applyAlignment="1" applyProtection="1">
      <alignment horizontal="center" wrapText="1"/>
      <protection locked="0" hidden="1"/>
    </xf>
    <xf numFmtId="0" fontId="11" fillId="0" borderId="0" xfId="2" applyFont="1" applyAlignment="1">
      <alignment horizontal="center" wrapText="1"/>
    </xf>
    <xf numFmtId="0" fontId="13" fillId="0" borderId="1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3" fillId="0" borderId="0" xfId="1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CC99FF"/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Persons'!$E$27</c:f>
          <c:strCache>
            <c:ptCount val="1"/>
            <c:pt idx="0">
              <c:v>Distribution of Insured Persons in UPFs** by Gender and Age as of 31.12.2024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24"/>
          <c:w val="0.8870346598202824"/>
          <c:h val="0.64111498257840183"/>
        </c:manualLayout>
      </c:layout>
      <c:lineChart>
        <c:grouping val="standard"/>
        <c:varyColors val="0"/>
        <c:ser>
          <c:idx val="1"/>
          <c:order val="0"/>
          <c:tx>
            <c:v>Men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Persons'!$D$6:$M$6</c:f>
              <c:numCache>
                <c:formatCode>#,##0</c:formatCode>
                <c:ptCount val="10"/>
                <c:pt idx="0">
                  <c:v>37399</c:v>
                </c:pt>
                <c:pt idx="1">
                  <c:v>123748</c:v>
                </c:pt>
                <c:pt idx="2">
                  <c:v>159602</c:v>
                </c:pt>
                <c:pt idx="3">
                  <c:v>212688</c:v>
                </c:pt>
                <c:pt idx="4">
                  <c:v>272109</c:v>
                </c:pt>
                <c:pt idx="5">
                  <c:v>287608</c:v>
                </c:pt>
                <c:pt idx="6">
                  <c:v>321175</c:v>
                </c:pt>
                <c:pt idx="7">
                  <c:v>286666</c:v>
                </c:pt>
                <c:pt idx="8">
                  <c:v>237217</c:v>
                </c:pt>
                <c:pt idx="9">
                  <c:v>195478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0"/>
          <c:order val="1"/>
          <c:tx>
            <c:v>Women</c:v>
          </c:tx>
          <c:spPr>
            <a:ln w="38100">
              <a:solidFill>
                <a:srgbClr val="FF33CC"/>
              </a:solidFill>
            </a:ln>
          </c:spPr>
          <c:marker>
            <c:symbol val="none"/>
          </c:marker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Persons'!$D$7:$M$7</c:f>
              <c:numCache>
                <c:formatCode>#,##0</c:formatCode>
                <c:ptCount val="10"/>
                <c:pt idx="0">
                  <c:v>31447</c:v>
                </c:pt>
                <c:pt idx="1">
                  <c:v>105095</c:v>
                </c:pt>
                <c:pt idx="2">
                  <c:v>139966</c:v>
                </c:pt>
                <c:pt idx="3">
                  <c:v>189748</c:v>
                </c:pt>
                <c:pt idx="4">
                  <c:v>246837</c:v>
                </c:pt>
                <c:pt idx="5">
                  <c:v>261629</c:v>
                </c:pt>
                <c:pt idx="6">
                  <c:v>294979</c:v>
                </c:pt>
                <c:pt idx="7">
                  <c:v>275696</c:v>
                </c:pt>
                <c:pt idx="8">
                  <c:v>244537</c:v>
                </c:pt>
                <c:pt idx="9">
                  <c:v>164102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4A-4CDF-B939-285AD54E8A77}"/>
            </c:ext>
          </c:extLst>
        </c:ser>
        <c:ser>
          <c:idx val="2"/>
          <c:order val="2"/>
          <c:tx>
            <c:v>Total</c:v>
          </c:tx>
          <c:spPr>
            <a:ln w="38100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Persons'!$D$8:$M$8</c:f>
              <c:numCache>
                <c:formatCode>#,##0</c:formatCode>
                <c:ptCount val="10"/>
                <c:pt idx="0">
                  <c:v>68846</c:v>
                </c:pt>
                <c:pt idx="1">
                  <c:v>228843</c:v>
                </c:pt>
                <c:pt idx="2">
                  <c:v>299568</c:v>
                </c:pt>
                <c:pt idx="3">
                  <c:v>402436</c:v>
                </c:pt>
                <c:pt idx="4">
                  <c:v>518946</c:v>
                </c:pt>
                <c:pt idx="5">
                  <c:v>549237</c:v>
                </c:pt>
                <c:pt idx="6">
                  <c:v>616154</c:v>
                </c:pt>
                <c:pt idx="7">
                  <c:v>562362</c:v>
                </c:pt>
                <c:pt idx="8">
                  <c:v>481754</c:v>
                </c:pt>
                <c:pt idx="9">
                  <c:v>359580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4A-4CDF-B939-285AD54E8A77}"/>
            </c:ext>
          </c:extLst>
        </c:ser>
        <c:ser>
          <c:idx val="3"/>
          <c:order val="3"/>
          <c:tx>
            <c:v>Average age</c:v>
          </c:tx>
          <c:spPr>
            <a:ln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C4A-4CDF-B939-285AD54E8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49536"/>
        <c:axId val="183255424"/>
      </c:lineChart>
      <c:catAx>
        <c:axId val="18324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3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55424"/>
        <c:scaling>
          <c:orientation val="minMax"/>
          <c:max val="65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324953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85"/>
          <c:w val="0.45759766515672035"/>
          <c:h val="6.331184211729631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Insured Person in PPFs as of 31.12.2024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16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5426.2962791919008</c:v>
                </c:pt>
                <c:pt idx="1">
                  <c:v>1233.698188679245</c:v>
                </c:pt>
                <c:pt idx="2">
                  <c:v>1915.4465843702246</c:v>
                </c:pt>
                <c:pt idx="3">
                  <c:v>2902.9940569869386</c:v>
                </c:pt>
                <c:pt idx="4">
                  <c:v>4085.7049093206483</c:v>
                </c:pt>
                <c:pt idx="5">
                  <c:v>5204.744781889608</c:v>
                </c:pt>
                <c:pt idx="6">
                  <c:v>5628.1641152831571</c:v>
                </c:pt>
                <c:pt idx="7">
                  <c:v>6378.5675276738202</c:v>
                </c:pt>
                <c:pt idx="8">
                  <c:v>7578.7809396378261</c:v>
                </c:pt>
                <c:pt idx="9">
                  <c:v>7084.0634005525417</c:v>
                </c:pt>
                <c:pt idx="10">
                  <c:v>3138.0874058752574</c:v>
                </c:pt>
                <c:pt idx="11">
                  <c:v>1151.4506051020844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4226.4562390238543</c:v>
                </c:pt>
                <c:pt idx="1">
                  <c:v>1271.2833864965444</c:v>
                </c:pt>
                <c:pt idx="2">
                  <c:v>2060.8157383279045</c:v>
                </c:pt>
                <c:pt idx="3">
                  <c:v>3465.8411125071393</c:v>
                </c:pt>
                <c:pt idx="4">
                  <c:v>4165.3155626570915</c:v>
                </c:pt>
                <c:pt idx="5">
                  <c:v>4459.0008236732701</c:v>
                </c:pt>
                <c:pt idx="6">
                  <c:v>4722.2448152131401</c:v>
                </c:pt>
                <c:pt idx="7">
                  <c:v>5161.1750024698986</c:v>
                </c:pt>
                <c:pt idx="8">
                  <c:v>6268.0485118441147</c:v>
                </c:pt>
                <c:pt idx="9">
                  <c:v>4580.0961883057089</c:v>
                </c:pt>
                <c:pt idx="10">
                  <c:v>2985.9264298158291</c:v>
                </c:pt>
                <c:pt idx="11">
                  <c:v>835.14533455882349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5623.669651199797</c:v>
                </c:pt>
                <c:pt idx="1">
                  <c:v>1204.3873441127694</c:v>
                </c:pt>
                <c:pt idx="2">
                  <c:v>1878.8659857923499</c:v>
                </c:pt>
                <c:pt idx="3">
                  <c:v>2798.4491122308259</c:v>
                </c:pt>
                <c:pt idx="4">
                  <c:v>4072.959699528627</c:v>
                </c:pt>
                <c:pt idx="5">
                  <c:v>5321.1187484257525</c:v>
                </c:pt>
                <c:pt idx="6">
                  <c:v>5753.4954097659947</c:v>
                </c:pt>
                <c:pt idx="7">
                  <c:v>6547.4564617839178</c:v>
                </c:pt>
                <c:pt idx="8">
                  <c:v>7791.8234580719945</c:v>
                </c:pt>
                <c:pt idx="9">
                  <c:v>7472.6563068092482</c:v>
                </c:pt>
                <c:pt idx="10">
                  <c:v>3163.3846088629598</c:v>
                </c:pt>
                <c:pt idx="11">
                  <c:v>1218.3761614893947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11744"/>
        <c:axId val="192113280"/>
      </c:barChart>
      <c:catAx>
        <c:axId val="192111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1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13280"/>
        <c:scaling>
          <c:orientation val="minMax"/>
          <c:max val="79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11174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42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13" r="0.74803149606299613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Insured Person in VPFs as of 31.12.2024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52E-2"/>
          <c:y val="0.12225724042607657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2388.2414176015841</c:v>
                </c:pt>
                <c:pt idx="1">
                  <c:v>599.01274793388427</c:v>
                </c:pt>
                <c:pt idx="2">
                  <c:v>1006.1470579834335</c:v>
                </c:pt>
                <c:pt idx="3">
                  <c:v>1126.2980365377794</c:v>
                </c:pt>
                <c:pt idx="4">
                  <c:v>1472.5589197503341</c:v>
                </c:pt>
                <c:pt idx="5">
                  <c:v>1962.3610543082907</c:v>
                </c:pt>
                <c:pt idx="6">
                  <c:v>2385.1696635202065</c:v>
                </c:pt>
                <c:pt idx="7">
                  <c:v>2915.085175089172</c:v>
                </c:pt>
                <c:pt idx="8">
                  <c:v>2930.7039602089239</c:v>
                </c:pt>
                <c:pt idx="9">
                  <c:v>3032.7446003916161</c:v>
                </c:pt>
                <c:pt idx="10">
                  <c:v>2510.6283953245397</c:v>
                </c:pt>
                <c:pt idx="11">
                  <c:v>1677.6201477655836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2165.9189844864218</c:v>
                </c:pt>
                <c:pt idx="1">
                  <c:v>543.21885350318473</c:v>
                </c:pt>
                <c:pt idx="2">
                  <c:v>1078.0654883720931</c:v>
                </c:pt>
                <c:pt idx="3">
                  <c:v>1181.0261985472155</c:v>
                </c:pt>
                <c:pt idx="4">
                  <c:v>1363.445060034305</c:v>
                </c:pt>
                <c:pt idx="5">
                  <c:v>1866.64021875</c:v>
                </c:pt>
                <c:pt idx="6">
                  <c:v>2221.1683920661676</c:v>
                </c:pt>
                <c:pt idx="7">
                  <c:v>2675.7657319916193</c:v>
                </c:pt>
                <c:pt idx="8">
                  <c:v>2495.6232374135629</c:v>
                </c:pt>
                <c:pt idx="9">
                  <c:v>2586.629916022609</c:v>
                </c:pt>
                <c:pt idx="10">
                  <c:v>2209.0672958965915</c:v>
                </c:pt>
                <c:pt idx="11">
                  <c:v>1659.995220464747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2557.2478858238101</c:v>
                </c:pt>
                <c:pt idx="1">
                  <c:v>625.80064220183476</c:v>
                </c:pt>
                <c:pt idx="2">
                  <c:v>964.18650836725465</c:v>
                </c:pt>
                <c:pt idx="3">
                  <c:v>1089.3709549977723</c:v>
                </c:pt>
                <c:pt idx="4">
                  <c:v>1550.2427911769194</c:v>
                </c:pt>
                <c:pt idx="5">
                  <c:v>2035.5979831746736</c:v>
                </c:pt>
                <c:pt idx="6">
                  <c:v>2523.6476841094891</c:v>
                </c:pt>
                <c:pt idx="7">
                  <c:v>3103.9887172439498</c:v>
                </c:pt>
                <c:pt idx="8">
                  <c:v>3256.2168121914028</c:v>
                </c:pt>
                <c:pt idx="9">
                  <c:v>3373.4638750374434</c:v>
                </c:pt>
                <c:pt idx="10">
                  <c:v>2736.6338601261195</c:v>
                </c:pt>
                <c:pt idx="11">
                  <c:v>1690.760250987445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45664"/>
        <c:axId val="192172032"/>
      </c:barChart>
      <c:catAx>
        <c:axId val="192145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1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72032"/>
        <c:scaling>
          <c:orientation val="minMax"/>
          <c:max val="34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145664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53"/>
          <c:y val="0.45454611277038626"/>
          <c:w val="6.1224492349660098E-2"/>
          <c:h val="0.338558651955343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Insured Person in VPFOSs as of 31.12.2024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45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1887.2734082397003</c:v>
                </c:pt>
                <c:pt idx="1">
                  <c:v>124.72</c:v>
                </c:pt>
                <c:pt idx="2">
                  <c:v>338.21909090909088</c:v>
                </c:pt>
                <c:pt idx="3">
                  <c:v>619.01919037199127</c:v>
                </c:pt>
                <c:pt idx="4">
                  <c:v>1015.2659419152277</c:v>
                </c:pt>
                <c:pt idx="5">
                  <c:v>1573.6708751279425</c:v>
                </c:pt>
                <c:pt idx="6">
                  <c:v>2112.8923656429943</c:v>
                </c:pt>
                <c:pt idx="7">
                  <c:v>2461.9788346552778</c:v>
                </c:pt>
                <c:pt idx="8">
                  <c:v>2721.2698491198657</c:v>
                </c:pt>
                <c:pt idx="9">
                  <c:v>2310.3640776699031</c:v>
                </c:pt>
                <c:pt idx="10">
                  <c:v>1694.5040114613182</c:v>
                </c:pt>
                <c:pt idx="11">
                  <c:v>1127.8974678111588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1913.0651533194402</c:v>
                </c:pt>
                <c:pt idx="1">
                  <c:v>0</c:v>
                </c:pt>
                <c:pt idx="2">
                  <c:v>379.01</c:v>
                </c:pt>
                <c:pt idx="3">
                  <c:v>603.35</c:v>
                </c:pt>
                <c:pt idx="4">
                  <c:v>1014.25</c:v>
                </c:pt>
                <c:pt idx="5">
                  <c:v>1556.66</c:v>
                </c:pt>
                <c:pt idx="6">
                  <c:v>2184.23</c:v>
                </c:pt>
                <c:pt idx="7">
                  <c:v>2421.0100000000002</c:v>
                </c:pt>
                <c:pt idx="8">
                  <c:v>2893.71</c:v>
                </c:pt>
                <c:pt idx="9">
                  <c:v>2349.25</c:v>
                </c:pt>
                <c:pt idx="10">
                  <c:v>1621.42</c:v>
                </c:pt>
                <c:pt idx="11">
                  <c:v>1248.29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1832.458810503005</c:v>
                </c:pt>
                <c:pt idx="1">
                  <c:v>124.72</c:v>
                </c:pt>
                <c:pt idx="2">
                  <c:v>289.27</c:v>
                </c:pt>
                <c:pt idx="3">
                  <c:v>655.24</c:v>
                </c:pt>
                <c:pt idx="4">
                  <c:v>1017.72</c:v>
                </c:pt>
                <c:pt idx="5">
                  <c:v>1615.91</c:v>
                </c:pt>
                <c:pt idx="6">
                  <c:v>1961.34</c:v>
                </c:pt>
                <c:pt idx="7">
                  <c:v>2554.2399999999998</c:v>
                </c:pt>
                <c:pt idx="8">
                  <c:v>2366.2199999999998</c:v>
                </c:pt>
                <c:pt idx="9">
                  <c:v>2241</c:v>
                </c:pt>
                <c:pt idx="10">
                  <c:v>1793.76</c:v>
                </c:pt>
                <c:pt idx="11">
                  <c:v>1018.36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204160"/>
        <c:axId val="192218240"/>
      </c:barChart>
      <c:catAx>
        <c:axId val="192204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2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18240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204160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19"/>
          <c:y val="0.45573770491803273"/>
          <c:w val="5.4025496812898442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Persons'!$E$28</c:f>
          <c:strCache>
            <c:ptCount val="1"/>
            <c:pt idx="0">
              <c:v>Distribution of Insured Persons in PPFs*** by Gender and Age as of 31.12.2024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'Insured Persons'!$B$10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Persons'!$D$10:$N$10</c:f>
              <c:numCache>
                <c:formatCode>#,##0</c:formatCode>
                <c:ptCount val="11"/>
                <c:pt idx="0">
                  <c:v>2412</c:v>
                </c:pt>
                <c:pt idx="1">
                  <c:v>3660</c:v>
                </c:pt>
                <c:pt idx="2">
                  <c:v>9427</c:v>
                </c:pt>
                <c:pt idx="3">
                  <c:v>17396</c:v>
                </c:pt>
                <c:pt idx="4">
                  <c:v>26203</c:v>
                </c:pt>
                <c:pt idx="5">
                  <c:v>36965</c:v>
                </c:pt>
                <c:pt idx="6">
                  <c:v>46695</c:v>
                </c:pt>
                <c:pt idx="7">
                  <c:v>48309</c:v>
                </c:pt>
                <c:pt idx="8">
                  <c:v>41987</c:v>
                </c:pt>
                <c:pt idx="9">
                  <c:v>24168</c:v>
                </c:pt>
                <c:pt idx="10">
                  <c:v>19283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'Insured Persons'!$B$11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Persons'!$D$11:$N$11</c:f>
              <c:numCache>
                <c:formatCode>#,##0</c:formatCode>
                <c:ptCount val="11"/>
                <c:pt idx="0">
                  <c:v>1881</c:v>
                </c:pt>
                <c:pt idx="1">
                  <c:v>921</c:v>
                </c:pt>
                <c:pt idx="2">
                  <c:v>1751</c:v>
                </c:pt>
                <c:pt idx="3">
                  <c:v>2785</c:v>
                </c:pt>
                <c:pt idx="4">
                  <c:v>4089</c:v>
                </c:pt>
                <c:pt idx="5">
                  <c:v>5114</c:v>
                </c:pt>
                <c:pt idx="6">
                  <c:v>6478</c:v>
                </c:pt>
                <c:pt idx="7">
                  <c:v>7852</c:v>
                </c:pt>
                <c:pt idx="8">
                  <c:v>6516</c:v>
                </c:pt>
                <c:pt idx="9">
                  <c:v>4018</c:v>
                </c:pt>
                <c:pt idx="10">
                  <c:v>4080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'Insured Persons'!$B$12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Persons'!$D$12:$N$12</c:f>
              <c:numCache>
                <c:formatCode>#,##0</c:formatCode>
                <c:ptCount val="11"/>
                <c:pt idx="0">
                  <c:v>4293</c:v>
                </c:pt>
                <c:pt idx="1">
                  <c:v>4581</c:v>
                </c:pt>
                <c:pt idx="2">
                  <c:v>11178</c:v>
                </c:pt>
                <c:pt idx="3">
                  <c:v>20181</c:v>
                </c:pt>
                <c:pt idx="4">
                  <c:v>30292</c:v>
                </c:pt>
                <c:pt idx="5">
                  <c:v>42079</c:v>
                </c:pt>
                <c:pt idx="6">
                  <c:v>53173</c:v>
                </c:pt>
                <c:pt idx="7">
                  <c:v>56161</c:v>
                </c:pt>
                <c:pt idx="8">
                  <c:v>48503</c:v>
                </c:pt>
                <c:pt idx="9">
                  <c:v>28186</c:v>
                </c:pt>
                <c:pt idx="10">
                  <c:v>23363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719424"/>
        <c:axId val="183720960"/>
      </c:lineChart>
      <c:catAx>
        <c:axId val="18371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372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20960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3719424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Persons'!$E$29</c:f>
          <c:strCache>
            <c:ptCount val="1"/>
            <c:pt idx="0">
              <c:v>Distribution of Insured Persons in VPFs by Gender and Age as of 31.12.2024</c:v>
            </c:pt>
          </c:strCache>
        </c:strRef>
      </c:tx>
      <c:layout>
        <c:manualLayout>
          <c:xMode val="edge"/>
          <c:yMode val="edge"/>
          <c:x val="0.2007672634271112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23"/>
        </c:manualLayout>
      </c:layout>
      <c:lineChart>
        <c:grouping val="standard"/>
        <c:varyColors val="0"/>
        <c:ser>
          <c:idx val="9"/>
          <c:order val="0"/>
          <c:tx>
            <c:strRef>
              <c:f>'Insured Persons'!$B$14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Persons'!$D$14:$N$14</c:f>
              <c:numCache>
                <c:formatCode>#,##0</c:formatCode>
                <c:ptCount val="11"/>
                <c:pt idx="0">
                  <c:v>327</c:v>
                </c:pt>
                <c:pt idx="1">
                  <c:v>2211</c:v>
                </c:pt>
                <c:pt idx="2">
                  <c:v>6733</c:v>
                </c:pt>
                <c:pt idx="3">
                  <c:v>13102</c:v>
                </c:pt>
                <c:pt idx="4">
                  <c:v>22585</c:v>
                </c:pt>
                <c:pt idx="5">
                  <c:v>30213</c:v>
                </c:pt>
                <c:pt idx="6">
                  <c:v>42931</c:v>
                </c:pt>
                <c:pt idx="7">
                  <c:v>55088</c:v>
                </c:pt>
                <c:pt idx="8">
                  <c:v>56753</c:v>
                </c:pt>
                <c:pt idx="9">
                  <c:v>43768</c:v>
                </c:pt>
                <c:pt idx="10">
                  <c:v>87853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'Insured Persons'!$B$15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Persons'!$D$15:$N$15</c:f>
              <c:numCache>
                <c:formatCode>#,##0</c:formatCode>
                <c:ptCount val="11"/>
                <c:pt idx="0">
                  <c:v>157</c:v>
                </c:pt>
                <c:pt idx="1">
                  <c:v>1290</c:v>
                </c:pt>
                <c:pt idx="2">
                  <c:v>4543</c:v>
                </c:pt>
                <c:pt idx="3">
                  <c:v>9328</c:v>
                </c:pt>
                <c:pt idx="4">
                  <c:v>17280</c:v>
                </c:pt>
                <c:pt idx="5">
                  <c:v>25511</c:v>
                </c:pt>
                <c:pt idx="6">
                  <c:v>33887</c:v>
                </c:pt>
                <c:pt idx="7">
                  <c:v>41215</c:v>
                </c:pt>
                <c:pt idx="8">
                  <c:v>43345</c:v>
                </c:pt>
                <c:pt idx="9">
                  <c:v>32802</c:v>
                </c:pt>
                <c:pt idx="10">
                  <c:v>65498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'Insured Persons'!$B$16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Persons'!$D$16:$N$16</c:f>
              <c:numCache>
                <c:formatCode>#,##0</c:formatCode>
                <c:ptCount val="11"/>
                <c:pt idx="0">
                  <c:v>484</c:v>
                </c:pt>
                <c:pt idx="1">
                  <c:v>3501</c:v>
                </c:pt>
                <c:pt idx="2">
                  <c:v>11276</c:v>
                </c:pt>
                <c:pt idx="3">
                  <c:v>22430</c:v>
                </c:pt>
                <c:pt idx="4">
                  <c:v>39865</c:v>
                </c:pt>
                <c:pt idx="5">
                  <c:v>55724</c:v>
                </c:pt>
                <c:pt idx="6">
                  <c:v>76818</c:v>
                </c:pt>
                <c:pt idx="7">
                  <c:v>96303</c:v>
                </c:pt>
                <c:pt idx="8">
                  <c:v>100098</c:v>
                </c:pt>
                <c:pt idx="9">
                  <c:v>76570</c:v>
                </c:pt>
                <c:pt idx="10">
                  <c:v>153351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402880"/>
        <c:axId val="183404416"/>
      </c:lineChart>
      <c:catAx>
        <c:axId val="18340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34044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3404416"/>
        <c:scaling>
          <c:orientation val="minMax"/>
          <c:max val="14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34028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5"/>
          <c:y val="0.89547038327525685"/>
          <c:w val="0.52046035805625945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Persons'!$E$28</c:f>
          <c:strCache>
            <c:ptCount val="1"/>
            <c:pt idx="0">
              <c:v>Distribution of Insured Persons in PPFs*** by Gender and Age as of 31.12.2024</c:v>
            </c:pt>
          </c:strCache>
        </c:strRef>
      </c:tx>
      <c:layout>
        <c:manualLayout>
          <c:xMode val="edge"/>
          <c:yMode val="edge"/>
          <c:x val="0.15074642535354721"/>
          <c:y val="3.793103448275889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86E-2"/>
          <c:y val="0.12068965517241392"/>
          <c:w val="0.92081656459609218"/>
          <c:h val="0.713793103448281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'Insured Persons'!$B$10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Persons'!$D$10:$N$10</c:f>
              <c:numCache>
                <c:formatCode>#,##0</c:formatCode>
                <c:ptCount val="11"/>
                <c:pt idx="0">
                  <c:v>2412</c:v>
                </c:pt>
                <c:pt idx="1">
                  <c:v>3660</c:v>
                </c:pt>
                <c:pt idx="2">
                  <c:v>9427</c:v>
                </c:pt>
                <c:pt idx="3">
                  <c:v>17396</c:v>
                </c:pt>
                <c:pt idx="4">
                  <c:v>26203</c:v>
                </c:pt>
                <c:pt idx="5">
                  <c:v>36965</c:v>
                </c:pt>
                <c:pt idx="6">
                  <c:v>46695</c:v>
                </c:pt>
                <c:pt idx="7">
                  <c:v>48309</c:v>
                </c:pt>
                <c:pt idx="8">
                  <c:v>41987</c:v>
                </c:pt>
                <c:pt idx="9">
                  <c:v>24168</c:v>
                </c:pt>
                <c:pt idx="10">
                  <c:v>19283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'Insured Persons'!$B$11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Persons'!$D$11:$N$11</c:f>
              <c:numCache>
                <c:formatCode>#,##0</c:formatCode>
                <c:ptCount val="11"/>
                <c:pt idx="0">
                  <c:v>1881</c:v>
                </c:pt>
                <c:pt idx="1">
                  <c:v>921</c:v>
                </c:pt>
                <c:pt idx="2">
                  <c:v>1751</c:v>
                </c:pt>
                <c:pt idx="3">
                  <c:v>2785</c:v>
                </c:pt>
                <c:pt idx="4">
                  <c:v>4089</c:v>
                </c:pt>
                <c:pt idx="5">
                  <c:v>5114</c:v>
                </c:pt>
                <c:pt idx="6">
                  <c:v>6478</c:v>
                </c:pt>
                <c:pt idx="7">
                  <c:v>7852</c:v>
                </c:pt>
                <c:pt idx="8">
                  <c:v>6516</c:v>
                </c:pt>
                <c:pt idx="9">
                  <c:v>4018</c:v>
                </c:pt>
                <c:pt idx="10">
                  <c:v>4080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'Insured Persons'!$B$12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Persons'!$D$12:$N$12</c:f>
              <c:numCache>
                <c:formatCode>#,##0</c:formatCode>
                <c:ptCount val="11"/>
                <c:pt idx="0">
                  <c:v>4293</c:v>
                </c:pt>
                <c:pt idx="1">
                  <c:v>4581</c:v>
                </c:pt>
                <c:pt idx="2">
                  <c:v>11178</c:v>
                </c:pt>
                <c:pt idx="3">
                  <c:v>20181</c:v>
                </c:pt>
                <c:pt idx="4">
                  <c:v>30292</c:v>
                </c:pt>
                <c:pt idx="5">
                  <c:v>42079</c:v>
                </c:pt>
                <c:pt idx="6">
                  <c:v>53173</c:v>
                </c:pt>
                <c:pt idx="7">
                  <c:v>56161</c:v>
                </c:pt>
                <c:pt idx="8">
                  <c:v>48503</c:v>
                </c:pt>
                <c:pt idx="9">
                  <c:v>28186</c:v>
                </c:pt>
                <c:pt idx="10">
                  <c:v>23363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89421440"/>
        <c:axId val="189422976"/>
        <c:axId val="0"/>
      </c:bar3DChart>
      <c:catAx>
        <c:axId val="18942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942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22976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942144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89" r="0.75000000000000389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Persons'!$E$29</c:f>
          <c:strCache>
            <c:ptCount val="1"/>
            <c:pt idx="0">
              <c:v>Distribution of Insured Persons in VPFs by Gender and Age as of 31.12.2024</c:v>
            </c:pt>
          </c:strCache>
        </c:strRef>
      </c:tx>
      <c:layout>
        <c:manualLayout>
          <c:xMode val="edge"/>
          <c:yMode val="edge"/>
          <c:x val="0.1528189910979251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'Insured Persons'!$B$14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Persons'!$D$14:$N$14</c:f>
              <c:numCache>
                <c:formatCode>#,##0</c:formatCode>
                <c:ptCount val="11"/>
                <c:pt idx="0">
                  <c:v>327</c:v>
                </c:pt>
                <c:pt idx="1">
                  <c:v>2211</c:v>
                </c:pt>
                <c:pt idx="2">
                  <c:v>6733</c:v>
                </c:pt>
                <c:pt idx="3">
                  <c:v>13102</c:v>
                </c:pt>
                <c:pt idx="4">
                  <c:v>22585</c:v>
                </c:pt>
                <c:pt idx="5">
                  <c:v>30213</c:v>
                </c:pt>
                <c:pt idx="6">
                  <c:v>42931</c:v>
                </c:pt>
                <c:pt idx="7">
                  <c:v>55088</c:v>
                </c:pt>
                <c:pt idx="8">
                  <c:v>56753</c:v>
                </c:pt>
                <c:pt idx="9">
                  <c:v>43768</c:v>
                </c:pt>
                <c:pt idx="10">
                  <c:v>87853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'Insured Persons'!$B$15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Persons'!$D$15:$N$15</c:f>
              <c:numCache>
                <c:formatCode>#,##0</c:formatCode>
                <c:ptCount val="11"/>
                <c:pt idx="0">
                  <c:v>157</c:v>
                </c:pt>
                <c:pt idx="1">
                  <c:v>1290</c:v>
                </c:pt>
                <c:pt idx="2">
                  <c:v>4543</c:v>
                </c:pt>
                <c:pt idx="3">
                  <c:v>9328</c:v>
                </c:pt>
                <c:pt idx="4">
                  <c:v>17280</c:v>
                </c:pt>
                <c:pt idx="5">
                  <c:v>25511</c:v>
                </c:pt>
                <c:pt idx="6">
                  <c:v>33887</c:v>
                </c:pt>
                <c:pt idx="7">
                  <c:v>41215</c:v>
                </c:pt>
                <c:pt idx="8">
                  <c:v>43345</c:v>
                </c:pt>
                <c:pt idx="9">
                  <c:v>32802</c:v>
                </c:pt>
                <c:pt idx="10">
                  <c:v>65498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'Insured Persons'!$B$16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Persons'!$D$16:$N$16</c:f>
              <c:numCache>
                <c:formatCode>#,##0</c:formatCode>
                <c:ptCount val="11"/>
                <c:pt idx="0">
                  <c:v>484</c:v>
                </c:pt>
                <c:pt idx="1">
                  <c:v>3501</c:v>
                </c:pt>
                <c:pt idx="2">
                  <c:v>11276</c:v>
                </c:pt>
                <c:pt idx="3">
                  <c:v>22430</c:v>
                </c:pt>
                <c:pt idx="4">
                  <c:v>39865</c:v>
                </c:pt>
                <c:pt idx="5">
                  <c:v>55724</c:v>
                </c:pt>
                <c:pt idx="6">
                  <c:v>76818</c:v>
                </c:pt>
                <c:pt idx="7">
                  <c:v>96303</c:v>
                </c:pt>
                <c:pt idx="8">
                  <c:v>100098</c:v>
                </c:pt>
                <c:pt idx="9">
                  <c:v>76570</c:v>
                </c:pt>
                <c:pt idx="10">
                  <c:v>153351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89484416"/>
        <c:axId val="189498496"/>
        <c:axId val="0"/>
      </c:bar3DChart>
      <c:catAx>
        <c:axId val="18948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949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98496"/>
        <c:scaling>
          <c:orientation val="minMax"/>
          <c:max val="14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94844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64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Persons'!$E$30</c:f>
          <c:strCache>
            <c:ptCount val="1"/>
            <c:pt idx="0">
              <c:v>Distribution of Insured Persons in VPFOSs by Gender and Age as of 31.12.2024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6"/>
          <c:w val="0.90384728546585225"/>
          <c:h val="0.60219085415512663"/>
        </c:manualLayout>
      </c:layout>
      <c:lineChart>
        <c:grouping val="standard"/>
        <c:varyColors val="0"/>
        <c:ser>
          <c:idx val="9"/>
          <c:order val="0"/>
          <c:tx>
            <c:strRef>
              <c:f>'Insured Persons'!$B$18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Persons'!$D$18:$N$18</c:f>
              <c:numCache>
                <c:formatCode>#,##0</c:formatCode>
                <c:ptCount val="11"/>
                <c:pt idx="0">
                  <c:v>1</c:v>
                </c:pt>
                <c:pt idx="1">
                  <c:v>35</c:v>
                </c:pt>
                <c:pt idx="2">
                  <c:v>138</c:v>
                </c:pt>
                <c:pt idx="3">
                  <c:v>373</c:v>
                </c:pt>
                <c:pt idx="4">
                  <c:v>561</c:v>
                </c:pt>
                <c:pt idx="5">
                  <c:v>667</c:v>
                </c:pt>
                <c:pt idx="6">
                  <c:v>504</c:v>
                </c:pt>
                <c:pt idx="7">
                  <c:v>390</c:v>
                </c:pt>
                <c:pt idx="8">
                  <c:v>222</c:v>
                </c:pt>
                <c:pt idx="9">
                  <c:v>148</c:v>
                </c:pt>
                <c:pt idx="10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'Insured Persons'!$B$19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Persons'!$D$19:$N$19</c:f>
              <c:numCache>
                <c:formatCode>#,##0</c:formatCode>
                <c:ptCount val="11"/>
                <c:pt idx="0">
                  <c:v>0</c:v>
                </c:pt>
                <c:pt idx="1">
                  <c:v>42</c:v>
                </c:pt>
                <c:pt idx="2">
                  <c:v>319</c:v>
                </c:pt>
                <c:pt idx="3">
                  <c:v>901</c:v>
                </c:pt>
                <c:pt idx="4">
                  <c:v>1393</c:v>
                </c:pt>
                <c:pt idx="5">
                  <c:v>1417</c:v>
                </c:pt>
                <c:pt idx="6">
                  <c:v>1135</c:v>
                </c:pt>
                <c:pt idx="7">
                  <c:v>803</c:v>
                </c:pt>
                <c:pt idx="8">
                  <c:v>396</c:v>
                </c:pt>
                <c:pt idx="9">
                  <c:v>201</c:v>
                </c:pt>
                <c:pt idx="10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'Insured Persons'!$B$20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Persons'!$D$20:$N$20</c:f>
              <c:numCache>
                <c:formatCode>#,##0</c:formatCode>
                <c:ptCount val="11"/>
                <c:pt idx="0">
                  <c:v>1</c:v>
                </c:pt>
                <c:pt idx="1">
                  <c:v>77</c:v>
                </c:pt>
                <c:pt idx="2">
                  <c:v>457</c:v>
                </c:pt>
                <c:pt idx="3">
                  <c:v>1274</c:v>
                </c:pt>
                <c:pt idx="4">
                  <c:v>1954</c:v>
                </c:pt>
                <c:pt idx="5">
                  <c:v>2084</c:v>
                </c:pt>
                <c:pt idx="6">
                  <c:v>1639</c:v>
                </c:pt>
                <c:pt idx="7">
                  <c:v>1193</c:v>
                </c:pt>
                <c:pt idx="8">
                  <c:v>618</c:v>
                </c:pt>
                <c:pt idx="9">
                  <c:v>349</c:v>
                </c:pt>
                <c:pt idx="10">
                  <c:v>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707392"/>
        <c:axId val="191725568"/>
      </c:lineChart>
      <c:catAx>
        <c:axId val="19170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172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5568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1707392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8"/>
          <c:y val="0.89051248156023532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Persons'!$E$30</c:f>
          <c:strCache>
            <c:ptCount val="1"/>
            <c:pt idx="0">
              <c:v>Distribution of Insured Persons in VPFOSs by Gender and Age as of 31.12.2024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24E-2"/>
          <c:y val="0.1135535197513155"/>
          <c:w val="0.92422058139610808"/>
          <c:h val="0.7472554202989847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'Insured Persons'!$B$14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Persons'!$D$18:$N$18</c:f>
              <c:numCache>
                <c:formatCode>#,##0</c:formatCode>
                <c:ptCount val="11"/>
                <c:pt idx="0">
                  <c:v>1</c:v>
                </c:pt>
                <c:pt idx="1">
                  <c:v>35</c:v>
                </c:pt>
                <c:pt idx="2">
                  <c:v>138</c:v>
                </c:pt>
                <c:pt idx="3">
                  <c:v>373</c:v>
                </c:pt>
                <c:pt idx="4">
                  <c:v>561</c:v>
                </c:pt>
                <c:pt idx="5">
                  <c:v>667</c:v>
                </c:pt>
                <c:pt idx="6">
                  <c:v>504</c:v>
                </c:pt>
                <c:pt idx="7">
                  <c:v>390</c:v>
                </c:pt>
                <c:pt idx="8">
                  <c:v>222</c:v>
                </c:pt>
                <c:pt idx="9">
                  <c:v>148</c:v>
                </c:pt>
                <c:pt idx="10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'Insured Persons'!$B$15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Persons'!$D$19:$N$19</c:f>
              <c:numCache>
                <c:formatCode>#,##0</c:formatCode>
                <c:ptCount val="11"/>
                <c:pt idx="0">
                  <c:v>0</c:v>
                </c:pt>
                <c:pt idx="1">
                  <c:v>42</c:v>
                </c:pt>
                <c:pt idx="2">
                  <c:v>319</c:v>
                </c:pt>
                <c:pt idx="3">
                  <c:v>901</c:v>
                </c:pt>
                <c:pt idx="4">
                  <c:v>1393</c:v>
                </c:pt>
                <c:pt idx="5">
                  <c:v>1417</c:v>
                </c:pt>
                <c:pt idx="6">
                  <c:v>1135</c:v>
                </c:pt>
                <c:pt idx="7">
                  <c:v>803</c:v>
                </c:pt>
                <c:pt idx="8">
                  <c:v>396</c:v>
                </c:pt>
                <c:pt idx="9">
                  <c:v>201</c:v>
                </c:pt>
                <c:pt idx="10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'Insured Persons'!$B$16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Persons'!$D$20:$N$20</c:f>
              <c:numCache>
                <c:formatCode>#,##0</c:formatCode>
                <c:ptCount val="11"/>
                <c:pt idx="0">
                  <c:v>1</c:v>
                </c:pt>
                <c:pt idx="1">
                  <c:v>77</c:v>
                </c:pt>
                <c:pt idx="2">
                  <c:v>457</c:v>
                </c:pt>
                <c:pt idx="3">
                  <c:v>1274</c:v>
                </c:pt>
                <c:pt idx="4">
                  <c:v>1954</c:v>
                </c:pt>
                <c:pt idx="5">
                  <c:v>2084</c:v>
                </c:pt>
                <c:pt idx="6">
                  <c:v>1639</c:v>
                </c:pt>
                <c:pt idx="7">
                  <c:v>1193</c:v>
                </c:pt>
                <c:pt idx="8">
                  <c:v>618</c:v>
                </c:pt>
                <c:pt idx="9">
                  <c:v>349</c:v>
                </c:pt>
                <c:pt idx="10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1779200"/>
        <c:axId val="191780736"/>
        <c:axId val="0"/>
      </c:bar3DChart>
      <c:catAx>
        <c:axId val="19177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178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8073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177920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Persons'!$E$27</c:f>
          <c:strCache>
            <c:ptCount val="1"/>
            <c:pt idx="0">
              <c:v>Distribution of Insured Persons in UPFs** by Gender and Age as of 31.12.2024</c:v>
            </c:pt>
          </c:strCache>
        </c:strRef>
      </c:tx>
      <c:layout>
        <c:manualLayout>
          <c:xMode val="edge"/>
          <c:yMode val="edge"/>
          <c:x val="0.15074642535354721"/>
          <c:y val="3.793103448275890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5"/>
          <c:w val="0.8955230406971787"/>
          <c:h val="0.71379310344828151"/>
        </c:manualLayout>
      </c:layout>
      <c:bar3DChart>
        <c:barDir val="col"/>
        <c:grouping val="clustered"/>
        <c:varyColors val="0"/>
        <c:ser>
          <c:idx val="0"/>
          <c:order val="0"/>
          <c:tx>
            <c:v>Men</c:v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Persons'!$D$6:$M$6</c:f>
              <c:numCache>
                <c:formatCode>#,##0</c:formatCode>
                <c:ptCount val="10"/>
                <c:pt idx="0">
                  <c:v>37399</c:v>
                </c:pt>
                <c:pt idx="1">
                  <c:v>123748</c:v>
                </c:pt>
                <c:pt idx="2">
                  <c:v>159602</c:v>
                </c:pt>
                <c:pt idx="3">
                  <c:v>212688</c:v>
                </c:pt>
                <c:pt idx="4">
                  <c:v>272109</c:v>
                </c:pt>
                <c:pt idx="5">
                  <c:v>287608</c:v>
                </c:pt>
                <c:pt idx="6">
                  <c:v>321175</c:v>
                </c:pt>
                <c:pt idx="7">
                  <c:v>286666</c:v>
                </c:pt>
                <c:pt idx="8">
                  <c:v>237217</c:v>
                </c:pt>
                <c:pt idx="9">
                  <c:v>195478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v>Women</c:v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Persons'!$D$7:$M$7</c:f>
              <c:numCache>
                <c:formatCode>#,##0</c:formatCode>
                <c:ptCount val="10"/>
                <c:pt idx="0">
                  <c:v>31447</c:v>
                </c:pt>
                <c:pt idx="1">
                  <c:v>105095</c:v>
                </c:pt>
                <c:pt idx="2">
                  <c:v>139966</c:v>
                </c:pt>
                <c:pt idx="3">
                  <c:v>189748</c:v>
                </c:pt>
                <c:pt idx="4">
                  <c:v>246837</c:v>
                </c:pt>
                <c:pt idx="5">
                  <c:v>261629</c:v>
                </c:pt>
                <c:pt idx="6">
                  <c:v>294979</c:v>
                </c:pt>
                <c:pt idx="7">
                  <c:v>275696</c:v>
                </c:pt>
                <c:pt idx="8">
                  <c:v>244537</c:v>
                </c:pt>
                <c:pt idx="9">
                  <c:v>164102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v>Total</c:v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Persons'!$D$8:$M$8</c:f>
              <c:numCache>
                <c:formatCode>#,##0</c:formatCode>
                <c:ptCount val="10"/>
                <c:pt idx="0">
                  <c:v>68846</c:v>
                </c:pt>
                <c:pt idx="1">
                  <c:v>228843</c:v>
                </c:pt>
                <c:pt idx="2">
                  <c:v>299568</c:v>
                </c:pt>
                <c:pt idx="3">
                  <c:v>402436</c:v>
                </c:pt>
                <c:pt idx="4">
                  <c:v>518946</c:v>
                </c:pt>
                <c:pt idx="5">
                  <c:v>549237</c:v>
                </c:pt>
                <c:pt idx="6">
                  <c:v>616154</c:v>
                </c:pt>
                <c:pt idx="7">
                  <c:v>562362</c:v>
                </c:pt>
                <c:pt idx="8">
                  <c:v>481754</c:v>
                </c:pt>
                <c:pt idx="9">
                  <c:v>359580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91846272"/>
        <c:axId val="191847808"/>
        <c:axId val="0"/>
      </c:bar3DChart>
      <c:catAx>
        <c:axId val="19184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184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47808"/>
        <c:scaling>
          <c:orientation val="minMax"/>
          <c:max val="65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18462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11" r="0.75000000000000411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Insured Person in UPFs as of 31.12.2024 (in BGN)</c:v>
            </c:pt>
          </c:strCache>
        </c:strRef>
      </c:tx>
      <c:layout>
        <c:manualLayout>
          <c:xMode val="edge"/>
          <c:yMode val="edge"/>
          <c:x val="0.14695337125921465"/>
          <c:y val="3.58306188925081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5"/>
          <c:w val="0.83220924537542862"/>
          <c:h val="0.65472416836982694"/>
        </c:manualLayout>
      </c:layout>
      <c:barChart>
        <c:barDir val="bar"/>
        <c:grouping val="clustered"/>
        <c:varyColors val="0"/>
        <c:ser>
          <c:idx val="2"/>
          <c:order val="0"/>
          <c:tx>
            <c:v>Total</c:v>
          </c:tx>
          <c:spPr>
            <a:solidFill>
              <a:srgbClr val="CC99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'Accrued Amounts'!$C$4:$M$4</c:f>
              <c:strCache>
                <c:ptCount val="11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</c:strCache>
            </c:strRef>
          </c:cat>
          <c:val>
            <c:numRef>
              <c:f>'Accrued Amounts'!$C$8:$M$8</c:f>
              <c:numCache>
                <c:formatCode>#,##0.00</c:formatCode>
                <c:ptCount val="11"/>
                <c:pt idx="0">
                  <c:v>5653.0362795280298</c:v>
                </c:pt>
                <c:pt idx="1">
                  <c:v>636.65046117421491</c:v>
                </c:pt>
                <c:pt idx="2">
                  <c:v>1077.1251782226241</c:v>
                </c:pt>
                <c:pt idx="3">
                  <c:v>2653.7696786038564</c:v>
                </c:pt>
                <c:pt idx="4">
                  <c:v>4207.9986268624079</c:v>
                </c:pt>
                <c:pt idx="5">
                  <c:v>5538.8370289586965</c:v>
                </c:pt>
                <c:pt idx="6">
                  <c:v>6462.2505497626717</c:v>
                </c:pt>
                <c:pt idx="7">
                  <c:v>6942.7048796729387</c:v>
                </c:pt>
                <c:pt idx="8">
                  <c:v>7351.2213137800918</c:v>
                </c:pt>
                <c:pt idx="9">
                  <c:v>7193.9238648355786</c:v>
                </c:pt>
                <c:pt idx="10">
                  <c:v>5640.2370737527117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7-4F81-BE53-4EA6D9EF4927}"/>
            </c:ext>
          </c:extLst>
        </c:ser>
        <c:ser>
          <c:idx val="0"/>
          <c:order val="1"/>
          <c:tx>
            <c:v>Women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'Accrued Amounts'!$C$4:$M$4</c:f>
              <c:strCache>
                <c:ptCount val="11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</c:strCache>
            </c:strRef>
          </c:cat>
          <c:val>
            <c:numRef>
              <c:f>'Accrued Amounts'!$C$7:$M$7</c:f>
              <c:numCache>
                <c:formatCode>#,##0.00</c:formatCode>
                <c:ptCount val="11"/>
                <c:pt idx="0">
                  <c:v>5373.2632378062626</c:v>
                </c:pt>
                <c:pt idx="1">
                  <c:v>561.73697554615694</c:v>
                </c:pt>
                <c:pt idx="2">
                  <c:v>965.73189371520994</c:v>
                </c:pt>
                <c:pt idx="3">
                  <c:v>2398.9758189846107</c:v>
                </c:pt>
                <c:pt idx="4">
                  <c:v>3710.8517001496721</c:v>
                </c:pt>
                <c:pt idx="5">
                  <c:v>4939.8392981198112</c:v>
                </c:pt>
                <c:pt idx="6">
                  <c:v>5972.616782428554</c:v>
                </c:pt>
                <c:pt idx="7">
                  <c:v>6756.7356868455045</c:v>
                </c:pt>
                <c:pt idx="8">
                  <c:v>7289.671002843711</c:v>
                </c:pt>
                <c:pt idx="9">
                  <c:v>7299.9140718991384</c:v>
                </c:pt>
                <c:pt idx="10">
                  <c:v>4695.9653194964103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C7-4F81-BE53-4EA6D9EF4927}"/>
            </c:ext>
          </c:extLst>
        </c:ser>
        <c:ser>
          <c:idx val="1"/>
          <c:order val="2"/>
          <c:tx>
            <c:v>Men</c:v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'Accrued Amounts'!$C$4:$M$4</c:f>
              <c:strCache>
                <c:ptCount val="11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</c:strCache>
            </c:strRef>
          </c:cat>
          <c:val>
            <c:numRef>
              <c:f>'Accrued Amounts'!$C$6:$M$6</c:f>
              <c:numCache>
                <c:formatCode>#,##0.00</c:formatCode>
                <c:ptCount val="11"/>
                <c:pt idx="0">
                  <c:v>5909.2527849031494</c:v>
                </c:pt>
                <c:pt idx="1">
                  <c:v>699.64156742158877</c:v>
                </c:pt>
                <c:pt idx="2">
                  <c:v>1171.7277353169343</c:v>
                </c:pt>
                <c:pt idx="3">
                  <c:v>2877.215984762096</c:v>
                </c:pt>
                <c:pt idx="4">
                  <c:v>4651.5245194839381</c:v>
                </c:pt>
                <c:pt idx="5">
                  <c:v>6082.2031171332083</c:v>
                </c:pt>
                <c:pt idx="6">
                  <c:v>6907.6567725167597</c:v>
                </c:pt>
                <c:pt idx="7">
                  <c:v>7113.5058652136677</c:v>
                </c:pt>
                <c:pt idx="8">
                  <c:v>7410.4162462935965</c:v>
                </c:pt>
                <c:pt idx="9">
                  <c:v>7084.66303081145</c:v>
                </c:pt>
                <c:pt idx="10">
                  <c:v>6432.9446081912001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C7-4F81-BE53-4EA6D9EF4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53248"/>
        <c:axId val="192054784"/>
      </c:barChart>
      <c:catAx>
        <c:axId val="192053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05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54784"/>
        <c:scaling>
          <c:orientation val="minMax"/>
          <c:max val="7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92053248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52"/>
          <c:w val="5.2339637451860564E-2"/>
          <c:h val="0.161871726386624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9525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447676</xdr:colOff>
      <xdr:row>42</xdr:row>
      <xdr:rowOff>85724</xdr:rowOff>
    </xdr:from>
    <xdr:to>
      <xdr:col>9</xdr:col>
      <xdr:colOff>453388</xdr:colOff>
      <xdr:row>50</xdr:row>
      <xdr:rowOff>156205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H="1" flipV="1">
          <a:off x="5495926" y="6915149"/>
          <a:ext cx="5712" cy="1365881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11</xdr:col>
      <xdr:colOff>9523</xdr:colOff>
      <xdr:row>62</xdr:row>
      <xdr:rowOff>133348</xdr:rowOff>
    </xdr:from>
    <xdr:to>
      <xdr:col>11</xdr:col>
      <xdr:colOff>9524</xdr:colOff>
      <xdr:row>70</xdr:row>
      <xdr:rowOff>47624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H="1" flipV="1">
          <a:off x="6296023" y="10201273"/>
          <a:ext cx="1" cy="1209676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427835</xdr:colOff>
      <xdr:row>80</xdr:row>
      <xdr:rowOff>19050</xdr:rowOff>
    </xdr:from>
    <xdr:to>
      <xdr:col>8</xdr:col>
      <xdr:colOff>428625</xdr:colOff>
      <xdr:row>89</xdr:row>
      <xdr:rowOff>31275</xdr:rowOff>
    </xdr:to>
    <xdr:cxnSp macro="">
      <xdr:nvCxnSpPr>
        <xdr:cNvPr id="14" name="Straight Connector 13"/>
        <xdr:cNvCxnSpPr/>
      </xdr:nvCxnSpPr>
      <xdr:spPr>
        <a:xfrm flipH="1">
          <a:off x="4856960" y="13001625"/>
          <a:ext cx="790" cy="14695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0.61279</cdr:x>
      <cdr:y>0.23266</cdr:y>
    </cdr:from>
    <cdr:to>
      <cdr:x>0.61516</cdr:x>
      <cdr:y>0.77946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700994" y="658626"/>
          <a:ext cx="18182" cy="154789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6" x14ac:dyDescent="0.2">
      <c r="B2" s="96" t="s">
        <v>69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10"/>
    </row>
    <row r="3" spans="1:16" ht="10.5" customHeight="1" x14ac:dyDescent="0.2">
      <c r="A3" s="11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6" ht="28.5" customHeight="1" x14ac:dyDescent="0.2">
      <c r="B4" s="34" t="s">
        <v>30</v>
      </c>
      <c r="C4" s="35" t="s">
        <v>31</v>
      </c>
      <c r="D4" s="36" t="s">
        <v>32</v>
      </c>
      <c r="E4" s="36" t="s">
        <v>33</v>
      </c>
      <c r="F4" s="36" t="s">
        <v>34</v>
      </c>
      <c r="G4" s="36" t="s">
        <v>35</v>
      </c>
      <c r="H4" s="36" t="s">
        <v>36</v>
      </c>
      <c r="I4" s="36" t="s">
        <v>37</v>
      </c>
      <c r="J4" s="36" t="s">
        <v>38</v>
      </c>
      <c r="K4" s="36" t="s">
        <v>39</v>
      </c>
      <c r="L4" s="36" t="s">
        <v>40</v>
      </c>
      <c r="M4" s="36" t="s">
        <v>41</v>
      </c>
      <c r="N4" s="36" t="s">
        <v>42</v>
      </c>
      <c r="O4" s="36" t="s">
        <v>43</v>
      </c>
    </row>
    <row r="5" spans="1:16" ht="13.5" customHeight="1" x14ac:dyDescent="0.2">
      <c r="B5" s="91" t="s">
        <v>44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</row>
    <row r="6" spans="1:16" ht="12" customHeight="1" x14ac:dyDescent="0.2">
      <c r="B6" s="45" t="s">
        <v>45</v>
      </c>
      <c r="C6" s="23">
        <f>'-'!C6</f>
        <v>2133690</v>
      </c>
      <c r="D6" s="23">
        <f>'-'!D6</f>
        <v>37399</v>
      </c>
      <c r="E6" s="23">
        <f>'-'!E6</f>
        <v>123748</v>
      </c>
      <c r="F6" s="23">
        <f>'-'!F6</f>
        <v>159602</v>
      </c>
      <c r="G6" s="23">
        <f>'-'!G6</f>
        <v>212688</v>
      </c>
      <c r="H6" s="23">
        <f>'-'!H6</f>
        <v>272109</v>
      </c>
      <c r="I6" s="23">
        <f>'-'!I6</f>
        <v>287608</v>
      </c>
      <c r="J6" s="23">
        <f>'-'!J6</f>
        <v>321175</v>
      </c>
      <c r="K6" s="23">
        <f>'-'!K6</f>
        <v>286666</v>
      </c>
      <c r="L6" s="23">
        <f>'-'!L6</f>
        <v>237217</v>
      </c>
      <c r="M6" s="23">
        <f>'-'!M6</f>
        <v>195478</v>
      </c>
      <c r="N6" s="24"/>
      <c r="O6" s="25">
        <f>'-'!O6</f>
        <v>43.31537919285369</v>
      </c>
    </row>
    <row r="7" spans="1:16" ht="12" customHeight="1" x14ac:dyDescent="0.2">
      <c r="B7" s="45" t="s">
        <v>46</v>
      </c>
      <c r="C7" s="23">
        <f>'-'!C7</f>
        <v>1954036</v>
      </c>
      <c r="D7" s="23">
        <f>'-'!D7</f>
        <v>31447</v>
      </c>
      <c r="E7" s="23">
        <f>'-'!E7</f>
        <v>105095</v>
      </c>
      <c r="F7" s="23">
        <f>'-'!F7</f>
        <v>139966</v>
      </c>
      <c r="G7" s="23">
        <f>'-'!G7</f>
        <v>189748</v>
      </c>
      <c r="H7" s="23">
        <f>'-'!H7</f>
        <v>246837</v>
      </c>
      <c r="I7" s="23">
        <f>'-'!I7</f>
        <v>261629</v>
      </c>
      <c r="J7" s="23">
        <f>'-'!J7</f>
        <v>294979</v>
      </c>
      <c r="K7" s="23">
        <f>'-'!K7</f>
        <v>275696</v>
      </c>
      <c r="L7" s="23">
        <f>'-'!L7</f>
        <v>244537</v>
      </c>
      <c r="M7" s="23">
        <f>'-'!M7</f>
        <v>164102</v>
      </c>
      <c r="N7" s="24"/>
      <c r="O7" s="25">
        <f>'-'!O7</f>
        <v>43.733443769715606</v>
      </c>
    </row>
    <row r="8" spans="1:16" s="12" customFormat="1" ht="12" customHeight="1" x14ac:dyDescent="0.2">
      <c r="B8" s="46" t="s">
        <v>31</v>
      </c>
      <c r="C8" s="26">
        <f>'-'!C8</f>
        <v>4087726</v>
      </c>
      <c r="D8" s="26">
        <f>'-'!D8</f>
        <v>68846</v>
      </c>
      <c r="E8" s="26">
        <f>'-'!E8</f>
        <v>228843</v>
      </c>
      <c r="F8" s="26">
        <f>'-'!F8</f>
        <v>299568</v>
      </c>
      <c r="G8" s="26">
        <f>'-'!G8</f>
        <v>402436</v>
      </c>
      <c r="H8" s="26">
        <f>'-'!H8</f>
        <v>518946</v>
      </c>
      <c r="I8" s="26">
        <f>'-'!I8</f>
        <v>549237</v>
      </c>
      <c r="J8" s="26">
        <f>'-'!J8</f>
        <v>616154</v>
      </c>
      <c r="K8" s="26">
        <f>'-'!K8</f>
        <v>562362</v>
      </c>
      <c r="L8" s="26">
        <f>'-'!L8</f>
        <v>481754</v>
      </c>
      <c r="M8" s="26">
        <f>'-'!M8</f>
        <v>359580</v>
      </c>
      <c r="N8" s="27"/>
      <c r="O8" s="28">
        <f>'-'!O8</f>
        <v>43.515224591863543</v>
      </c>
    </row>
    <row r="9" spans="1:16" ht="13.5" customHeight="1" x14ac:dyDescent="0.2">
      <c r="B9" s="91" t="s">
        <v>47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3"/>
    </row>
    <row r="10" spans="1:16" ht="12" customHeight="1" x14ac:dyDescent="0.2">
      <c r="B10" s="45" t="s">
        <v>45</v>
      </c>
      <c r="C10" s="23">
        <f>'-'!C10</f>
        <v>276505</v>
      </c>
      <c r="D10" s="23">
        <f>'-'!D10</f>
        <v>2412</v>
      </c>
      <c r="E10" s="23">
        <f>'-'!E10</f>
        <v>3660</v>
      </c>
      <c r="F10" s="23">
        <f>'-'!F10</f>
        <v>9427</v>
      </c>
      <c r="G10" s="23">
        <f>'-'!G10</f>
        <v>17396</v>
      </c>
      <c r="H10" s="23">
        <f>'-'!H10</f>
        <v>26203</v>
      </c>
      <c r="I10" s="23">
        <f>'-'!I10</f>
        <v>36965</v>
      </c>
      <c r="J10" s="23">
        <f>'-'!J10</f>
        <v>46695</v>
      </c>
      <c r="K10" s="23">
        <f>'-'!K10</f>
        <v>48309</v>
      </c>
      <c r="L10" s="23">
        <f>'-'!L10</f>
        <v>41987</v>
      </c>
      <c r="M10" s="23">
        <f>'-'!M10</f>
        <v>24168</v>
      </c>
      <c r="N10" s="23">
        <f>'-'!N10</f>
        <v>19283</v>
      </c>
      <c r="O10" s="25">
        <f>'-'!O10</f>
        <v>48.544536409829846</v>
      </c>
    </row>
    <row r="11" spans="1:16" ht="12" customHeight="1" x14ac:dyDescent="0.2">
      <c r="B11" s="45" t="s">
        <v>46</v>
      </c>
      <c r="C11" s="23">
        <f>'-'!C11</f>
        <v>45485</v>
      </c>
      <c r="D11" s="23">
        <f>'-'!D11</f>
        <v>1881</v>
      </c>
      <c r="E11" s="23">
        <f>'-'!E11</f>
        <v>921</v>
      </c>
      <c r="F11" s="23">
        <f>'-'!F11</f>
        <v>1751</v>
      </c>
      <c r="G11" s="23">
        <f>'-'!G11</f>
        <v>2785</v>
      </c>
      <c r="H11" s="23">
        <f>'-'!H11</f>
        <v>4089</v>
      </c>
      <c r="I11" s="23">
        <f>'-'!I11</f>
        <v>5114</v>
      </c>
      <c r="J11" s="23">
        <f>'-'!J11</f>
        <v>6478</v>
      </c>
      <c r="K11" s="23">
        <f>'-'!K11</f>
        <v>7852</v>
      </c>
      <c r="L11" s="23">
        <f>'-'!L11</f>
        <v>6516</v>
      </c>
      <c r="M11" s="23">
        <f>'-'!M11</f>
        <v>4018</v>
      </c>
      <c r="N11" s="23">
        <f>'-'!N11</f>
        <v>4080</v>
      </c>
      <c r="O11" s="25">
        <f>'-'!O11</f>
        <v>47.61324084863142</v>
      </c>
    </row>
    <row r="12" spans="1:16" s="12" customFormat="1" ht="12" customHeight="1" x14ac:dyDescent="0.2">
      <c r="B12" s="46" t="s">
        <v>31</v>
      </c>
      <c r="C12" s="26">
        <f>'-'!C12</f>
        <v>321990</v>
      </c>
      <c r="D12" s="26">
        <f>'-'!D12</f>
        <v>4293</v>
      </c>
      <c r="E12" s="26">
        <f>'-'!E12</f>
        <v>4581</v>
      </c>
      <c r="F12" s="26">
        <f>'-'!F12</f>
        <v>11178</v>
      </c>
      <c r="G12" s="26">
        <f>'-'!G12</f>
        <v>20181</v>
      </c>
      <c r="H12" s="26">
        <f>'-'!H12</f>
        <v>30292</v>
      </c>
      <c r="I12" s="26">
        <f>'-'!I12</f>
        <v>42079</v>
      </c>
      <c r="J12" s="26">
        <f>'-'!J12</f>
        <v>53173</v>
      </c>
      <c r="K12" s="26">
        <f>'-'!K12</f>
        <v>56161</v>
      </c>
      <c r="L12" s="26">
        <f>'-'!L12</f>
        <v>48503</v>
      </c>
      <c r="M12" s="26">
        <f>'-'!M12</f>
        <v>28186</v>
      </c>
      <c r="N12" s="26">
        <f>'-'!N12</f>
        <v>23363</v>
      </c>
      <c r="O12" s="28">
        <f>'-'!O12</f>
        <v>48.412979595639619</v>
      </c>
    </row>
    <row r="13" spans="1:16" ht="13.5" customHeight="1" x14ac:dyDescent="0.2">
      <c r="B13" s="91" t="s">
        <v>48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3"/>
    </row>
    <row r="14" spans="1:16" ht="12" customHeight="1" x14ac:dyDescent="0.2">
      <c r="B14" s="45" t="s">
        <v>45</v>
      </c>
      <c r="C14" s="23">
        <f>'-'!C14</f>
        <v>361564</v>
      </c>
      <c r="D14" s="23">
        <f>'-'!D14</f>
        <v>327</v>
      </c>
      <c r="E14" s="23">
        <f>'-'!E14</f>
        <v>2211</v>
      </c>
      <c r="F14" s="23">
        <f>'-'!F14</f>
        <v>6733</v>
      </c>
      <c r="G14" s="23">
        <f>'-'!G14</f>
        <v>13102</v>
      </c>
      <c r="H14" s="23">
        <f>'-'!H14</f>
        <v>22585</v>
      </c>
      <c r="I14" s="23">
        <f>'-'!I14</f>
        <v>30213</v>
      </c>
      <c r="J14" s="23">
        <f>'-'!J14</f>
        <v>42931</v>
      </c>
      <c r="K14" s="23">
        <f>'-'!K14</f>
        <v>55088</v>
      </c>
      <c r="L14" s="23">
        <f>'-'!L14</f>
        <v>56753</v>
      </c>
      <c r="M14" s="23">
        <f>'-'!M14</f>
        <v>43768</v>
      </c>
      <c r="N14" s="23">
        <f>'-'!N14</f>
        <v>87853</v>
      </c>
      <c r="O14" s="25">
        <f>'-'!O14</f>
        <v>55.284935391797845</v>
      </c>
    </row>
    <row r="15" spans="1:16" ht="12" customHeight="1" x14ac:dyDescent="0.2">
      <c r="B15" s="45" t="s">
        <v>46</v>
      </c>
      <c r="C15" s="23">
        <f>'-'!C15</f>
        <v>274856</v>
      </c>
      <c r="D15" s="23">
        <f>'-'!D15</f>
        <v>157</v>
      </c>
      <c r="E15" s="23">
        <f>'-'!E15</f>
        <v>1290</v>
      </c>
      <c r="F15" s="23">
        <f>'-'!F15</f>
        <v>4543</v>
      </c>
      <c r="G15" s="23">
        <f>'-'!G15</f>
        <v>9328</v>
      </c>
      <c r="H15" s="23">
        <f>'-'!H15</f>
        <v>17280</v>
      </c>
      <c r="I15" s="23">
        <f>'-'!I15</f>
        <v>25511</v>
      </c>
      <c r="J15" s="23">
        <f>'-'!J15</f>
        <v>33887</v>
      </c>
      <c r="K15" s="23">
        <f>'-'!K15</f>
        <v>41215</v>
      </c>
      <c r="L15" s="23">
        <f>'-'!L15</f>
        <v>43345</v>
      </c>
      <c r="M15" s="23">
        <f>'-'!M15</f>
        <v>32802</v>
      </c>
      <c r="N15" s="23">
        <f>'-'!N15</f>
        <v>65498</v>
      </c>
      <c r="O15" s="25">
        <f>'-'!O15</f>
        <v>55.192585790377514</v>
      </c>
    </row>
    <row r="16" spans="1:16" s="12" customFormat="1" ht="12" customHeight="1" x14ac:dyDescent="0.2">
      <c r="B16" s="46" t="s">
        <v>31</v>
      </c>
      <c r="C16" s="26">
        <f>'-'!C16</f>
        <v>636420</v>
      </c>
      <c r="D16" s="26">
        <f>'-'!D16</f>
        <v>484</v>
      </c>
      <c r="E16" s="26">
        <f>'-'!E16</f>
        <v>3501</v>
      </c>
      <c r="F16" s="26">
        <f>'-'!F16</f>
        <v>11276</v>
      </c>
      <c r="G16" s="26">
        <f>'-'!G16</f>
        <v>22430</v>
      </c>
      <c r="H16" s="26">
        <f>'-'!H16</f>
        <v>39865</v>
      </c>
      <c r="I16" s="26">
        <f>'-'!I16</f>
        <v>55724</v>
      </c>
      <c r="J16" s="26">
        <f>'-'!J16</f>
        <v>76818</v>
      </c>
      <c r="K16" s="26">
        <f>'-'!K16</f>
        <v>96303</v>
      </c>
      <c r="L16" s="26">
        <f>'-'!L16</f>
        <v>100098</v>
      </c>
      <c r="M16" s="26">
        <f>'-'!M16</f>
        <v>76570</v>
      </c>
      <c r="N16" s="26">
        <f>'-'!N16</f>
        <v>153351</v>
      </c>
      <c r="O16" s="28">
        <f>'-'!O16</f>
        <v>55.245051601143892</v>
      </c>
    </row>
    <row r="17" spans="2:15" s="12" customFormat="1" ht="13.5" customHeight="1" x14ac:dyDescent="0.2">
      <c r="B17" s="91" t="s">
        <v>49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3"/>
    </row>
    <row r="18" spans="2:15" s="12" customFormat="1" ht="12" customHeight="1" x14ac:dyDescent="0.2">
      <c r="B18" s="45" t="s">
        <v>45</v>
      </c>
      <c r="C18" s="23">
        <f>'-'!C18</f>
        <v>3161</v>
      </c>
      <c r="D18" s="23">
        <f>'-'!D18</f>
        <v>1</v>
      </c>
      <c r="E18" s="23">
        <f>'-'!E18</f>
        <v>35</v>
      </c>
      <c r="F18" s="23">
        <f>'-'!F18</f>
        <v>138</v>
      </c>
      <c r="G18" s="23">
        <f>'-'!G18</f>
        <v>373</v>
      </c>
      <c r="H18" s="23">
        <f>'-'!H18</f>
        <v>561</v>
      </c>
      <c r="I18" s="23">
        <f>'-'!I18</f>
        <v>667</v>
      </c>
      <c r="J18" s="23">
        <f>'-'!J18</f>
        <v>504</v>
      </c>
      <c r="K18" s="23">
        <f>'-'!K18</f>
        <v>390</v>
      </c>
      <c r="L18" s="23">
        <f>'-'!L18</f>
        <v>222</v>
      </c>
      <c r="M18" s="23">
        <f>'-'!M18</f>
        <v>148</v>
      </c>
      <c r="N18" s="23">
        <f>'-'!N18</f>
        <v>122</v>
      </c>
      <c r="O18" s="25">
        <f>'-'!O18</f>
        <v>44.14</v>
      </c>
    </row>
    <row r="19" spans="2:15" s="12" customFormat="1" ht="12" customHeight="1" x14ac:dyDescent="0.2">
      <c r="B19" s="45" t="s">
        <v>46</v>
      </c>
      <c r="C19" s="23">
        <f>'-'!C19</f>
        <v>6718</v>
      </c>
      <c r="D19" s="23">
        <f>'-'!D19</f>
        <v>0</v>
      </c>
      <c r="E19" s="23">
        <f>'-'!E19</f>
        <v>42</v>
      </c>
      <c r="F19" s="23">
        <f>'-'!F19</f>
        <v>319</v>
      </c>
      <c r="G19" s="23">
        <f>'-'!G19</f>
        <v>901</v>
      </c>
      <c r="H19" s="23">
        <f>'-'!H19</f>
        <v>1393</v>
      </c>
      <c r="I19" s="23">
        <f>'-'!I19</f>
        <v>1417</v>
      </c>
      <c r="J19" s="23">
        <f>'-'!J19</f>
        <v>1135</v>
      </c>
      <c r="K19" s="23">
        <f>'-'!K19</f>
        <v>803</v>
      </c>
      <c r="L19" s="23">
        <f>'-'!L19</f>
        <v>396</v>
      </c>
      <c r="M19" s="23">
        <f>'-'!M19</f>
        <v>201</v>
      </c>
      <c r="N19" s="23">
        <f>'-'!N19</f>
        <v>111</v>
      </c>
      <c r="O19" s="25">
        <f>'-'!O19</f>
        <v>42.78</v>
      </c>
    </row>
    <row r="20" spans="2:15" s="12" customFormat="1" ht="12" customHeight="1" x14ac:dyDescent="0.2">
      <c r="B20" s="46" t="s">
        <v>31</v>
      </c>
      <c r="C20" s="26">
        <f>'-'!C20</f>
        <v>9879</v>
      </c>
      <c r="D20" s="26">
        <f>'-'!D20</f>
        <v>1</v>
      </c>
      <c r="E20" s="26">
        <f>'-'!E20</f>
        <v>77</v>
      </c>
      <c r="F20" s="26">
        <f>'-'!F20</f>
        <v>457</v>
      </c>
      <c r="G20" s="26">
        <f>'-'!G20</f>
        <v>1274</v>
      </c>
      <c r="H20" s="26">
        <f>'-'!H20</f>
        <v>1954</v>
      </c>
      <c r="I20" s="26">
        <f>'-'!I20</f>
        <v>2084</v>
      </c>
      <c r="J20" s="26">
        <f>'-'!J20</f>
        <v>1639</v>
      </c>
      <c r="K20" s="26">
        <f>'-'!K20</f>
        <v>1193</v>
      </c>
      <c r="L20" s="26">
        <f>'-'!L20</f>
        <v>618</v>
      </c>
      <c r="M20" s="26">
        <f>'-'!M20</f>
        <v>349</v>
      </c>
      <c r="N20" s="26">
        <f>'-'!N20</f>
        <v>233</v>
      </c>
      <c r="O20" s="28">
        <f>'-'!O20</f>
        <v>43.215161453588415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59"/>
      <c r="E24" s="59"/>
      <c r="F24" s="59"/>
      <c r="G24" s="59"/>
      <c r="H24" s="59"/>
      <c r="I24" s="59"/>
      <c r="J24" s="59"/>
    </row>
    <row r="25" spans="2:15" x14ac:dyDescent="0.2">
      <c r="D25" s="59"/>
      <c r="E25" s="59"/>
      <c r="F25" s="59"/>
      <c r="G25" s="59"/>
      <c r="H25" s="59"/>
      <c r="I25" s="59"/>
      <c r="J25" s="59"/>
    </row>
    <row r="26" spans="2:15" x14ac:dyDescent="0.2">
      <c r="D26" s="59"/>
      <c r="E26" s="7" t="str">
        <f>LEFT(RIGHT(B2,28),10)</f>
        <v>31.12.2024</v>
      </c>
      <c r="F26" s="7">
        <v>0</v>
      </c>
      <c r="G26" s="59"/>
      <c r="H26" s="59"/>
      <c r="I26" s="59"/>
      <c r="J26" s="59"/>
    </row>
    <row r="27" spans="2:15" x14ac:dyDescent="0.2">
      <c r="D27" s="59"/>
      <c r="E27" s="8" t="str">
        <f>CONCATENATE("Distribution of Insured Persons in UPFs** by Gender and Age as of ",$E$26)</f>
        <v>Distribution of Insured Persons in UPFs** by Gender and Age as of 31.12.2024</v>
      </c>
      <c r="F27" s="7">
        <v>0</v>
      </c>
      <c r="G27" s="59"/>
      <c r="H27" s="59"/>
      <c r="I27" s="59"/>
      <c r="J27" s="59"/>
    </row>
    <row r="28" spans="2:15" x14ac:dyDescent="0.2">
      <c r="D28" s="59"/>
      <c r="E28" s="8" t="str">
        <f>CONCATENATE("Distribution of Insured Persons in PPFs*** by Gender and Age as of ",$E$26)</f>
        <v>Distribution of Insured Persons in PPFs*** by Gender and Age as of 31.12.2024</v>
      </c>
      <c r="F28" s="7">
        <v>0</v>
      </c>
      <c r="G28" s="59"/>
      <c r="H28" s="59"/>
      <c r="I28" s="59"/>
      <c r="J28" s="59"/>
    </row>
    <row r="29" spans="2:15" x14ac:dyDescent="0.2">
      <c r="D29" s="59"/>
      <c r="E29" s="8" t="str">
        <f>CONCATENATE("Distribution of Insured Persons in VPFs by Gender and Age as of ",$E$26)</f>
        <v>Distribution of Insured Persons in VPFs by Gender and Age as of 31.12.2024</v>
      </c>
      <c r="F29" s="7">
        <v>0</v>
      </c>
      <c r="G29" s="59"/>
      <c r="H29" s="59"/>
      <c r="I29" s="59"/>
      <c r="J29" s="59"/>
    </row>
    <row r="30" spans="2:15" x14ac:dyDescent="0.2">
      <c r="D30" s="59"/>
      <c r="E30" s="8" t="str">
        <f>CONCATENATE("Distribution of Insured Persons in VPFOSs by Gender and Age as of ",$E$26)</f>
        <v>Distribution of Insured Persons in VPFOSs by Gender and Age as of 31.12.2024</v>
      </c>
      <c r="F30" s="7">
        <v>0</v>
      </c>
      <c r="G30" s="59"/>
      <c r="H30" s="59"/>
      <c r="I30" s="59"/>
      <c r="J30" s="59"/>
    </row>
    <row r="31" spans="2:15" x14ac:dyDescent="0.2">
      <c r="D31" s="59"/>
      <c r="E31" s="59"/>
      <c r="F31" s="59"/>
      <c r="G31" s="59"/>
      <c r="H31" s="59"/>
      <c r="I31" s="59"/>
      <c r="J31" s="59"/>
    </row>
    <row r="32" spans="2:15" x14ac:dyDescent="0.2">
      <c r="D32" s="59"/>
      <c r="E32" s="59"/>
      <c r="F32" s="59"/>
      <c r="G32" s="59"/>
      <c r="H32" s="59"/>
      <c r="I32" s="59"/>
      <c r="J32" s="59"/>
    </row>
    <row r="33" spans="4:10" x14ac:dyDescent="0.2">
      <c r="D33" s="59"/>
      <c r="E33" s="59"/>
      <c r="F33" s="59"/>
      <c r="G33" s="59"/>
      <c r="H33" s="59"/>
      <c r="I33" s="59"/>
      <c r="J33" s="59"/>
    </row>
    <row r="34" spans="4:10" x14ac:dyDescent="0.2">
      <c r="D34" s="59"/>
      <c r="E34" s="59"/>
      <c r="F34" s="59"/>
      <c r="G34" s="59"/>
      <c r="H34" s="59"/>
      <c r="I34" s="59"/>
      <c r="J34" s="59"/>
    </row>
    <row r="35" spans="4:10" x14ac:dyDescent="0.2">
      <c r="D35" s="59"/>
      <c r="E35" s="59"/>
      <c r="F35" s="59"/>
      <c r="G35" s="59"/>
      <c r="H35" s="59"/>
      <c r="I35" s="59"/>
      <c r="J35" s="59"/>
    </row>
    <row r="36" spans="4:10" x14ac:dyDescent="0.2">
      <c r="D36" s="59"/>
      <c r="E36" s="59"/>
      <c r="F36" s="59"/>
      <c r="G36" s="59"/>
      <c r="H36" s="59"/>
      <c r="I36" s="59"/>
      <c r="J36" s="59"/>
    </row>
    <row r="37" spans="4:10" x14ac:dyDescent="0.2">
      <c r="D37" s="59"/>
      <c r="E37" s="59"/>
      <c r="F37" s="59"/>
      <c r="G37" s="59"/>
      <c r="H37" s="59"/>
      <c r="I37" s="59"/>
      <c r="J37" s="59"/>
    </row>
    <row r="93" ht="12.75" customHeight="1" x14ac:dyDescent="0.2"/>
    <row r="94" ht="12.75" customHeight="1" x14ac:dyDescent="0.2"/>
    <row r="97" spans="1:15" x14ac:dyDescent="0.2">
      <c r="A97" s="90" t="s">
        <v>27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</row>
    <row r="98" spans="1:15" ht="12.75" customHeight="1" x14ac:dyDescent="0.2">
      <c r="A98" s="60"/>
      <c r="B98"/>
      <c r="C98"/>
      <c r="D98"/>
      <c r="E98"/>
      <c r="F98"/>
      <c r="G98"/>
      <c r="H98"/>
      <c r="I98"/>
      <c r="J98"/>
      <c r="K98"/>
      <c r="L98"/>
      <c r="M98"/>
      <c r="N98"/>
      <c r="O98" s="61"/>
    </row>
    <row r="99" spans="1:15" ht="12.75" customHeight="1" x14ac:dyDescent="0.2">
      <c r="A99" s="62"/>
      <c r="B99" s="94" t="s">
        <v>28</v>
      </c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63"/>
    </row>
    <row r="100" spans="1:15" ht="12.75" customHeight="1" x14ac:dyDescent="0.2">
      <c r="A100" s="61"/>
      <c r="B100" s="94" t="s">
        <v>29</v>
      </c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63"/>
    </row>
    <row r="101" spans="1:15" ht="27.75" customHeight="1" x14ac:dyDescent="0.2">
      <c r="A101"/>
      <c r="B101" s="88" t="s">
        <v>61</v>
      </c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/>
    </row>
  </sheetData>
  <sheetProtection sheet="1" objects="1" scenarios="1"/>
  <mergeCells count="11">
    <mergeCell ref="B1:O1"/>
    <mergeCell ref="B5:O5"/>
    <mergeCell ref="B9:O9"/>
    <mergeCell ref="B2:O2"/>
    <mergeCell ref="B3:O3"/>
    <mergeCell ref="B101:N101"/>
    <mergeCell ref="A97:O97"/>
    <mergeCell ref="B13:O13"/>
    <mergeCell ref="B17:O17"/>
    <mergeCell ref="B99:N99"/>
    <mergeCell ref="B100:N100"/>
  </mergeCells>
  <phoneticPr fontId="2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zoomScaleNormal="100" workbookViewId="0"/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2:16" ht="12.75" customHeight="1" x14ac:dyDescent="0.2">
      <c r="B2" s="102" t="s">
        <v>68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1"/>
    </row>
    <row r="3" spans="2:16" ht="9.75" customHeight="1" x14ac:dyDescent="0.2"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7"/>
    </row>
    <row r="4" spans="2:16" s="12" customFormat="1" ht="30.6" customHeight="1" x14ac:dyDescent="0.2">
      <c r="B4" s="64" t="s">
        <v>30</v>
      </c>
      <c r="C4" s="65" t="s">
        <v>31</v>
      </c>
      <c r="D4" s="66" t="s">
        <v>32</v>
      </c>
      <c r="E4" s="66" t="s">
        <v>33</v>
      </c>
      <c r="F4" s="66" t="s">
        <v>34</v>
      </c>
      <c r="G4" s="66" t="s">
        <v>35</v>
      </c>
      <c r="H4" s="66" t="s">
        <v>36</v>
      </c>
      <c r="I4" s="66" t="s">
        <v>37</v>
      </c>
      <c r="J4" s="66" t="s">
        <v>38</v>
      </c>
      <c r="K4" s="66" t="s">
        <v>39</v>
      </c>
      <c r="L4" s="66" t="s">
        <v>40</v>
      </c>
      <c r="M4" s="66" t="s">
        <v>41</v>
      </c>
      <c r="N4" s="66" t="s">
        <v>42</v>
      </c>
      <c r="O4" s="18"/>
    </row>
    <row r="5" spans="2:16" ht="15.75" customHeight="1" x14ac:dyDescent="0.2">
      <c r="B5" s="99" t="s">
        <v>56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1"/>
      <c r="O5" s="19"/>
    </row>
    <row r="6" spans="2:16" ht="12" customHeight="1" x14ac:dyDescent="0.2">
      <c r="B6" s="45" t="s">
        <v>45</v>
      </c>
      <c r="C6" s="29">
        <f>'-'!C26</f>
        <v>5909.2527849031494</v>
      </c>
      <c r="D6" s="29">
        <f>'-'!D26</f>
        <v>699.64156742158877</v>
      </c>
      <c r="E6" s="29">
        <f>'-'!E26</f>
        <v>1171.7277353169343</v>
      </c>
      <c r="F6" s="29">
        <f>'-'!F26</f>
        <v>2877.215984762096</v>
      </c>
      <c r="G6" s="29">
        <f>'-'!G26</f>
        <v>4651.5245194839381</v>
      </c>
      <c r="H6" s="29">
        <f>'-'!H26</f>
        <v>6082.2031171332083</v>
      </c>
      <c r="I6" s="29">
        <f>'-'!I26</f>
        <v>6907.6567725167597</v>
      </c>
      <c r="J6" s="29">
        <f>'-'!J26</f>
        <v>7113.5058652136677</v>
      </c>
      <c r="K6" s="29">
        <f>'-'!K26</f>
        <v>7410.4162462935965</v>
      </c>
      <c r="L6" s="29">
        <f>'-'!L26</f>
        <v>7084.66303081145</v>
      </c>
      <c r="M6" s="29">
        <f>'-'!M26</f>
        <v>6432.9446081912001</v>
      </c>
      <c r="N6" s="30"/>
      <c r="O6" s="20"/>
    </row>
    <row r="7" spans="2:16" ht="12" customHeight="1" x14ac:dyDescent="0.2">
      <c r="B7" s="45" t="s">
        <v>46</v>
      </c>
      <c r="C7" s="29">
        <f>'-'!C27</f>
        <v>5373.2632378062626</v>
      </c>
      <c r="D7" s="29">
        <f>'-'!D27</f>
        <v>561.73697554615694</v>
      </c>
      <c r="E7" s="29">
        <f>'-'!E27</f>
        <v>965.73189371520994</v>
      </c>
      <c r="F7" s="29">
        <f>'-'!F27</f>
        <v>2398.9758189846107</v>
      </c>
      <c r="G7" s="29">
        <f>'-'!G27</f>
        <v>3710.8517001496721</v>
      </c>
      <c r="H7" s="29">
        <f>'-'!H27</f>
        <v>4939.8392981198112</v>
      </c>
      <c r="I7" s="29">
        <f>'-'!I27</f>
        <v>5972.616782428554</v>
      </c>
      <c r="J7" s="29">
        <f>'-'!J27</f>
        <v>6756.7356868455045</v>
      </c>
      <c r="K7" s="29">
        <f>'-'!K27</f>
        <v>7289.671002843711</v>
      </c>
      <c r="L7" s="29">
        <f>'-'!L27</f>
        <v>7299.9140718991384</v>
      </c>
      <c r="M7" s="29">
        <f>'-'!M27</f>
        <v>4695.9653194964103</v>
      </c>
      <c r="N7" s="30"/>
      <c r="O7" s="20"/>
    </row>
    <row r="8" spans="2:16" ht="12" customHeight="1" x14ac:dyDescent="0.2">
      <c r="B8" s="46" t="s">
        <v>31</v>
      </c>
      <c r="C8" s="31">
        <f>'-'!C28</f>
        <v>5653.0362795280298</v>
      </c>
      <c r="D8" s="31">
        <f>'-'!D28</f>
        <v>636.65046117421491</v>
      </c>
      <c r="E8" s="31">
        <f>'-'!E28</f>
        <v>1077.1251782226241</v>
      </c>
      <c r="F8" s="31">
        <f>'-'!F28</f>
        <v>2653.7696786038564</v>
      </c>
      <c r="G8" s="31">
        <f>'-'!G28</f>
        <v>4207.9986268624079</v>
      </c>
      <c r="H8" s="31">
        <f>'-'!H28</f>
        <v>5538.8370289586965</v>
      </c>
      <c r="I8" s="31">
        <f>'-'!I28</f>
        <v>6462.2505497626717</v>
      </c>
      <c r="J8" s="31">
        <f>'-'!J28</f>
        <v>6942.7048796729387</v>
      </c>
      <c r="K8" s="31">
        <f>'-'!K28</f>
        <v>7351.2213137800918</v>
      </c>
      <c r="L8" s="31">
        <f>'-'!L28</f>
        <v>7193.9238648355786</v>
      </c>
      <c r="M8" s="31">
        <f>'-'!M28</f>
        <v>5640.2370737527117</v>
      </c>
      <c r="N8" s="30"/>
      <c r="O8" s="20"/>
    </row>
    <row r="9" spans="2:16" ht="15" customHeight="1" x14ac:dyDescent="0.2">
      <c r="B9" s="99" t="s">
        <v>57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1"/>
      <c r="O9" s="19"/>
      <c r="P9" s="20"/>
    </row>
    <row r="10" spans="2:16" ht="12" customHeight="1" x14ac:dyDescent="0.2">
      <c r="B10" s="45" t="s">
        <v>45</v>
      </c>
      <c r="C10" s="29">
        <f>'-'!C30</f>
        <v>5623.669651199797</v>
      </c>
      <c r="D10" s="29">
        <f>'-'!D30</f>
        <v>1204.3873441127694</v>
      </c>
      <c r="E10" s="29">
        <f>'-'!E30</f>
        <v>1878.8659857923499</v>
      </c>
      <c r="F10" s="29">
        <f>'-'!F30</f>
        <v>2798.4491122308259</v>
      </c>
      <c r="G10" s="29">
        <f>'-'!G30</f>
        <v>4072.959699528627</v>
      </c>
      <c r="H10" s="29">
        <f>'-'!H30</f>
        <v>5321.1187484257525</v>
      </c>
      <c r="I10" s="29">
        <f>'-'!I30</f>
        <v>5753.4954097659947</v>
      </c>
      <c r="J10" s="29">
        <f>'-'!J30</f>
        <v>6547.4564617839178</v>
      </c>
      <c r="K10" s="29">
        <f>'-'!K30</f>
        <v>7791.8234580719945</v>
      </c>
      <c r="L10" s="29">
        <f>'-'!L30</f>
        <v>7472.6563068092482</v>
      </c>
      <c r="M10" s="29">
        <f>'-'!M30</f>
        <v>3163.3846088629598</v>
      </c>
      <c r="N10" s="29">
        <f>'-'!N30</f>
        <v>1218.3761614893947</v>
      </c>
      <c r="O10" s="20"/>
      <c r="P10" s="20"/>
    </row>
    <row r="11" spans="2:16" ht="12" customHeight="1" x14ac:dyDescent="0.2">
      <c r="B11" s="45" t="s">
        <v>46</v>
      </c>
      <c r="C11" s="29">
        <f>'-'!C31</f>
        <v>4226.4562390238543</v>
      </c>
      <c r="D11" s="29">
        <f>'-'!D31</f>
        <v>1271.2833864965444</v>
      </c>
      <c r="E11" s="29">
        <f>'-'!E31</f>
        <v>2060.8157383279045</v>
      </c>
      <c r="F11" s="29">
        <f>'-'!F31</f>
        <v>3465.8411125071393</v>
      </c>
      <c r="G11" s="29">
        <f>'-'!G31</f>
        <v>4165.3155626570915</v>
      </c>
      <c r="H11" s="29">
        <f>'-'!H31</f>
        <v>4459.0008236732701</v>
      </c>
      <c r="I11" s="29">
        <f>'-'!I31</f>
        <v>4722.2448152131401</v>
      </c>
      <c r="J11" s="29">
        <f>'-'!J31</f>
        <v>5161.1750024698986</v>
      </c>
      <c r="K11" s="29">
        <f>'-'!K31</f>
        <v>6268.0485118441147</v>
      </c>
      <c r="L11" s="29">
        <f>'-'!L31</f>
        <v>4580.0961883057089</v>
      </c>
      <c r="M11" s="29">
        <f>'-'!M31</f>
        <v>2985.9264298158291</v>
      </c>
      <c r="N11" s="29">
        <f>'-'!N31</f>
        <v>835.14533455882349</v>
      </c>
      <c r="O11" s="20"/>
      <c r="P11" s="20"/>
    </row>
    <row r="12" spans="2:16" ht="12" customHeight="1" x14ac:dyDescent="0.2">
      <c r="B12" s="46" t="s">
        <v>31</v>
      </c>
      <c r="C12" s="31">
        <f>'-'!C32</f>
        <v>5426.2962791919008</v>
      </c>
      <c r="D12" s="31">
        <f>'-'!D32</f>
        <v>1233.698188679245</v>
      </c>
      <c r="E12" s="31">
        <f>'-'!E32</f>
        <v>1915.4465843702246</v>
      </c>
      <c r="F12" s="31">
        <f>'-'!F32</f>
        <v>2902.9940569869386</v>
      </c>
      <c r="G12" s="31">
        <f>'-'!G32</f>
        <v>4085.7049093206483</v>
      </c>
      <c r="H12" s="31">
        <f>'-'!H32</f>
        <v>5204.744781889608</v>
      </c>
      <c r="I12" s="31">
        <f>'-'!I32</f>
        <v>5628.1641152831571</v>
      </c>
      <c r="J12" s="31">
        <f>'-'!J32</f>
        <v>6378.5675276738202</v>
      </c>
      <c r="K12" s="31">
        <f>'-'!K32</f>
        <v>7578.7809396378261</v>
      </c>
      <c r="L12" s="31">
        <f>'-'!L32</f>
        <v>7084.0634005525417</v>
      </c>
      <c r="M12" s="31">
        <f>'-'!M32</f>
        <v>3138.0874058752574</v>
      </c>
      <c r="N12" s="31">
        <f>'-'!N32</f>
        <v>1151.4506051020844</v>
      </c>
      <c r="O12" s="20"/>
      <c r="P12" s="20"/>
    </row>
    <row r="13" spans="2:16" ht="15" customHeight="1" x14ac:dyDescent="0.2">
      <c r="B13" s="99" t="s">
        <v>50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1"/>
      <c r="O13" s="19"/>
      <c r="P13" s="20"/>
    </row>
    <row r="14" spans="2:16" ht="12" customHeight="1" x14ac:dyDescent="0.2">
      <c r="B14" s="45" t="s">
        <v>45</v>
      </c>
      <c r="C14" s="29">
        <f>'-'!C34</f>
        <v>2557.2478858238101</v>
      </c>
      <c r="D14" s="29">
        <f>'-'!D34</f>
        <v>625.80064220183476</v>
      </c>
      <c r="E14" s="29">
        <f>'-'!E34</f>
        <v>964.18650836725465</v>
      </c>
      <c r="F14" s="29">
        <f>'-'!F34</f>
        <v>1089.3709549977723</v>
      </c>
      <c r="G14" s="29">
        <f>'-'!G34</f>
        <v>1550.2427911769194</v>
      </c>
      <c r="H14" s="29">
        <f>'-'!H34</f>
        <v>2035.5979831746736</v>
      </c>
      <c r="I14" s="29">
        <f>'-'!I34</f>
        <v>2523.6476841094891</v>
      </c>
      <c r="J14" s="29">
        <f>'-'!J34</f>
        <v>3103.9887172439498</v>
      </c>
      <c r="K14" s="29">
        <f>'-'!K34</f>
        <v>3256.2168121914028</v>
      </c>
      <c r="L14" s="29">
        <f>'-'!L34</f>
        <v>3373.4638750374434</v>
      </c>
      <c r="M14" s="29">
        <f>'-'!M34</f>
        <v>2736.6338601261195</v>
      </c>
      <c r="N14" s="29">
        <f>'-'!N34</f>
        <v>1690.760250987445</v>
      </c>
      <c r="O14" s="20"/>
      <c r="P14" s="20"/>
    </row>
    <row r="15" spans="2:16" ht="12" customHeight="1" x14ac:dyDescent="0.2">
      <c r="B15" s="45" t="s">
        <v>46</v>
      </c>
      <c r="C15" s="29">
        <f>'-'!C35</f>
        <v>2165.9189844864218</v>
      </c>
      <c r="D15" s="29">
        <f>'-'!D35</f>
        <v>543.21885350318473</v>
      </c>
      <c r="E15" s="29">
        <f>'-'!E35</f>
        <v>1078.0654883720931</v>
      </c>
      <c r="F15" s="29">
        <f>'-'!F35</f>
        <v>1181.0261985472155</v>
      </c>
      <c r="G15" s="29">
        <f>'-'!G35</f>
        <v>1363.445060034305</v>
      </c>
      <c r="H15" s="29">
        <f>'-'!H35</f>
        <v>1866.64021875</v>
      </c>
      <c r="I15" s="29">
        <f>'-'!I35</f>
        <v>2221.1683920661676</v>
      </c>
      <c r="J15" s="29">
        <f>'-'!J35</f>
        <v>2675.7657319916193</v>
      </c>
      <c r="K15" s="29">
        <f>'-'!K35</f>
        <v>2495.6232374135629</v>
      </c>
      <c r="L15" s="29">
        <f>'-'!L35</f>
        <v>2586.629916022609</v>
      </c>
      <c r="M15" s="29">
        <f>'-'!M35</f>
        <v>2209.0672958965915</v>
      </c>
      <c r="N15" s="29">
        <f>'-'!N35</f>
        <v>1659.995220464747</v>
      </c>
      <c r="O15" s="20"/>
      <c r="P15" s="20"/>
    </row>
    <row r="16" spans="2:16" ht="12" customHeight="1" x14ac:dyDescent="0.2">
      <c r="B16" s="46" t="s">
        <v>31</v>
      </c>
      <c r="C16" s="31">
        <f>'-'!C36</f>
        <v>2388.2414176015841</v>
      </c>
      <c r="D16" s="31">
        <f>'-'!D36</f>
        <v>599.01274793388427</v>
      </c>
      <c r="E16" s="31">
        <f>'-'!E36</f>
        <v>1006.1470579834335</v>
      </c>
      <c r="F16" s="31">
        <f>'-'!F36</f>
        <v>1126.2980365377794</v>
      </c>
      <c r="G16" s="31">
        <f>'-'!G36</f>
        <v>1472.5589197503341</v>
      </c>
      <c r="H16" s="31">
        <f>'-'!H36</f>
        <v>1962.3610543082907</v>
      </c>
      <c r="I16" s="31">
        <f>'-'!I36</f>
        <v>2385.1696635202065</v>
      </c>
      <c r="J16" s="31">
        <f>'-'!J36</f>
        <v>2915.085175089172</v>
      </c>
      <c r="K16" s="31">
        <f>'-'!K36</f>
        <v>2930.7039602089239</v>
      </c>
      <c r="L16" s="31">
        <f>'-'!L36</f>
        <v>3032.7446003916161</v>
      </c>
      <c r="M16" s="31">
        <f>'-'!M36</f>
        <v>2510.6283953245397</v>
      </c>
      <c r="N16" s="31">
        <f>'-'!N36</f>
        <v>1677.6201477655836</v>
      </c>
      <c r="O16" s="20"/>
      <c r="P16" s="20"/>
    </row>
    <row r="17" spans="2:16" ht="13.5" customHeight="1" x14ac:dyDescent="0.2">
      <c r="B17" s="99" t="s">
        <v>51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1"/>
      <c r="O17" s="20"/>
      <c r="P17" s="20"/>
    </row>
    <row r="18" spans="2:16" ht="12" customHeight="1" x14ac:dyDescent="0.2">
      <c r="B18" s="45" t="s">
        <v>45</v>
      </c>
      <c r="C18" s="29">
        <f>'-'!C38</f>
        <v>1832.458810503005</v>
      </c>
      <c r="D18" s="29">
        <f>'-'!D38</f>
        <v>124.72</v>
      </c>
      <c r="E18" s="29">
        <f>'-'!E38</f>
        <v>289.27</v>
      </c>
      <c r="F18" s="29">
        <f>'-'!F38</f>
        <v>655.24</v>
      </c>
      <c r="G18" s="29">
        <f>'-'!G38</f>
        <v>1017.72</v>
      </c>
      <c r="H18" s="29">
        <f>'-'!H38</f>
        <v>1615.91</v>
      </c>
      <c r="I18" s="29">
        <f>'-'!I38</f>
        <v>1961.34</v>
      </c>
      <c r="J18" s="29">
        <f>'-'!J38</f>
        <v>2554.2399999999998</v>
      </c>
      <c r="K18" s="29">
        <f>'-'!K38</f>
        <v>2366.2199999999998</v>
      </c>
      <c r="L18" s="29">
        <f>'-'!L38</f>
        <v>2241</v>
      </c>
      <c r="M18" s="29">
        <f>'-'!M38</f>
        <v>1793.76</v>
      </c>
      <c r="N18" s="29">
        <f>'-'!N38</f>
        <v>1018.36</v>
      </c>
      <c r="O18" s="20"/>
      <c r="P18" s="20"/>
    </row>
    <row r="19" spans="2:16" ht="12" customHeight="1" x14ac:dyDescent="0.2">
      <c r="B19" s="45" t="s">
        <v>46</v>
      </c>
      <c r="C19" s="29">
        <f>'-'!C39</f>
        <v>1913.0651533194402</v>
      </c>
      <c r="D19" s="29">
        <f>'-'!D39</f>
        <v>0</v>
      </c>
      <c r="E19" s="29">
        <f>'-'!E39</f>
        <v>379.01</v>
      </c>
      <c r="F19" s="29">
        <f>'-'!F39</f>
        <v>603.35</v>
      </c>
      <c r="G19" s="29">
        <f>'-'!G39</f>
        <v>1014.25</v>
      </c>
      <c r="H19" s="29">
        <f>'-'!H39</f>
        <v>1556.66</v>
      </c>
      <c r="I19" s="29">
        <f>'-'!I39</f>
        <v>2184.23</v>
      </c>
      <c r="J19" s="29">
        <f>'-'!J39</f>
        <v>2421.0100000000002</v>
      </c>
      <c r="K19" s="29">
        <f>'-'!K39</f>
        <v>2893.71</v>
      </c>
      <c r="L19" s="29">
        <f>'-'!L39</f>
        <v>2349.25</v>
      </c>
      <c r="M19" s="29">
        <f>'-'!M39</f>
        <v>1621.42</v>
      </c>
      <c r="N19" s="29">
        <f>'-'!N39</f>
        <v>1248.29</v>
      </c>
      <c r="O19" s="20"/>
      <c r="P19" s="20"/>
    </row>
    <row r="20" spans="2:16" ht="12" customHeight="1" x14ac:dyDescent="0.2">
      <c r="B20" s="46" t="s">
        <v>31</v>
      </c>
      <c r="C20" s="31">
        <f>'-'!C40</f>
        <v>1887.2734082397003</v>
      </c>
      <c r="D20" s="31">
        <f>'-'!D40</f>
        <v>124.72</v>
      </c>
      <c r="E20" s="31">
        <f>'-'!E40</f>
        <v>338.21909090909088</v>
      </c>
      <c r="F20" s="31">
        <f>'-'!F40</f>
        <v>619.01919037199127</v>
      </c>
      <c r="G20" s="31">
        <f>'-'!G40</f>
        <v>1015.2659419152277</v>
      </c>
      <c r="H20" s="31">
        <f>'-'!H40</f>
        <v>1573.6708751279425</v>
      </c>
      <c r="I20" s="31">
        <f>'-'!I40</f>
        <v>2112.8923656429943</v>
      </c>
      <c r="J20" s="31">
        <f>'-'!J40</f>
        <v>2461.9788346552778</v>
      </c>
      <c r="K20" s="31">
        <f>'-'!K40</f>
        <v>2721.2698491198657</v>
      </c>
      <c r="L20" s="31">
        <f>'-'!L40</f>
        <v>2310.3640776699031</v>
      </c>
      <c r="M20" s="31">
        <f>'-'!M40</f>
        <v>1694.5040114613182</v>
      </c>
      <c r="N20" s="31">
        <f>'-'!N40</f>
        <v>1127.8974678111588</v>
      </c>
      <c r="O20" s="20"/>
      <c r="P20" s="20"/>
    </row>
    <row r="25" spans="2:16" x14ac:dyDescent="0.2">
      <c r="C25" s="59"/>
      <c r="D25" s="59"/>
      <c r="E25" s="59"/>
      <c r="F25" s="59"/>
      <c r="G25" s="59"/>
      <c r="H25" s="59"/>
      <c r="I25" s="59"/>
      <c r="J25" s="59"/>
      <c r="K25" s="59"/>
      <c r="L25" s="59"/>
    </row>
    <row r="26" spans="2:16" x14ac:dyDescent="0.2">
      <c r="C26" s="59"/>
      <c r="D26" s="69"/>
      <c r="E26" s="69"/>
      <c r="F26" s="69"/>
      <c r="G26" s="59"/>
      <c r="H26" s="59"/>
      <c r="I26" s="59"/>
      <c r="J26" s="59"/>
      <c r="K26" s="59"/>
      <c r="L26" s="59"/>
    </row>
    <row r="27" spans="2:16" x14ac:dyDescent="0.2">
      <c r="C27" s="59"/>
      <c r="D27" s="68" t="str">
        <f>CONCATENATE("Average Accrued Amounts per Insured Person in UPFs as of ",'Insured Persons'!$E$26," (in BGN)")</f>
        <v>Average Accrued Amounts per Insured Person in UPFs as of 31.12.2024 (in BGN)</v>
      </c>
      <c r="E27" s="22" t="s">
        <v>24</v>
      </c>
      <c r="F27" s="59"/>
      <c r="G27" s="59"/>
      <c r="H27" s="59"/>
      <c r="I27" s="59"/>
      <c r="J27" s="59"/>
      <c r="K27" s="59"/>
      <c r="L27" s="59"/>
    </row>
    <row r="28" spans="2:16" x14ac:dyDescent="0.2">
      <c r="C28" s="59"/>
      <c r="D28" s="68" t="str">
        <f>CONCATENATE("Average Accrued Amounts per Insured Person in PPFs as of ",'Insured Persons'!$E$26," (in BGN)")</f>
        <v>Average Accrued Amounts per Insured Person in PPFs as of 31.12.2024 (in BGN)</v>
      </c>
      <c r="E28" s="22" t="s">
        <v>24</v>
      </c>
      <c r="F28" s="59"/>
      <c r="G28" s="59"/>
      <c r="H28" s="59"/>
      <c r="I28" s="59"/>
      <c r="J28" s="59"/>
      <c r="K28" s="59"/>
      <c r="L28" s="59"/>
    </row>
    <row r="29" spans="2:16" x14ac:dyDescent="0.2">
      <c r="C29" s="59"/>
      <c r="D29" s="68" t="str">
        <f>CONCATENATE("Average Accrued Amounts per Insured Person in VPFs as of ",'Insured Persons'!$E$26," (in BGN)")</f>
        <v>Average Accrued Amounts per Insured Person in VPFs as of 31.12.2024 (in BGN)</v>
      </c>
      <c r="E29" s="22" t="s">
        <v>24</v>
      </c>
      <c r="F29" s="59"/>
      <c r="G29" s="59"/>
      <c r="H29" s="59"/>
      <c r="I29" s="59"/>
      <c r="J29" s="59"/>
      <c r="K29" s="59"/>
      <c r="L29" s="59"/>
    </row>
    <row r="30" spans="2:16" x14ac:dyDescent="0.2">
      <c r="C30" s="59"/>
      <c r="D30" s="68" t="str">
        <f>CONCATENATE("Average Accrued Amounts per Insured Person in VPFOSs as of ",'Insured Persons'!$E$26," (in BGN)")</f>
        <v>Average Accrued Amounts per Insured Person in VPFOSs as of 31.12.2024 (in BGN)</v>
      </c>
      <c r="E30" s="22" t="s">
        <v>24</v>
      </c>
      <c r="F30" s="59"/>
      <c r="G30" s="59"/>
      <c r="H30" s="59"/>
      <c r="I30" s="59"/>
      <c r="J30" s="59"/>
      <c r="K30" s="59"/>
      <c r="L30" s="59"/>
    </row>
    <row r="31" spans="2:16" x14ac:dyDescent="0.2">
      <c r="C31" s="59"/>
      <c r="D31" s="70"/>
      <c r="E31" s="70"/>
      <c r="F31" s="59"/>
      <c r="G31" s="59"/>
      <c r="H31" s="59"/>
      <c r="I31" s="59"/>
      <c r="J31" s="59"/>
      <c r="K31" s="59"/>
      <c r="L31" s="59"/>
    </row>
    <row r="32" spans="2:16" x14ac:dyDescent="0.2">
      <c r="C32" s="59"/>
      <c r="D32" s="59"/>
      <c r="E32" s="59"/>
      <c r="F32" s="59"/>
      <c r="G32" s="59"/>
      <c r="H32" s="59"/>
      <c r="I32" s="59"/>
      <c r="J32" s="59"/>
      <c r="K32" s="59"/>
      <c r="L32" s="59"/>
    </row>
    <row r="33" spans="3:12" x14ac:dyDescent="0.2">
      <c r="C33" s="59"/>
      <c r="D33" s="59"/>
      <c r="E33" s="59"/>
      <c r="F33" s="59"/>
      <c r="G33" s="59"/>
      <c r="H33" s="59"/>
      <c r="I33" s="59"/>
      <c r="J33" s="59"/>
      <c r="K33" s="59"/>
      <c r="L33" s="59"/>
    </row>
    <row r="34" spans="3:12" x14ac:dyDescent="0.2">
      <c r="C34" s="59"/>
      <c r="D34" s="59"/>
      <c r="E34" s="59"/>
      <c r="F34" s="59"/>
      <c r="G34" s="59"/>
      <c r="H34" s="59"/>
      <c r="I34" s="59"/>
      <c r="J34" s="59"/>
      <c r="K34" s="59"/>
      <c r="L34" s="59"/>
    </row>
    <row r="35" spans="3:12" x14ac:dyDescent="0.2">
      <c r="C35" s="59"/>
      <c r="D35" s="59"/>
      <c r="E35" s="59"/>
      <c r="F35" s="59"/>
      <c r="G35" s="59"/>
      <c r="H35" s="59"/>
      <c r="I35" s="59"/>
      <c r="J35" s="59"/>
      <c r="K35" s="59"/>
      <c r="L35" s="59"/>
    </row>
    <row r="36" spans="3:12" x14ac:dyDescent="0.2">
      <c r="C36" s="59"/>
      <c r="D36" s="59"/>
      <c r="E36" s="59"/>
      <c r="F36" s="59"/>
      <c r="G36" s="59"/>
      <c r="H36" s="59"/>
      <c r="I36" s="59"/>
      <c r="J36" s="59"/>
      <c r="K36" s="59"/>
      <c r="L36" s="59"/>
    </row>
    <row r="37" spans="3:12" x14ac:dyDescent="0.2">
      <c r="C37" s="59"/>
      <c r="D37" s="59"/>
      <c r="E37" s="59"/>
      <c r="F37" s="59"/>
      <c r="G37" s="59"/>
      <c r="H37" s="59"/>
      <c r="I37" s="59"/>
      <c r="J37" s="59"/>
      <c r="K37" s="59"/>
      <c r="L37" s="59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52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67"/>
      <c r="B104" s="94" t="s">
        <v>53</v>
      </c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</row>
    <row r="105" spans="1:14" ht="12.75" customHeight="1" x14ac:dyDescent="0.2">
      <c r="A105" s="61" t="s">
        <v>54</v>
      </c>
      <c r="B105" s="94" t="s">
        <v>55</v>
      </c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</row>
    <row r="106" spans="1:14" ht="25.5" customHeight="1" x14ac:dyDescent="0.2">
      <c r="A106"/>
      <c r="B106" s="89" t="s">
        <v>60</v>
      </c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2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L12"/>
  <sheetViews>
    <sheetView showGridLines="0" workbookViewId="0"/>
  </sheetViews>
  <sheetFormatPr defaultColWidth="9.140625" defaultRowHeight="12.75" x14ac:dyDescent="0.2"/>
  <cols>
    <col min="1" max="1" width="2.28515625" style="71" customWidth="1"/>
    <col min="2" max="2" width="14.28515625" style="71" customWidth="1"/>
    <col min="3" max="5" width="16.42578125" style="71" customWidth="1"/>
    <col min="6" max="6" width="20.5703125" style="71" customWidth="1"/>
    <col min="7" max="8" width="9.140625" style="71"/>
    <col min="9" max="9" width="12.42578125" style="71" bestFit="1" customWidth="1"/>
    <col min="10" max="16384" width="9.140625" style="71"/>
  </cols>
  <sheetData>
    <row r="1" spans="2:12" ht="4.5" customHeight="1" x14ac:dyDescent="0.2"/>
    <row r="2" spans="2:12" ht="47.25" customHeight="1" x14ac:dyDescent="0.2">
      <c r="B2" s="103" t="s">
        <v>67</v>
      </c>
      <c r="C2" s="103"/>
      <c r="D2" s="103"/>
      <c r="E2" s="103"/>
      <c r="F2" s="103"/>
      <c r="G2" s="72"/>
      <c r="H2" s="72"/>
      <c r="I2" s="72"/>
      <c r="J2" s="72"/>
      <c r="K2" s="72"/>
      <c r="L2" s="72"/>
    </row>
    <row r="3" spans="2:12" x14ac:dyDescent="0.2">
      <c r="C3" s="73"/>
      <c r="D3" s="73"/>
      <c r="E3" s="73"/>
    </row>
    <row r="4" spans="2:12" ht="51.75" customHeight="1" x14ac:dyDescent="0.2">
      <c r="B4" s="74" t="s">
        <v>30</v>
      </c>
      <c r="C4" s="75" t="s">
        <v>62</v>
      </c>
      <c r="D4" s="76" t="s">
        <v>63</v>
      </c>
      <c r="E4" s="77" t="s">
        <v>42</v>
      </c>
      <c r="F4" s="78" t="s">
        <v>64</v>
      </c>
      <c r="H4" s="79"/>
    </row>
    <row r="5" spans="2:12" ht="26.25" customHeight="1" x14ac:dyDescent="0.2">
      <c r="B5" s="104" t="s">
        <v>65</v>
      </c>
      <c r="C5" s="105"/>
      <c r="D5" s="105"/>
      <c r="E5" s="105"/>
      <c r="F5" s="106"/>
    </row>
    <row r="6" spans="2:12" s="83" customFormat="1" ht="22.5" customHeight="1" x14ac:dyDescent="0.2">
      <c r="B6" s="80" t="s">
        <v>45</v>
      </c>
      <c r="C6" s="81">
        <v>533</v>
      </c>
      <c r="D6" s="81">
        <v>533</v>
      </c>
      <c r="E6" s="81">
        <v>0</v>
      </c>
      <c r="F6" s="82">
        <v>22574.984915572233</v>
      </c>
    </row>
    <row r="7" spans="2:12" s="83" customFormat="1" ht="22.5" customHeight="1" x14ac:dyDescent="0.2">
      <c r="B7" s="80" t="s">
        <v>46</v>
      </c>
      <c r="C7" s="84">
        <v>4553</v>
      </c>
      <c r="D7" s="84">
        <v>4553</v>
      </c>
      <c r="E7" s="84">
        <v>0</v>
      </c>
      <c r="F7" s="82">
        <v>18113.42815066989</v>
      </c>
    </row>
    <row r="8" spans="2:12" s="83" customFormat="1" ht="22.5" customHeight="1" x14ac:dyDescent="0.2">
      <c r="B8" s="85" t="s">
        <v>31</v>
      </c>
      <c r="C8" s="86">
        <v>5086</v>
      </c>
      <c r="D8" s="86">
        <v>5086</v>
      </c>
      <c r="E8" s="86">
        <v>0</v>
      </c>
      <c r="F8" s="87">
        <v>18580.988071175772</v>
      </c>
    </row>
    <row r="9" spans="2:12" s="83" customFormat="1" ht="21.75" customHeight="1" x14ac:dyDescent="0.2">
      <c r="B9" s="104" t="s">
        <v>66</v>
      </c>
      <c r="C9" s="105"/>
      <c r="D9" s="105"/>
      <c r="E9" s="105"/>
      <c r="F9" s="106"/>
    </row>
    <row r="10" spans="2:12" s="83" customFormat="1" ht="22.5" customHeight="1" x14ac:dyDescent="0.2">
      <c r="B10" s="80" t="s">
        <v>45</v>
      </c>
      <c r="C10" s="84">
        <v>3220</v>
      </c>
      <c r="D10" s="84">
        <v>3220</v>
      </c>
      <c r="E10" s="84">
        <v>0</v>
      </c>
      <c r="F10" s="82">
        <v>6643.4564316770175</v>
      </c>
    </row>
    <row r="11" spans="2:12" s="83" customFormat="1" ht="22.5" customHeight="1" x14ac:dyDescent="0.2">
      <c r="B11" s="80" t="s">
        <v>46</v>
      </c>
      <c r="C11" s="84">
        <v>20993</v>
      </c>
      <c r="D11" s="84">
        <v>20993</v>
      </c>
      <c r="E11" s="84">
        <v>0</v>
      </c>
      <c r="F11" s="82">
        <v>4889.3028794312968</v>
      </c>
    </row>
    <row r="12" spans="2:12" s="83" customFormat="1" ht="22.5" customHeight="1" x14ac:dyDescent="0.2">
      <c r="B12" s="85" t="s">
        <v>31</v>
      </c>
      <c r="C12" s="86">
        <v>24213</v>
      </c>
      <c r="D12" s="86">
        <v>24213</v>
      </c>
      <c r="E12" s="86">
        <v>0</v>
      </c>
      <c r="F12" s="87">
        <v>5122.5814668938674</v>
      </c>
    </row>
  </sheetData>
  <sheetProtection sheet="1" objects="1" scenarios="1"/>
  <mergeCells count="3">
    <mergeCell ref="B2:F2"/>
    <mergeCell ref="B5:F5"/>
    <mergeCell ref="B9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40"/>
  <sheetViews>
    <sheetView workbookViewId="0">
      <selection activeCell="C8" sqref="C8"/>
    </sheetView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10" style="1" customWidth="1"/>
    <col min="17" max="18" width="10.140625" style="1" bestFit="1" customWidth="1"/>
    <col min="19" max="16384" width="9.140625" style="1"/>
  </cols>
  <sheetData>
    <row r="1" spans="1:15" ht="12.6" customHeight="1" x14ac:dyDescent="0.2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5" s="2" customFormat="1" ht="12.6" customHeight="1" x14ac:dyDescent="0.2">
      <c r="A2" s="1"/>
      <c r="B2" s="32" t="s">
        <v>58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2.6" customHeight="1" x14ac:dyDescent="0.2">
      <c r="A3" s="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s="2" customFormat="1" ht="28.5" customHeight="1" x14ac:dyDescent="0.2">
      <c r="B4" s="34" t="s">
        <v>0</v>
      </c>
      <c r="C4" s="35" t="s">
        <v>1</v>
      </c>
      <c r="D4" s="35" t="s">
        <v>11</v>
      </c>
      <c r="E4" s="35" t="s">
        <v>12</v>
      </c>
      <c r="F4" s="35" t="s">
        <v>13</v>
      </c>
      <c r="G4" s="35" t="s">
        <v>14</v>
      </c>
      <c r="H4" s="35" t="s">
        <v>15</v>
      </c>
      <c r="I4" s="35" t="s">
        <v>16</v>
      </c>
      <c r="J4" s="35" t="s">
        <v>17</v>
      </c>
      <c r="K4" s="35" t="s">
        <v>18</v>
      </c>
      <c r="L4" s="35" t="s">
        <v>19</v>
      </c>
      <c r="M4" s="35" t="s">
        <v>20</v>
      </c>
      <c r="N4" s="35" t="s">
        <v>2</v>
      </c>
      <c r="O4" s="36" t="s">
        <v>22</v>
      </c>
    </row>
    <row r="5" spans="1:15" ht="12.6" customHeight="1" x14ac:dyDescent="0.2">
      <c r="B5" s="37" t="s">
        <v>23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5" ht="12.6" customHeight="1" x14ac:dyDescent="0.2">
      <c r="B6" s="40" t="s">
        <v>3</v>
      </c>
      <c r="C6" s="41">
        <f>SUM(D6:N6)</f>
        <v>2133690</v>
      </c>
      <c r="D6" s="41">
        <v>37399</v>
      </c>
      <c r="E6" s="41">
        <v>123748</v>
      </c>
      <c r="F6" s="41">
        <v>159602</v>
      </c>
      <c r="G6" s="41">
        <v>212688</v>
      </c>
      <c r="H6" s="41">
        <v>272109</v>
      </c>
      <c r="I6" s="41">
        <v>287608</v>
      </c>
      <c r="J6" s="41">
        <v>321175</v>
      </c>
      <c r="K6" s="41">
        <v>286666</v>
      </c>
      <c r="L6" s="41">
        <v>237217</v>
      </c>
      <c r="M6" s="41">
        <v>195478</v>
      </c>
      <c r="N6" s="41">
        <v>0</v>
      </c>
      <c r="O6" s="42">
        <v>43.31537919285369</v>
      </c>
    </row>
    <row r="7" spans="1:15" ht="12.6" customHeight="1" x14ac:dyDescent="0.2">
      <c r="B7" s="40" t="s">
        <v>4</v>
      </c>
      <c r="C7" s="41">
        <f t="shared" ref="C7:C8" si="0">SUM(D7:N7)</f>
        <v>1954036</v>
      </c>
      <c r="D7" s="41">
        <v>31447</v>
      </c>
      <c r="E7" s="41">
        <v>105095</v>
      </c>
      <c r="F7" s="41">
        <v>139966</v>
      </c>
      <c r="G7" s="41">
        <v>189748</v>
      </c>
      <c r="H7" s="41">
        <v>246837</v>
      </c>
      <c r="I7" s="41">
        <v>261629</v>
      </c>
      <c r="J7" s="41">
        <v>294979</v>
      </c>
      <c r="K7" s="41">
        <v>275696</v>
      </c>
      <c r="L7" s="41">
        <v>244537</v>
      </c>
      <c r="M7" s="41">
        <v>164102</v>
      </c>
      <c r="N7" s="41">
        <v>0</v>
      </c>
      <c r="O7" s="42">
        <v>43.733443769715606</v>
      </c>
    </row>
    <row r="8" spans="1:15" s="2" customFormat="1" ht="12.6" customHeight="1" x14ac:dyDescent="0.2">
      <c r="B8" s="43" t="s">
        <v>5</v>
      </c>
      <c r="C8" s="41">
        <f t="shared" si="0"/>
        <v>4087726</v>
      </c>
      <c r="D8" s="44">
        <v>68846</v>
      </c>
      <c r="E8" s="44">
        <v>228843</v>
      </c>
      <c r="F8" s="44">
        <v>299568</v>
      </c>
      <c r="G8" s="44">
        <v>402436</v>
      </c>
      <c r="H8" s="44">
        <v>518946</v>
      </c>
      <c r="I8" s="44">
        <v>549237</v>
      </c>
      <c r="J8" s="44">
        <v>616154</v>
      </c>
      <c r="K8" s="44">
        <v>562362</v>
      </c>
      <c r="L8" s="44">
        <v>481754</v>
      </c>
      <c r="M8" s="44">
        <v>359580</v>
      </c>
      <c r="N8" s="44">
        <v>0</v>
      </c>
      <c r="O8" s="42">
        <v>43.515224591863543</v>
      </c>
    </row>
    <row r="9" spans="1:15" ht="12.6" customHeight="1" x14ac:dyDescent="0.2">
      <c r="B9" s="37" t="s">
        <v>21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</row>
    <row r="10" spans="1:15" x14ac:dyDescent="0.2">
      <c r="B10" s="45" t="s">
        <v>3</v>
      </c>
      <c r="C10" s="41">
        <v>276505</v>
      </c>
      <c r="D10" s="41">
        <v>2412</v>
      </c>
      <c r="E10" s="41">
        <v>3660</v>
      </c>
      <c r="F10" s="41">
        <v>9427</v>
      </c>
      <c r="G10" s="41">
        <v>17396</v>
      </c>
      <c r="H10" s="41">
        <v>26203</v>
      </c>
      <c r="I10" s="41">
        <v>36965</v>
      </c>
      <c r="J10" s="41">
        <v>46695</v>
      </c>
      <c r="K10" s="41">
        <v>48309</v>
      </c>
      <c r="L10" s="41">
        <v>41987</v>
      </c>
      <c r="M10" s="41">
        <v>24168</v>
      </c>
      <c r="N10" s="41">
        <v>19283</v>
      </c>
      <c r="O10" s="42">
        <v>48.544536409829846</v>
      </c>
    </row>
    <row r="11" spans="1:15" x14ac:dyDescent="0.2">
      <c r="B11" s="45" t="s">
        <v>4</v>
      </c>
      <c r="C11" s="41">
        <v>45485</v>
      </c>
      <c r="D11" s="41">
        <v>1881</v>
      </c>
      <c r="E11" s="41">
        <v>921</v>
      </c>
      <c r="F11" s="41">
        <v>1751</v>
      </c>
      <c r="G11" s="41">
        <v>2785</v>
      </c>
      <c r="H11" s="41">
        <v>4089</v>
      </c>
      <c r="I11" s="41">
        <v>5114</v>
      </c>
      <c r="J11" s="41">
        <v>6478</v>
      </c>
      <c r="K11" s="41">
        <v>7852</v>
      </c>
      <c r="L11" s="41">
        <v>6516</v>
      </c>
      <c r="M11" s="41">
        <v>4018</v>
      </c>
      <c r="N11" s="41">
        <v>4080</v>
      </c>
      <c r="O11" s="42">
        <v>47.61324084863142</v>
      </c>
    </row>
    <row r="12" spans="1:15" x14ac:dyDescent="0.2">
      <c r="B12" s="46" t="s">
        <v>5</v>
      </c>
      <c r="C12" s="44">
        <v>321990</v>
      </c>
      <c r="D12" s="44">
        <v>4293</v>
      </c>
      <c r="E12" s="44">
        <v>4581</v>
      </c>
      <c r="F12" s="44">
        <v>11178</v>
      </c>
      <c r="G12" s="44">
        <v>20181</v>
      </c>
      <c r="H12" s="44">
        <v>30292</v>
      </c>
      <c r="I12" s="44">
        <v>42079</v>
      </c>
      <c r="J12" s="44">
        <v>53173</v>
      </c>
      <c r="K12" s="44">
        <v>56161</v>
      </c>
      <c r="L12" s="44">
        <v>48503</v>
      </c>
      <c r="M12" s="44">
        <v>28186</v>
      </c>
      <c r="N12" s="44">
        <v>23363</v>
      </c>
      <c r="O12" s="42">
        <v>48.412979595639619</v>
      </c>
    </row>
    <row r="13" spans="1:15" x14ac:dyDescent="0.2">
      <c r="B13" s="37" t="s">
        <v>7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</row>
    <row r="14" spans="1:15" ht="12" customHeight="1" x14ac:dyDescent="0.2">
      <c r="B14" s="45" t="s">
        <v>3</v>
      </c>
      <c r="C14" s="41">
        <v>361564</v>
      </c>
      <c r="D14" s="41">
        <v>327</v>
      </c>
      <c r="E14" s="41">
        <v>2211</v>
      </c>
      <c r="F14" s="41">
        <v>6733</v>
      </c>
      <c r="G14" s="41">
        <v>13102</v>
      </c>
      <c r="H14" s="41">
        <v>22585</v>
      </c>
      <c r="I14" s="41">
        <v>30213</v>
      </c>
      <c r="J14" s="41">
        <v>42931</v>
      </c>
      <c r="K14" s="41">
        <v>55088</v>
      </c>
      <c r="L14" s="41">
        <v>56753</v>
      </c>
      <c r="M14" s="41">
        <v>43768</v>
      </c>
      <c r="N14" s="41">
        <v>87853</v>
      </c>
      <c r="O14" s="42">
        <v>55.284935391797845</v>
      </c>
    </row>
    <row r="15" spans="1:15" ht="12" customHeight="1" x14ac:dyDescent="0.2">
      <c r="B15" s="45" t="s">
        <v>4</v>
      </c>
      <c r="C15" s="41">
        <v>274856</v>
      </c>
      <c r="D15" s="41">
        <v>157</v>
      </c>
      <c r="E15" s="41">
        <v>1290</v>
      </c>
      <c r="F15" s="41">
        <v>4543</v>
      </c>
      <c r="G15" s="41">
        <v>9328</v>
      </c>
      <c r="H15" s="41">
        <v>17280</v>
      </c>
      <c r="I15" s="41">
        <v>25511</v>
      </c>
      <c r="J15" s="41">
        <v>33887</v>
      </c>
      <c r="K15" s="41">
        <v>41215</v>
      </c>
      <c r="L15" s="41">
        <v>43345</v>
      </c>
      <c r="M15" s="41">
        <v>32802</v>
      </c>
      <c r="N15" s="41">
        <v>65498</v>
      </c>
      <c r="O15" s="42">
        <v>55.192585790377514</v>
      </c>
    </row>
    <row r="16" spans="1:15" ht="12" customHeight="1" x14ac:dyDescent="0.2">
      <c r="B16" s="46" t="s">
        <v>5</v>
      </c>
      <c r="C16" s="44">
        <v>636420</v>
      </c>
      <c r="D16" s="44">
        <v>484</v>
      </c>
      <c r="E16" s="44">
        <v>3501</v>
      </c>
      <c r="F16" s="44">
        <v>11276</v>
      </c>
      <c r="G16" s="44">
        <v>22430</v>
      </c>
      <c r="H16" s="44">
        <v>39865</v>
      </c>
      <c r="I16" s="44">
        <v>55724</v>
      </c>
      <c r="J16" s="44">
        <v>76818</v>
      </c>
      <c r="K16" s="44">
        <v>96303</v>
      </c>
      <c r="L16" s="44">
        <v>100098</v>
      </c>
      <c r="M16" s="44">
        <v>76570</v>
      </c>
      <c r="N16" s="44">
        <v>153351</v>
      </c>
      <c r="O16" s="42">
        <v>55.245051601143892</v>
      </c>
    </row>
    <row r="17" spans="1:18" s="2" customFormat="1" ht="12" customHeight="1" x14ac:dyDescent="0.2">
      <c r="B17" s="37" t="s">
        <v>9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9"/>
    </row>
    <row r="18" spans="1:18" ht="12" customHeight="1" x14ac:dyDescent="0.2">
      <c r="B18" s="45" t="s">
        <v>3</v>
      </c>
      <c r="C18" s="41">
        <v>3161</v>
      </c>
      <c r="D18" s="41">
        <v>1</v>
      </c>
      <c r="E18" s="41">
        <v>35</v>
      </c>
      <c r="F18" s="41">
        <v>138</v>
      </c>
      <c r="G18" s="41">
        <v>373</v>
      </c>
      <c r="H18" s="41">
        <v>561</v>
      </c>
      <c r="I18" s="41">
        <v>667</v>
      </c>
      <c r="J18" s="41">
        <v>504</v>
      </c>
      <c r="K18" s="41">
        <v>390</v>
      </c>
      <c r="L18" s="41">
        <v>222</v>
      </c>
      <c r="M18" s="41">
        <v>148</v>
      </c>
      <c r="N18" s="41">
        <v>122</v>
      </c>
      <c r="O18" s="42">
        <v>44.14</v>
      </c>
    </row>
    <row r="19" spans="1:18" ht="12" customHeight="1" x14ac:dyDescent="0.2">
      <c r="B19" s="45" t="s">
        <v>4</v>
      </c>
      <c r="C19" s="41">
        <v>6718</v>
      </c>
      <c r="D19" s="41">
        <v>0</v>
      </c>
      <c r="E19" s="41">
        <v>42</v>
      </c>
      <c r="F19" s="41">
        <v>319</v>
      </c>
      <c r="G19" s="41">
        <v>901</v>
      </c>
      <c r="H19" s="41">
        <v>1393</v>
      </c>
      <c r="I19" s="41">
        <v>1417</v>
      </c>
      <c r="J19" s="41">
        <v>1135</v>
      </c>
      <c r="K19" s="41">
        <v>803</v>
      </c>
      <c r="L19" s="41">
        <v>396</v>
      </c>
      <c r="M19" s="41">
        <v>201</v>
      </c>
      <c r="N19" s="41">
        <v>111</v>
      </c>
      <c r="O19" s="42">
        <v>42.78</v>
      </c>
    </row>
    <row r="20" spans="1:18" ht="12" customHeight="1" x14ac:dyDescent="0.2">
      <c r="B20" s="46" t="s">
        <v>5</v>
      </c>
      <c r="C20" s="44">
        <v>9879</v>
      </c>
      <c r="D20" s="44">
        <v>1</v>
      </c>
      <c r="E20" s="44">
        <v>77</v>
      </c>
      <c r="F20" s="44">
        <v>457</v>
      </c>
      <c r="G20" s="44">
        <v>1274</v>
      </c>
      <c r="H20" s="44">
        <v>1954</v>
      </c>
      <c r="I20" s="44">
        <v>2084</v>
      </c>
      <c r="J20" s="44">
        <v>1639</v>
      </c>
      <c r="K20" s="44">
        <v>1193</v>
      </c>
      <c r="L20" s="44">
        <v>618</v>
      </c>
      <c r="M20" s="44">
        <v>349</v>
      </c>
      <c r="N20" s="44">
        <v>233</v>
      </c>
      <c r="O20" s="42">
        <v>43.215161453588415</v>
      </c>
    </row>
    <row r="21" spans="1:18" s="2" customFormat="1" ht="12" customHeight="1" x14ac:dyDescent="0.2"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/>
      <c r="Q21" s="4"/>
      <c r="R21" s="4"/>
    </row>
    <row r="22" spans="1:18" ht="12" customHeight="1" x14ac:dyDescent="0.2">
      <c r="A22" s="5"/>
      <c r="B22" s="48" t="s">
        <v>59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9"/>
      <c r="Q22" s="6"/>
      <c r="R22" s="6"/>
    </row>
    <row r="23" spans="1:18" ht="12" customHeight="1" x14ac:dyDescent="0.2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50"/>
      <c r="Q23" s="6"/>
      <c r="R23" s="6"/>
    </row>
    <row r="24" spans="1:18" x14ac:dyDescent="0.2">
      <c r="B24" s="34" t="s">
        <v>0</v>
      </c>
      <c r="C24" s="35" t="s">
        <v>1</v>
      </c>
      <c r="D24" s="35" t="s">
        <v>11</v>
      </c>
      <c r="E24" s="35" t="s">
        <v>12</v>
      </c>
      <c r="F24" s="35" t="s">
        <v>13</v>
      </c>
      <c r="G24" s="35" t="s">
        <v>14</v>
      </c>
      <c r="H24" s="35" t="s">
        <v>15</v>
      </c>
      <c r="I24" s="35" t="s">
        <v>16</v>
      </c>
      <c r="J24" s="35" t="s">
        <v>17</v>
      </c>
      <c r="K24" s="35" t="s">
        <v>18</v>
      </c>
      <c r="L24" s="35" t="s">
        <v>19</v>
      </c>
      <c r="M24" s="35" t="s">
        <v>20</v>
      </c>
      <c r="N24" s="35" t="s">
        <v>2</v>
      </c>
      <c r="O24" s="51"/>
      <c r="Q24" s="6"/>
      <c r="R24" s="6"/>
    </row>
    <row r="25" spans="1:18" x14ac:dyDescent="0.2">
      <c r="B25" s="52" t="s">
        <v>25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4"/>
      <c r="O25" s="55"/>
      <c r="Q25" s="6"/>
      <c r="R25" s="6"/>
    </row>
    <row r="26" spans="1:18" x14ac:dyDescent="0.2">
      <c r="B26" s="45" t="s">
        <v>3</v>
      </c>
      <c r="C26" s="56">
        <v>5909.2527849031494</v>
      </c>
      <c r="D26" s="56">
        <v>699.64156742158877</v>
      </c>
      <c r="E26" s="56">
        <v>1171.7277353169343</v>
      </c>
      <c r="F26" s="56">
        <v>2877.215984762096</v>
      </c>
      <c r="G26" s="56">
        <v>4651.5245194839381</v>
      </c>
      <c r="H26" s="56">
        <v>6082.2031171332083</v>
      </c>
      <c r="I26" s="56">
        <v>6907.6567725167597</v>
      </c>
      <c r="J26" s="56">
        <v>7113.5058652136677</v>
      </c>
      <c r="K26" s="56">
        <v>7410.4162462935965</v>
      </c>
      <c r="L26" s="56">
        <v>7084.66303081145</v>
      </c>
      <c r="M26" s="56">
        <v>6432.9446081912001</v>
      </c>
      <c r="N26" s="56">
        <v>0</v>
      </c>
      <c r="O26" s="57"/>
      <c r="Q26" s="6"/>
      <c r="R26" s="6"/>
    </row>
    <row r="27" spans="1:18" ht="11.25" customHeight="1" x14ac:dyDescent="0.2">
      <c r="B27" s="45" t="s">
        <v>4</v>
      </c>
      <c r="C27" s="56">
        <v>5373.2632378062626</v>
      </c>
      <c r="D27" s="56">
        <v>561.73697554615694</v>
      </c>
      <c r="E27" s="56">
        <v>965.73189371520994</v>
      </c>
      <c r="F27" s="56">
        <v>2398.9758189846107</v>
      </c>
      <c r="G27" s="56">
        <v>3710.8517001496721</v>
      </c>
      <c r="H27" s="56">
        <v>4939.8392981198112</v>
      </c>
      <c r="I27" s="56">
        <v>5972.616782428554</v>
      </c>
      <c r="J27" s="56">
        <v>6756.7356868455045</v>
      </c>
      <c r="K27" s="56">
        <v>7289.671002843711</v>
      </c>
      <c r="L27" s="56">
        <v>7299.9140718991384</v>
      </c>
      <c r="M27" s="56">
        <v>4695.9653194964103</v>
      </c>
      <c r="N27" s="56">
        <v>0</v>
      </c>
      <c r="O27" s="57"/>
      <c r="Q27" s="6"/>
      <c r="R27" s="6"/>
    </row>
    <row r="28" spans="1:18" x14ac:dyDescent="0.2">
      <c r="B28" s="46" t="s">
        <v>1</v>
      </c>
      <c r="C28" s="58">
        <v>5653.0362795280298</v>
      </c>
      <c r="D28" s="58">
        <v>636.65046117421491</v>
      </c>
      <c r="E28" s="58">
        <v>1077.1251782226241</v>
      </c>
      <c r="F28" s="58">
        <v>2653.7696786038564</v>
      </c>
      <c r="G28" s="58">
        <v>4207.9986268624079</v>
      </c>
      <c r="H28" s="58">
        <v>5538.8370289586965</v>
      </c>
      <c r="I28" s="58">
        <v>6462.2505497626717</v>
      </c>
      <c r="J28" s="58">
        <v>6942.7048796729387</v>
      </c>
      <c r="K28" s="58">
        <v>7351.2213137800918</v>
      </c>
      <c r="L28" s="58">
        <v>7193.9238648355786</v>
      </c>
      <c r="M28" s="58">
        <v>5640.2370737527117</v>
      </c>
      <c r="N28" s="56">
        <v>0</v>
      </c>
      <c r="O28" s="57"/>
      <c r="Q28" s="6"/>
      <c r="R28" s="6"/>
    </row>
    <row r="29" spans="1:18" ht="12" customHeight="1" x14ac:dyDescent="0.2">
      <c r="B29" s="52" t="s">
        <v>26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4"/>
      <c r="O29" s="55"/>
      <c r="Q29" s="6"/>
      <c r="R29" s="6"/>
    </row>
    <row r="30" spans="1:18" ht="12" customHeight="1" x14ac:dyDescent="0.2">
      <c r="B30" s="45" t="s">
        <v>3</v>
      </c>
      <c r="C30" s="56">
        <v>5623.669651199797</v>
      </c>
      <c r="D30" s="56">
        <v>1204.3873441127694</v>
      </c>
      <c r="E30" s="56">
        <v>1878.8659857923499</v>
      </c>
      <c r="F30" s="56">
        <v>2798.4491122308259</v>
      </c>
      <c r="G30" s="56">
        <v>4072.959699528627</v>
      </c>
      <c r="H30" s="56">
        <v>5321.1187484257525</v>
      </c>
      <c r="I30" s="56">
        <v>5753.4954097659947</v>
      </c>
      <c r="J30" s="56">
        <v>6547.4564617839178</v>
      </c>
      <c r="K30" s="56">
        <v>7791.8234580719945</v>
      </c>
      <c r="L30" s="56">
        <v>7472.6563068092482</v>
      </c>
      <c r="M30" s="56">
        <v>3163.3846088629598</v>
      </c>
      <c r="N30" s="56">
        <v>1218.3761614893947</v>
      </c>
      <c r="O30" s="57"/>
    </row>
    <row r="31" spans="1:18" ht="12" customHeight="1" x14ac:dyDescent="0.2">
      <c r="B31" s="45" t="s">
        <v>4</v>
      </c>
      <c r="C31" s="56">
        <v>4226.4562390238543</v>
      </c>
      <c r="D31" s="56">
        <v>1271.2833864965444</v>
      </c>
      <c r="E31" s="56">
        <v>2060.8157383279045</v>
      </c>
      <c r="F31" s="56">
        <v>3465.8411125071393</v>
      </c>
      <c r="G31" s="56">
        <v>4165.3155626570915</v>
      </c>
      <c r="H31" s="56">
        <v>4459.0008236732701</v>
      </c>
      <c r="I31" s="56">
        <v>4722.2448152131401</v>
      </c>
      <c r="J31" s="56">
        <v>5161.1750024698986</v>
      </c>
      <c r="K31" s="56">
        <v>6268.0485118441147</v>
      </c>
      <c r="L31" s="56">
        <v>4580.0961883057089</v>
      </c>
      <c r="M31" s="56">
        <v>2985.9264298158291</v>
      </c>
      <c r="N31" s="56">
        <v>835.14533455882349</v>
      </c>
      <c r="O31" s="57"/>
    </row>
    <row r="32" spans="1:18" s="2" customFormat="1" ht="12" customHeight="1" x14ac:dyDescent="0.2">
      <c r="B32" s="46" t="s">
        <v>1</v>
      </c>
      <c r="C32" s="58">
        <v>5426.2962791919008</v>
      </c>
      <c r="D32" s="58">
        <v>1233.698188679245</v>
      </c>
      <c r="E32" s="58">
        <v>1915.4465843702246</v>
      </c>
      <c r="F32" s="58">
        <v>2902.9940569869386</v>
      </c>
      <c r="G32" s="58">
        <v>4085.7049093206483</v>
      </c>
      <c r="H32" s="58">
        <v>5204.744781889608</v>
      </c>
      <c r="I32" s="58">
        <v>5628.1641152831571</v>
      </c>
      <c r="J32" s="58">
        <v>6378.5675276738202</v>
      </c>
      <c r="K32" s="58">
        <v>7578.7809396378261</v>
      </c>
      <c r="L32" s="58">
        <v>7084.0634005525417</v>
      </c>
      <c r="M32" s="58">
        <v>3138.0874058752574</v>
      </c>
      <c r="N32" s="58">
        <v>1151.4506051020844</v>
      </c>
      <c r="O32" s="57"/>
    </row>
    <row r="33" spans="2:15" ht="12" customHeight="1" x14ac:dyDescent="0.2">
      <c r="B33" s="52" t="s">
        <v>6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4"/>
      <c r="O33" s="55"/>
    </row>
    <row r="34" spans="2:15" ht="12" customHeight="1" x14ac:dyDescent="0.2">
      <c r="B34" s="45" t="s">
        <v>3</v>
      </c>
      <c r="C34" s="56">
        <v>2557.2478858238101</v>
      </c>
      <c r="D34" s="56">
        <v>625.80064220183476</v>
      </c>
      <c r="E34" s="56">
        <v>964.18650836725465</v>
      </c>
      <c r="F34" s="56">
        <v>1089.3709549977723</v>
      </c>
      <c r="G34" s="56">
        <v>1550.2427911769194</v>
      </c>
      <c r="H34" s="56">
        <v>2035.5979831746736</v>
      </c>
      <c r="I34" s="56">
        <v>2523.6476841094891</v>
      </c>
      <c r="J34" s="56">
        <v>3103.9887172439498</v>
      </c>
      <c r="K34" s="56">
        <v>3256.2168121914028</v>
      </c>
      <c r="L34" s="56">
        <v>3373.4638750374434</v>
      </c>
      <c r="M34" s="56">
        <v>2736.6338601261195</v>
      </c>
      <c r="N34" s="56">
        <v>1690.760250987445</v>
      </c>
      <c r="O34" s="57"/>
    </row>
    <row r="35" spans="2:15" ht="12" customHeight="1" x14ac:dyDescent="0.2">
      <c r="B35" s="45" t="s">
        <v>4</v>
      </c>
      <c r="C35" s="56">
        <v>2165.9189844864218</v>
      </c>
      <c r="D35" s="56">
        <v>543.21885350318473</v>
      </c>
      <c r="E35" s="56">
        <v>1078.0654883720931</v>
      </c>
      <c r="F35" s="56">
        <v>1181.0261985472155</v>
      </c>
      <c r="G35" s="56">
        <v>1363.445060034305</v>
      </c>
      <c r="H35" s="56">
        <v>1866.64021875</v>
      </c>
      <c r="I35" s="56">
        <v>2221.1683920661676</v>
      </c>
      <c r="J35" s="56">
        <v>2675.7657319916193</v>
      </c>
      <c r="K35" s="56">
        <v>2495.6232374135629</v>
      </c>
      <c r="L35" s="56">
        <v>2586.629916022609</v>
      </c>
      <c r="M35" s="56">
        <v>2209.0672958965915</v>
      </c>
      <c r="N35" s="56">
        <v>1659.995220464747</v>
      </c>
      <c r="O35" s="57"/>
    </row>
    <row r="36" spans="2:15" s="2" customFormat="1" ht="12" customHeight="1" x14ac:dyDescent="0.2">
      <c r="B36" s="46" t="s">
        <v>1</v>
      </c>
      <c r="C36" s="58">
        <v>2388.2414176015841</v>
      </c>
      <c r="D36" s="58">
        <v>599.01274793388427</v>
      </c>
      <c r="E36" s="58">
        <v>1006.1470579834335</v>
      </c>
      <c r="F36" s="58">
        <v>1126.2980365377794</v>
      </c>
      <c r="G36" s="58">
        <v>1472.5589197503341</v>
      </c>
      <c r="H36" s="58">
        <v>1962.3610543082907</v>
      </c>
      <c r="I36" s="58">
        <v>2385.1696635202065</v>
      </c>
      <c r="J36" s="58">
        <v>2915.085175089172</v>
      </c>
      <c r="K36" s="58">
        <v>2930.7039602089239</v>
      </c>
      <c r="L36" s="58">
        <v>3032.7446003916161</v>
      </c>
      <c r="M36" s="58">
        <v>2510.6283953245397</v>
      </c>
      <c r="N36" s="58">
        <v>1677.6201477655836</v>
      </c>
      <c r="O36" s="57"/>
    </row>
    <row r="37" spans="2:15" ht="12" customHeight="1" x14ac:dyDescent="0.2">
      <c r="B37" s="52" t="s">
        <v>10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4"/>
      <c r="O37" s="57"/>
    </row>
    <row r="38" spans="2:15" ht="12" customHeight="1" x14ac:dyDescent="0.2">
      <c r="B38" s="45" t="s">
        <v>3</v>
      </c>
      <c r="C38" s="56">
        <v>1832.458810503005</v>
      </c>
      <c r="D38" s="56">
        <v>124.72</v>
      </c>
      <c r="E38" s="56">
        <v>289.27</v>
      </c>
      <c r="F38" s="56">
        <v>655.24</v>
      </c>
      <c r="G38" s="56">
        <v>1017.72</v>
      </c>
      <c r="H38" s="56">
        <v>1615.91</v>
      </c>
      <c r="I38" s="56">
        <v>1961.34</v>
      </c>
      <c r="J38" s="56">
        <v>2554.2399999999998</v>
      </c>
      <c r="K38" s="56">
        <v>2366.2199999999998</v>
      </c>
      <c r="L38" s="56">
        <v>2241</v>
      </c>
      <c r="M38" s="56">
        <v>1793.76</v>
      </c>
      <c r="N38" s="56">
        <v>1018.36</v>
      </c>
      <c r="O38" s="57"/>
    </row>
    <row r="39" spans="2:15" ht="12" customHeight="1" x14ac:dyDescent="0.2">
      <c r="B39" s="45" t="s">
        <v>4</v>
      </c>
      <c r="C39" s="56">
        <v>1913.0651533194402</v>
      </c>
      <c r="D39" s="56">
        <v>0</v>
      </c>
      <c r="E39" s="56">
        <v>379.01</v>
      </c>
      <c r="F39" s="56">
        <v>603.35</v>
      </c>
      <c r="G39" s="56">
        <v>1014.25</v>
      </c>
      <c r="H39" s="56">
        <v>1556.66</v>
      </c>
      <c r="I39" s="56">
        <v>2184.23</v>
      </c>
      <c r="J39" s="56">
        <v>2421.0100000000002</v>
      </c>
      <c r="K39" s="56">
        <v>2893.71</v>
      </c>
      <c r="L39" s="56">
        <v>2349.25</v>
      </c>
      <c r="M39" s="56">
        <v>1621.42</v>
      </c>
      <c r="N39" s="56">
        <v>1248.29</v>
      </c>
      <c r="O39" s="57"/>
    </row>
    <row r="40" spans="2:15" s="2" customFormat="1" ht="12" customHeight="1" x14ac:dyDescent="0.2">
      <c r="B40" s="46" t="s">
        <v>1</v>
      </c>
      <c r="C40" s="58">
        <v>1887.2734082397003</v>
      </c>
      <c r="D40" s="58">
        <v>124.72</v>
      </c>
      <c r="E40" s="58">
        <v>338.21909090909088</v>
      </c>
      <c r="F40" s="58">
        <v>619.01919037199127</v>
      </c>
      <c r="G40" s="58">
        <v>1015.2659419152277</v>
      </c>
      <c r="H40" s="58">
        <v>1573.6708751279425</v>
      </c>
      <c r="I40" s="58">
        <v>2112.8923656429943</v>
      </c>
      <c r="J40" s="58">
        <v>2461.9788346552778</v>
      </c>
      <c r="K40" s="58">
        <v>2721.2698491198657</v>
      </c>
      <c r="L40" s="58">
        <v>2310.3640776699031</v>
      </c>
      <c r="M40" s="58">
        <v>1694.5040114613182</v>
      </c>
      <c r="N40" s="58">
        <v>1127.8974678111588</v>
      </c>
      <c r="O40" s="57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Insured Persons</vt:lpstr>
      <vt:lpstr>Accrued Amounts</vt:lpstr>
      <vt:lpstr>Persons recieving payments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2019-04-30T08:16:39Z</cp:lastPrinted>
  <dcterms:created xsi:type="dcterms:W3CDTF">2007-02-26T17:24:26Z</dcterms:created>
  <dcterms:modified xsi:type="dcterms:W3CDTF">2025-04-30T07:13:52Z</dcterms:modified>
</cp:coreProperties>
</file>