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9BC8~1.MAN\AppData\Local\Temp\7zO47D9F0C4\"/>
    </mc:Choice>
  </mc:AlternateContent>
  <bookViews>
    <workbookView xWindow="0" yWindow="0" windowWidth="12195" windowHeight="4755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3.1-Д'!$A$1:$P$20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M11" i="19" l="1"/>
  <c r="M15" i="19" l="1"/>
  <c r="M5" i="19"/>
  <c r="M14" i="11"/>
  <c r="M4" i="11"/>
  <c r="M6" i="39" l="1"/>
  <c r="M5" i="39"/>
  <c r="M4" i="39"/>
  <c r="L6" i="36"/>
  <c r="L7" i="36"/>
  <c r="L8" i="36"/>
  <c r="L9" i="36"/>
  <c r="L5" i="36"/>
  <c r="C10" i="36"/>
  <c r="D10" i="36"/>
  <c r="E10" i="36"/>
  <c r="F10" i="36"/>
  <c r="G10" i="36"/>
  <c r="H10" i="36"/>
  <c r="I10" i="36"/>
  <c r="J10" i="36"/>
  <c r="K10" i="36"/>
  <c r="B10" i="36"/>
  <c r="M6" i="35"/>
  <c r="M7" i="35"/>
  <c r="M8" i="35"/>
  <c r="M9" i="35"/>
  <c r="M10" i="35"/>
  <c r="M12" i="35"/>
  <c r="M13" i="35"/>
  <c r="M14" i="35"/>
  <c r="M5" i="35"/>
  <c r="C16" i="20"/>
  <c r="D16" i="20"/>
  <c r="E16" i="20"/>
  <c r="F16" i="20"/>
  <c r="G16" i="20"/>
  <c r="H16" i="20"/>
  <c r="I16" i="20"/>
  <c r="J16" i="20"/>
  <c r="M16" i="20"/>
  <c r="N16" i="20"/>
  <c r="K16" i="20"/>
  <c r="L16" i="20"/>
  <c r="C6" i="20"/>
  <c r="D6" i="20"/>
  <c r="E6" i="20"/>
  <c r="F6" i="20"/>
  <c r="G6" i="20"/>
  <c r="H6" i="20"/>
  <c r="I6" i="20"/>
  <c r="J6" i="20"/>
  <c r="C7" i="20"/>
  <c r="D7" i="20"/>
  <c r="E7" i="20"/>
  <c r="F7" i="20"/>
  <c r="G7" i="20"/>
  <c r="H7" i="20"/>
  <c r="I7" i="20"/>
  <c r="J7" i="20"/>
  <c r="C8" i="20"/>
  <c r="D8" i="20"/>
  <c r="E8" i="20"/>
  <c r="F8" i="20"/>
  <c r="G8" i="20"/>
  <c r="H8" i="20"/>
  <c r="I8" i="20"/>
  <c r="J8" i="20"/>
  <c r="C9" i="20"/>
  <c r="D9" i="20"/>
  <c r="E9" i="20"/>
  <c r="F9" i="20"/>
  <c r="G9" i="20"/>
  <c r="H9" i="20"/>
  <c r="I9" i="20"/>
  <c r="J9" i="20"/>
  <c r="C10" i="20"/>
  <c r="D10" i="20"/>
  <c r="E10" i="20"/>
  <c r="F10" i="20"/>
  <c r="G10" i="20"/>
  <c r="H10" i="20"/>
  <c r="I10" i="20"/>
  <c r="J10" i="20"/>
  <c r="C11" i="20"/>
  <c r="D11" i="20"/>
  <c r="E11" i="20"/>
  <c r="F11" i="20"/>
  <c r="G11" i="20"/>
  <c r="H11" i="20"/>
  <c r="I11" i="20"/>
  <c r="J11" i="20"/>
  <c r="C12" i="20"/>
  <c r="D12" i="20"/>
  <c r="E12" i="20"/>
  <c r="F12" i="20"/>
  <c r="G12" i="20"/>
  <c r="H12" i="20"/>
  <c r="I12" i="20"/>
  <c r="J12" i="20"/>
  <c r="C13" i="20"/>
  <c r="D13" i="20"/>
  <c r="E13" i="20"/>
  <c r="F13" i="20"/>
  <c r="G13" i="20"/>
  <c r="H13" i="20"/>
  <c r="I13" i="20"/>
  <c r="J13" i="20"/>
  <c r="C14" i="20"/>
  <c r="D14" i="20"/>
  <c r="E14" i="20"/>
  <c r="F14" i="20"/>
  <c r="G14" i="20"/>
  <c r="H14" i="20"/>
  <c r="I14" i="20"/>
  <c r="J14" i="20"/>
  <c r="C15" i="20"/>
  <c r="D15" i="20"/>
  <c r="E15" i="20"/>
  <c r="F15" i="20"/>
  <c r="G15" i="20"/>
  <c r="H15" i="20"/>
  <c r="I15" i="20"/>
  <c r="J15" i="20"/>
  <c r="K6" i="20"/>
  <c r="K7" i="20"/>
  <c r="K8" i="20"/>
  <c r="K9" i="20"/>
  <c r="K10" i="20"/>
  <c r="K11" i="20"/>
  <c r="K12" i="20"/>
  <c r="K13" i="20"/>
  <c r="K14" i="20"/>
  <c r="K15" i="20"/>
  <c r="M6" i="20"/>
  <c r="N6" i="20"/>
  <c r="M7" i="20"/>
  <c r="N7" i="20"/>
  <c r="M8" i="20"/>
  <c r="N8" i="20"/>
  <c r="M9" i="20"/>
  <c r="N9" i="20"/>
  <c r="M10" i="20"/>
  <c r="N10" i="20"/>
  <c r="M11" i="20"/>
  <c r="N11" i="20"/>
  <c r="M12" i="20"/>
  <c r="N12" i="20"/>
  <c r="M13" i="20"/>
  <c r="N13" i="20"/>
  <c r="M14" i="20"/>
  <c r="N14" i="20"/>
  <c r="M15" i="20"/>
  <c r="N15" i="20"/>
  <c r="L7" i="20"/>
  <c r="L8" i="20"/>
  <c r="L9" i="20"/>
  <c r="L10" i="20"/>
  <c r="L11" i="20"/>
  <c r="L12" i="20"/>
  <c r="L13" i="20"/>
  <c r="L14" i="20"/>
  <c r="L15" i="20"/>
  <c r="L6" i="20"/>
  <c r="L10" i="36" l="1"/>
  <c r="C25" i="35"/>
  <c r="C26" i="35"/>
  <c r="C27" i="35"/>
  <c r="D15" i="19"/>
  <c r="E15" i="19"/>
  <c r="F15" i="19"/>
  <c r="G15" i="19"/>
  <c r="H15" i="19"/>
  <c r="I15" i="19"/>
  <c r="J15" i="19"/>
  <c r="K15" i="19"/>
  <c r="L15" i="19"/>
  <c r="D16" i="19"/>
  <c r="E16" i="19"/>
  <c r="F16" i="19"/>
  <c r="G16" i="19"/>
  <c r="H16" i="19"/>
  <c r="I16" i="19"/>
  <c r="J16" i="19"/>
  <c r="K16" i="19"/>
  <c r="L16" i="19"/>
  <c r="M16" i="19"/>
  <c r="D17" i="19"/>
  <c r="E17" i="19"/>
  <c r="F17" i="19"/>
  <c r="G17" i="19"/>
  <c r="H17" i="19"/>
  <c r="I17" i="19"/>
  <c r="J17" i="19"/>
  <c r="K17" i="19"/>
  <c r="L17" i="19"/>
  <c r="M17" i="19"/>
  <c r="D18" i="19"/>
  <c r="E18" i="19"/>
  <c r="F18" i="19"/>
  <c r="G18" i="19"/>
  <c r="H18" i="19"/>
  <c r="I18" i="19"/>
  <c r="J18" i="19"/>
  <c r="K18" i="19"/>
  <c r="L18" i="19"/>
  <c r="M18" i="19"/>
  <c r="C16" i="19"/>
  <c r="C17" i="19"/>
  <c r="C18" i="19"/>
  <c r="C15" i="19"/>
  <c r="C6" i="19"/>
  <c r="D6" i="19"/>
  <c r="E6" i="19"/>
  <c r="F6" i="19"/>
  <c r="G6" i="19"/>
  <c r="H6" i="19"/>
  <c r="I6" i="19"/>
  <c r="J6" i="19"/>
  <c r="K6" i="19"/>
  <c r="L6" i="19"/>
  <c r="M6" i="19"/>
  <c r="C7" i="19"/>
  <c r="D7" i="19"/>
  <c r="E7" i="19"/>
  <c r="F7" i="19"/>
  <c r="G7" i="19"/>
  <c r="H7" i="19"/>
  <c r="I7" i="19"/>
  <c r="J7" i="19"/>
  <c r="K7" i="19"/>
  <c r="L7" i="19"/>
  <c r="M7" i="19"/>
  <c r="C8" i="19"/>
  <c r="D8" i="19"/>
  <c r="E8" i="19"/>
  <c r="F8" i="19"/>
  <c r="G8" i="19"/>
  <c r="H8" i="19"/>
  <c r="I8" i="19"/>
  <c r="J8" i="19"/>
  <c r="K8" i="19"/>
  <c r="L8" i="19"/>
  <c r="M8" i="19"/>
  <c r="C9" i="19"/>
  <c r="D9" i="19"/>
  <c r="E9" i="19"/>
  <c r="F9" i="19"/>
  <c r="G9" i="19"/>
  <c r="H9" i="19"/>
  <c r="I9" i="19"/>
  <c r="J9" i="19"/>
  <c r="K9" i="19"/>
  <c r="L9" i="19"/>
  <c r="M9" i="19"/>
  <c r="C10" i="19"/>
  <c r="D10" i="19"/>
  <c r="E10" i="19"/>
  <c r="F10" i="19"/>
  <c r="G10" i="19"/>
  <c r="H10" i="19"/>
  <c r="I10" i="19"/>
  <c r="J10" i="19"/>
  <c r="K10" i="19"/>
  <c r="L10" i="19"/>
  <c r="M10" i="19"/>
  <c r="C11" i="19"/>
  <c r="D11" i="19"/>
  <c r="E11" i="19"/>
  <c r="F11" i="19"/>
  <c r="G11" i="19"/>
  <c r="H11" i="19"/>
  <c r="I11" i="19"/>
  <c r="J11" i="19"/>
  <c r="K11" i="19"/>
  <c r="L11" i="19"/>
  <c r="C12" i="19"/>
  <c r="D12" i="19"/>
  <c r="E12" i="19"/>
  <c r="F12" i="19"/>
  <c r="G12" i="19"/>
  <c r="H12" i="19"/>
  <c r="I12" i="19"/>
  <c r="J12" i="19"/>
  <c r="K12" i="19"/>
  <c r="L12" i="19"/>
  <c r="M12" i="19"/>
  <c r="C13" i="19"/>
  <c r="D13" i="19"/>
  <c r="E13" i="19"/>
  <c r="F13" i="19"/>
  <c r="G13" i="19"/>
  <c r="H13" i="19"/>
  <c r="I13" i="19"/>
  <c r="J13" i="19"/>
  <c r="K13" i="19"/>
  <c r="L13" i="19"/>
  <c r="M13" i="19"/>
  <c r="C14" i="19"/>
  <c r="D14" i="19"/>
  <c r="E14" i="19"/>
  <c r="F14" i="19"/>
  <c r="G14" i="19"/>
  <c r="H14" i="19"/>
  <c r="I14" i="19"/>
  <c r="J14" i="19"/>
  <c r="K14" i="19"/>
  <c r="L14" i="19"/>
  <c r="M14" i="19"/>
  <c r="D5" i="19"/>
  <c r="E5" i="19"/>
  <c r="F5" i="19"/>
  <c r="G5" i="19"/>
  <c r="H5" i="19"/>
  <c r="I5" i="19"/>
  <c r="J5" i="19"/>
  <c r="K5" i="19"/>
  <c r="L5" i="19"/>
  <c r="C5" i="19"/>
  <c r="M6" i="11"/>
  <c r="M7" i="11"/>
  <c r="M8" i="11"/>
  <c r="M9" i="11"/>
  <c r="M10" i="11"/>
  <c r="M11" i="11"/>
  <c r="M12" i="11"/>
  <c r="M13" i="11"/>
  <c r="M15" i="11"/>
  <c r="M16" i="11"/>
  <c r="M17" i="11"/>
  <c r="M5" i="11"/>
  <c r="O8" i="18"/>
  <c r="O9" i="18"/>
  <c r="O10" i="18"/>
  <c r="O11" i="18"/>
  <c r="O12" i="18"/>
  <c r="O13" i="18"/>
  <c r="O14" i="18"/>
  <c r="O15" i="18"/>
  <c r="O16" i="18"/>
  <c r="O17" i="18"/>
  <c r="O7" i="18"/>
  <c r="O8" i="10"/>
  <c r="O9" i="10"/>
  <c r="O10" i="10"/>
  <c r="O11" i="10"/>
  <c r="O12" i="10"/>
  <c r="O13" i="10"/>
  <c r="O14" i="10"/>
  <c r="O15" i="10"/>
  <c r="O16" i="10"/>
  <c r="O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B17" i="10"/>
  <c r="C6" i="28"/>
  <c r="D6" i="28"/>
  <c r="E6" i="28"/>
  <c r="F6" i="28"/>
  <c r="G6" i="28"/>
  <c r="H6" i="28"/>
  <c r="I6" i="28"/>
  <c r="J6" i="28"/>
  <c r="K6" i="28"/>
  <c r="L6" i="28"/>
  <c r="M6" i="28"/>
  <c r="N6" i="28"/>
  <c r="C7" i="28"/>
  <c r="D7" i="28"/>
  <c r="E7" i="28"/>
  <c r="F7" i="28"/>
  <c r="G7" i="28"/>
  <c r="H7" i="28"/>
  <c r="I7" i="28"/>
  <c r="J7" i="28"/>
  <c r="K7" i="28"/>
  <c r="L7" i="28"/>
  <c r="M7" i="28"/>
  <c r="N7" i="28"/>
  <c r="C8" i="28"/>
  <c r="D8" i="28"/>
  <c r="E8" i="28"/>
  <c r="F8" i="28"/>
  <c r="G8" i="28"/>
  <c r="H8" i="28"/>
  <c r="I8" i="28"/>
  <c r="J8" i="28"/>
  <c r="K8" i="28"/>
  <c r="L8" i="28"/>
  <c r="M8" i="28"/>
  <c r="N8" i="28"/>
  <c r="C9" i="28"/>
  <c r="D9" i="28"/>
  <c r="E9" i="28"/>
  <c r="F9" i="28"/>
  <c r="G9" i="28"/>
  <c r="H9" i="28"/>
  <c r="I9" i="28"/>
  <c r="J9" i="28"/>
  <c r="K9" i="28"/>
  <c r="L9" i="28"/>
  <c r="M9" i="28"/>
  <c r="N9" i="28"/>
  <c r="C10" i="28"/>
  <c r="D10" i="28"/>
  <c r="E10" i="28"/>
  <c r="F10" i="28"/>
  <c r="G10" i="28"/>
  <c r="H10" i="28"/>
  <c r="I10" i="28"/>
  <c r="J10" i="28"/>
  <c r="K10" i="28"/>
  <c r="L10" i="28"/>
  <c r="M10" i="28"/>
  <c r="N10" i="28"/>
  <c r="C11" i="28"/>
  <c r="D11" i="28"/>
  <c r="E11" i="28"/>
  <c r="F11" i="28"/>
  <c r="G11" i="28"/>
  <c r="H11" i="28"/>
  <c r="I11" i="28"/>
  <c r="J11" i="28"/>
  <c r="K11" i="28"/>
  <c r="L11" i="28"/>
  <c r="M11" i="28"/>
  <c r="N11" i="28"/>
  <c r="C12" i="28"/>
  <c r="D12" i="28"/>
  <c r="E12" i="28"/>
  <c r="F12" i="28"/>
  <c r="G12" i="28"/>
  <c r="H12" i="28"/>
  <c r="I12" i="28"/>
  <c r="J12" i="28"/>
  <c r="K12" i="28"/>
  <c r="L12" i="28"/>
  <c r="M12" i="28"/>
  <c r="N12" i="28"/>
  <c r="C13" i="28"/>
  <c r="D13" i="28"/>
  <c r="E13" i="28"/>
  <c r="F13" i="28"/>
  <c r="G13" i="28"/>
  <c r="H13" i="28"/>
  <c r="I13" i="28"/>
  <c r="J13" i="28"/>
  <c r="K13" i="28"/>
  <c r="L13" i="28"/>
  <c r="M13" i="28"/>
  <c r="N13" i="28"/>
  <c r="C14" i="28"/>
  <c r="D14" i="28"/>
  <c r="E14" i="28"/>
  <c r="F14" i="28"/>
  <c r="G14" i="28"/>
  <c r="H14" i="28"/>
  <c r="I14" i="28"/>
  <c r="J14" i="28"/>
  <c r="K14" i="28"/>
  <c r="L14" i="28"/>
  <c r="M14" i="28"/>
  <c r="N14" i="28"/>
  <c r="C15" i="28"/>
  <c r="D15" i="28"/>
  <c r="E15" i="28"/>
  <c r="F15" i="28"/>
  <c r="G15" i="28"/>
  <c r="H15" i="28"/>
  <c r="I15" i="28"/>
  <c r="J15" i="28"/>
  <c r="K15" i="28"/>
  <c r="L15" i="28"/>
  <c r="M15" i="28"/>
  <c r="N15" i="28"/>
  <c r="C16" i="28"/>
  <c r="D16" i="28"/>
  <c r="E16" i="28"/>
  <c r="F16" i="28"/>
  <c r="G16" i="28"/>
  <c r="H16" i="28"/>
  <c r="I16" i="28"/>
  <c r="J16" i="28"/>
  <c r="K16" i="28"/>
  <c r="L16" i="28"/>
  <c r="M16" i="28"/>
  <c r="N16" i="28"/>
  <c r="B7" i="28"/>
  <c r="B8" i="28"/>
  <c r="B9" i="28"/>
  <c r="B10" i="28"/>
  <c r="B11" i="28"/>
  <c r="B12" i="28"/>
  <c r="B13" i="28"/>
  <c r="B14" i="28"/>
  <c r="B15" i="28"/>
  <c r="B16" i="28"/>
  <c r="B6" i="28"/>
  <c r="L16" i="7"/>
  <c r="M16" i="7"/>
  <c r="N16" i="7"/>
  <c r="C16" i="7"/>
  <c r="D16" i="7"/>
  <c r="E16" i="7"/>
  <c r="F16" i="7"/>
  <c r="G16" i="7"/>
  <c r="H16" i="7"/>
  <c r="I16" i="7"/>
  <c r="J16" i="7"/>
  <c r="K16" i="7"/>
  <c r="B16" i="7"/>
  <c r="C28" i="35" l="1"/>
  <c r="D27" i="35" s="1"/>
  <c r="O17" i="10"/>
  <c r="L5" i="41"/>
  <c r="L6" i="41"/>
  <c r="L7" i="41"/>
  <c r="L4" i="41"/>
  <c r="C6" i="5"/>
  <c r="D6" i="5"/>
  <c r="E6" i="5"/>
  <c r="F6" i="5"/>
  <c r="G6" i="5"/>
  <c r="H6" i="5"/>
  <c r="I6" i="5"/>
  <c r="J6" i="5"/>
  <c r="K6" i="5"/>
  <c r="L6" i="5"/>
  <c r="M6" i="5"/>
  <c r="N6" i="5"/>
  <c r="C7" i="5"/>
  <c r="D7" i="5"/>
  <c r="E7" i="5"/>
  <c r="F7" i="5"/>
  <c r="G7" i="5"/>
  <c r="H7" i="5"/>
  <c r="I7" i="5"/>
  <c r="J7" i="5"/>
  <c r="K7" i="5"/>
  <c r="L7" i="5"/>
  <c r="M7" i="5"/>
  <c r="N7" i="5"/>
  <c r="C8" i="5"/>
  <c r="D8" i="5"/>
  <c r="E8" i="5"/>
  <c r="F8" i="5"/>
  <c r="G8" i="5"/>
  <c r="H8" i="5"/>
  <c r="I8" i="5"/>
  <c r="J8" i="5"/>
  <c r="K8" i="5"/>
  <c r="L8" i="5"/>
  <c r="M8" i="5"/>
  <c r="N8" i="5"/>
  <c r="C9" i="5"/>
  <c r="D9" i="5"/>
  <c r="E9" i="5"/>
  <c r="F9" i="5"/>
  <c r="G9" i="5"/>
  <c r="H9" i="5"/>
  <c r="I9" i="5"/>
  <c r="J9" i="5"/>
  <c r="K9" i="5"/>
  <c r="L9" i="5"/>
  <c r="M9" i="5"/>
  <c r="N9" i="5"/>
  <c r="C10" i="5"/>
  <c r="D10" i="5"/>
  <c r="E10" i="5"/>
  <c r="F10" i="5"/>
  <c r="G10" i="5"/>
  <c r="H10" i="5"/>
  <c r="I10" i="5"/>
  <c r="J10" i="5"/>
  <c r="K10" i="5"/>
  <c r="L10" i="5"/>
  <c r="M10" i="5"/>
  <c r="N10" i="5"/>
  <c r="C11" i="5"/>
  <c r="D11" i="5"/>
  <c r="E11" i="5"/>
  <c r="F11" i="5"/>
  <c r="G11" i="5"/>
  <c r="H11" i="5"/>
  <c r="I11" i="5"/>
  <c r="J11" i="5"/>
  <c r="K11" i="5"/>
  <c r="L11" i="5"/>
  <c r="M11" i="5"/>
  <c r="N11" i="5"/>
  <c r="C12" i="5"/>
  <c r="D12" i="5"/>
  <c r="E12" i="5"/>
  <c r="F12" i="5"/>
  <c r="G12" i="5"/>
  <c r="H12" i="5"/>
  <c r="I12" i="5"/>
  <c r="J12" i="5"/>
  <c r="K12" i="5"/>
  <c r="L12" i="5"/>
  <c r="M12" i="5"/>
  <c r="N12" i="5"/>
  <c r="C13" i="5"/>
  <c r="D13" i="5"/>
  <c r="E13" i="5"/>
  <c r="F13" i="5"/>
  <c r="G13" i="5"/>
  <c r="H13" i="5"/>
  <c r="I13" i="5"/>
  <c r="J13" i="5"/>
  <c r="K13" i="5"/>
  <c r="L13" i="5"/>
  <c r="M13" i="5"/>
  <c r="N13" i="5"/>
  <c r="C14" i="5"/>
  <c r="D14" i="5"/>
  <c r="E14" i="5"/>
  <c r="F14" i="5"/>
  <c r="G14" i="5"/>
  <c r="H14" i="5"/>
  <c r="I14" i="5"/>
  <c r="J14" i="5"/>
  <c r="K14" i="5"/>
  <c r="L14" i="5"/>
  <c r="M14" i="5"/>
  <c r="N14" i="5"/>
  <c r="C15" i="5"/>
  <c r="D15" i="5"/>
  <c r="E15" i="5"/>
  <c r="F15" i="5"/>
  <c r="G15" i="5"/>
  <c r="H15" i="5"/>
  <c r="I15" i="5"/>
  <c r="J15" i="5"/>
  <c r="K15" i="5"/>
  <c r="L15" i="5"/>
  <c r="M15" i="5"/>
  <c r="N15" i="5"/>
  <c r="C16" i="5"/>
  <c r="D16" i="5"/>
  <c r="E16" i="5"/>
  <c r="F16" i="5"/>
  <c r="G16" i="5"/>
  <c r="H16" i="5"/>
  <c r="I16" i="5"/>
  <c r="J16" i="5"/>
  <c r="K16" i="5"/>
  <c r="L16" i="5"/>
  <c r="M16" i="5"/>
  <c r="N16" i="5"/>
  <c r="B7" i="5"/>
  <c r="B8" i="5"/>
  <c r="B9" i="5"/>
  <c r="B10" i="5"/>
  <c r="B11" i="5"/>
  <c r="B12" i="5"/>
  <c r="B13" i="5"/>
  <c r="B14" i="5"/>
  <c r="B15" i="5"/>
  <c r="B16" i="5"/>
  <c r="B6" i="5"/>
  <c r="D25" i="35" l="1"/>
  <c r="D28" i="35" s="1"/>
  <c r="D26" i="35"/>
  <c r="B15" i="6"/>
  <c r="D15" i="6"/>
  <c r="E15" i="6"/>
  <c r="F15" i="6"/>
  <c r="G15" i="6"/>
  <c r="H15" i="6"/>
  <c r="I15" i="6"/>
  <c r="J15" i="6"/>
  <c r="K15" i="6"/>
  <c r="L15" i="6"/>
  <c r="M15" i="6"/>
  <c r="N15" i="6"/>
  <c r="C15" i="6"/>
</calcChain>
</file>

<file path=xl/sharedStrings.xml><?xml version="1.0" encoding="utf-8"?>
<sst xmlns="http://schemas.openxmlformats.org/spreadsheetml/2006/main" count="274" uniqueCount="102">
  <si>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</si>
  <si>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</si>
  <si>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</si>
  <si>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</si>
  <si>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</si>
  <si>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</si>
  <si>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</si>
  <si>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</si>
  <si>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</si>
  <si>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</si>
  <si>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</si>
  <si>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</si>
  <si>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</si>
  <si>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</si>
  <si>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</si>
  <si>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</si>
  <si>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</si>
  <si>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</si>
  <si>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</si>
  <si>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</si>
  <si>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</si>
  <si>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</si>
  <si>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</si>
  <si>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</si>
  <si>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</si>
  <si>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</si>
  <si>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</si>
  <si>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</si>
  <si>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</si>
  <si>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</si>
  <si>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</si>
  <si>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</si>
  <si>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</si>
  <si>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</si>
  <si>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</si>
  <si>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</si>
  <si>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</si>
  <si>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</si>
  <si>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</si>
  <si>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</si>
  <si>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</si>
  <si>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</si>
  <si>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</si>
  <si>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</si>
  <si>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</si>
  <si>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</si>
  <si>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</si>
  <si>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</si>
  <si>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</si>
  <si>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</si>
  <si>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</si>
  <si>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</si>
  <si>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</si>
  <si>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</si>
  <si>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</si>
  <si>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</si>
  <si>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</si>
  <si>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</si>
  <si>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</si>
  <si>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</si>
  <si>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</si>
  <si>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</si>
  <si>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</si>
  <si>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</si>
  <si>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</si>
  <si>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</si>
  <si>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</si>
  <si>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</si>
  <si>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</si>
  <si>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</si>
  <si>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</si>
  <si>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</si>
  <si>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</si>
  <si>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</si>
  <si>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</si>
  <si>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</si>
  <si>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</si>
  <si>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</si>
  <si>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</si>
  <si>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</si>
  <si>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</si>
  <si>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</si>
  <si>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</si>
  <si>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</si>
  <si>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</si>
  <si>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Година, среднопретеглено</t>
  </si>
  <si>
    <t>Година, средноаритметично</t>
  </si>
  <si>
    <t>Брой на осигурените лица* по видове договори в ДПФ към 31.12.2024 г.</t>
  </si>
  <si>
    <t>Динамика на нетните активи в ДПФ през 2024 г. (по месеци)</t>
  </si>
  <si>
    <t>Дългови финансови инструменти</t>
  </si>
  <si>
    <t>Дялови финансови инструменти</t>
  </si>
  <si>
    <t>Брой на пенсионерите в ДПФ към 31.12.2024 г.</t>
  </si>
  <si>
    <t xml:space="preserve">Начислени и изплатени суми на осигурени лица и пенсионери за периода  01.01.2024 г. - 31.12.2024 г. </t>
  </si>
  <si>
    <t>Брой на осигурените лица по договор от работодател към 31.12.2024 г. (брой лица)</t>
  </si>
  <si>
    <t>Натрупани средства по партидите на лицата с работодателски договори към 31.12.2024 г.(хил. лв.)</t>
  </si>
  <si>
    <t>Постъпления от осигурителни вноски по работодателски договори за 2024 г. (хил. лв.)</t>
  </si>
  <si>
    <t>С лична пенсия за старост</t>
  </si>
  <si>
    <t>С лична пенсия за инвалидност</t>
  </si>
  <si>
    <t>С наследствена пенсия</t>
  </si>
  <si>
    <t>Структура на осигурителните вноски в ДПФ за 2024 г.</t>
  </si>
  <si>
    <t xml:space="preserve">Инвестиционен портфейл и балансови активи на ДПФ към 31.12.2024 г. </t>
  </si>
  <si>
    <t>Структура на инвестиционния портфейл и балансовите активи на ДПФ към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</si>
</sst>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_-* #,##0.00\ _л_в_-;\-* #,##0.00\ _л_в_-;_-* &quot;-&quot;\ _л_в_-;_-@_-"/>
    <numFmt numFmtId="171" formatCode="0.00_ ;\-0.00\ "/>
    <numFmt numFmtId="172" formatCode="0.000"/>
    <numFmt numFmtId="173" formatCode="0.0000"/>
    <numFmt numFmtId="174" formatCode="0.0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1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5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167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/>
    <xf numFmtId="0" fontId="3" fillId="0" borderId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287">
    <xf numFmtId="0" fontId="0" fillId="0" borderId="0" xfId="0"/>
    <xf numFmtId="0" fontId="6" fillId="0" borderId="0" xfId="4" applyFont="1" applyBorder="1" applyAlignment="1">
      <alignment horizontal="center" vertical="center" wrapText="1"/>
    </xf>
    <xf numFmtId="0" fontId="6" fillId="0" borderId="0" xfId="4" applyFont="1" applyBorder="1" applyAlignment="1">
      <alignment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167" fontId="6" fillId="0" borderId="2" xfId="1" applyFont="1" applyBorder="1" applyAlignment="1">
      <alignment horizontal="left" wrapText="1"/>
    </xf>
    <xf numFmtId="3" fontId="6" fillId="0" borderId="0" xfId="4" applyNumberFormat="1" applyFont="1" applyBorder="1" applyAlignment="1">
      <alignment horizontal="center" vertical="center" wrapText="1"/>
    </xf>
    <xf numFmtId="167" fontId="6" fillId="0" borderId="2" xfId="1" applyFont="1" applyFill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vertical="center" wrapText="1"/>
    </xf>
    <xf numFmtId="168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3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3" applyFont="1"/>
    <xf numFmtId="0" fontId="6" fillId="0" borderId="0" xfId="0" applyFont="1" applyBorder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3" applyFont="1" applyBorder="1"/>
    <xf numFmtId="0" fontId="7" fillId="0" borderId="0" xfId="0" applyNumberFormat="1" applyFont="1" applyAlignment="1">
      <alignment horizontal="right" wrapText="1"/>
    </xf>
    <xf numFmtId="0" fontId="6" fillId="0" borderId="0" xfId="3" applyFont="1" applyBorder="1" applyAlignment="1">
      <alignment horizontal="left" wrapText="1"/>
    </xf>
    <xf numFmtId="0" fontId="6" fillId="0" borderId="0" xfId="3" applyFont="1" applyBorder="1" applyAlignment="1">
      <alignment horizontal="right" wrapText="1"/>
    </xf>
    <xf numFmtId="0" fontId="6" fillId="0" borderId="0" xfId="3" applyFont="1" applyAlignment="1">
      <alignment horizontal="left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Border="1" applyAlignment="1"/>
    <xf numFmtId="3" fontId="9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left" wrapText="1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167" fontId="9" fillId="0" borderId="3" xfId="1" applyFont="1" applyFill="1" applyBorder="1" applyAlignment="1">
      <alignment horizontal="center" vertical="center" wrapText="1"/>
    </xf>
    <xf numFmtId="10" fontId="9" fillId="0" borderId="0" xfId="3" applyNumberFormat="1" applyFont="1" applyAlignment="1">
      <alignment horizontal="center" vertical="center" wrapText="1"/>
    </xf>
    <xf numFmtId="0" fontId="9" fillId="0" borderId="2" xfId="3" applyFont="1" applyBorder="1" applyAlignment="1">
      <alignment horizontal="left" vertical="center" wrapText="1"/>
    </xf>
    <xf numFmtId="167" fontId="9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6" fillId="0" borderId="0" xfId="3" applyFont="1" applyBorder="1" applyAlignment="1">
      <alignment horizontal="left"/>
    </xf>
    <xf numFmtId="0" fontId="6" fillId="0" borderId="0" xfId="3" applyFont="1" applyBorder="1" applyAlignment="1">
      <alignment horizontal="center"/>
    </xf>
    <xf numFmtId="167" fontId="6" fillId="0" borderId="0" xfId="1" applyFont="1" applyBorder="1" applyAlignment="1">
      <alignment horizontal="left" wrapText="1"/>
    </xf>
    <xf numFmtId="0" fontId="14" fillId="0" borderId="0" xfId="0" applyNumberFormat="1" applyFont="1" applyBorder="1" applyAlignment="1">
      <alignment horizontal="right" vertical="center" wrapText="1"/>
    </xf>
    <xf numFmtId="167" fontId="6" fillId="0" borderId="0" xfId="1" applyFont="1" applyFill="1" applyBorder="1" applyAlignment="1">
      <alignment horizontal="left" wrapText="1"/>
    </xf>
    <xf numFmtId="0" fontId="8" fillId="0" borderId="0" xfId="3" applyFont="1" applyBorder="1"/>
    <xf numFmtId="0" fontId="8" fillId="0" borderId="0" xfId="3" applyFont="1" applyBorder="1" applyAlignment="1">
      <alignment horizontal="center"/>
    </xf>
    <xf numFmtId="3" fontId="9" fillId="0" borderId="2" xfId="0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wrapText="1"/>
    </xf>
    <xf numFmtId="0" fontId="15" fillId="0" borderId="0" xfId="0" applyFont="1" applyAlignment="1">
      <alignment horizontal="center"/>
    </xf>
    <xf numFmtId="3" fontId="10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16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0" borderId="0" xfId="4" applyFont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167" fontId="9" fillId="0" borderId="5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justify" vertical="top" wrapText="1"/>
    </xf>
    <xf numFmtId="2" fontId="9" fillId="0" borderId="0" xfId="0" applyNumberFormat="1" applyFont="1" applyAlignment="1">
      <alignment horizontal="center"/>
    </xf>
    <xf numFmtId="0" fontId="9" fillId="0" borderId="2" xfId="0" applyFont="1" applyBorder="1" applyAlignment="1">
      <alignment vertical="top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3" fontId="11" fillId="0" borderId="2" xfId="0" applyNumberFormat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6" fillId="0" borderId="0" xfId="3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left" wrapText="1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6" fillId="0" borderId="0" xfId="0" applyFont="1" applyBorder="1" applyAlignment="1">
      <alignment wrapText="1"/>
    </xf>
    <xf numFmtId="0" fontId="6" fillId="0" borderId="7" xfId="3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/>
    </xf>
    <xf numFmtId="2" fontId="14" fillId="0" borderId="0" xfId="0" applyNumberFormat="1" applyFont="1" applyBorder="1" applyAlignment="1">
      <alignment horizontal="right" vertical="center" wrapText="1"/>
    </xf>
    <xf numFmtId="0" fontId="9" fillId="0" borderId="0" xfId="3" applyFont="1" applyFill="1" applyAlignment="1">
      <alignment horizontal="right" vertical="center" wrapText="1"/>
    </xf>
    <xf numFmtId="3" fontId="6" fillId="0" borderId="0" xfId="4" applyNumberFormat="1" applyFont="1" applyFill="1" applyBorder="1" applyAlignment="1">
      <alignment horizontal="right" wrapText="1"/>
    </xf>
    <xf numFmtId="2" fontId="6" fillId="0" borderId="0" xfId="3" applyNumberFormat="1" applyFo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left" wrapText="1"/>
    </xf>
    <xf numFmtId="3" fontId="6" fillId="0" borderId="0" xfId="3" applyNumberFormat="1" applyFont="1"/>
    <xf numFmtId="3" fontId="6" fillId="0" borderId="2" xfId="4" applyNumberFormat="1" applyFont="1" applyFill="1" applyBorder="1" applyAlignment="1">
      <alignment horizontal="center" vertical="center" wrapText="1"/>
    </xf>
    <xf numFmtId="0" fontId="4" fillId="0" borderId="2" xfId="9" quotePrefix="1" applyFont="1" applyFill="1" applyBorder="1" applyAlignment="1">
      <alignment horizontal="right" vertical="center" wrapText="1" indent="1"/>
    </xf>
    <xf numFmtId="0" fontId="6" fillId="0" borderId="0" xfId="0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center" vertical="center" wrapText="1"/>
    </xf>
    <xf numFmtId="1" fontId="9" fillId="0" borderId="0" xfId="3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0" applyFont="1" applyBorder="1" applyAlignment="1">
      <alignment horizontal="right"/>
    </xf>
    <xf numFmtId="2" fontId="4" fillId="0" borderId="0" xfId="3" applyNumberFormat="1" applyFont="1" applyFill="1" applyBorder="1" applyAlignment="1">
      <alignment horizontal="right"/>
    </xf>
    <xf numFmtId="2" fontId="6" fillId="0" borderId="0" xfId="3" applyNumberFormat="1" applyFont="1" applyBorder="1" applyAlignment="1">
      <alignment horizontal="right"/>
    </xf>
    <xf numFmtId="0" fontId="6" fillId="0" borderId="2" xfId="4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15" fillId="0" borderId="2" xfId="9" applyFont="1" applyFill="1" applyBorder="1" applyAlignment="1">
      <alignment horizontal="center" vertical="center"/>
    </xf>
    <xf numFmtId="0" fontId="15" fillId="0" borderId="2" xfId="9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0" fontId="6" fillId="0" borderId="7" xfId="0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3" fontId="6" fillId="0" borderId="0" xfId="4" applyNumberFormat="1" applyFont="1" applyBorder="1" applyAlignment="1">
      <alignment vertical="center" wrapText="1"/>
    </xf>
    <xf numFmtId="3" fontId="9" fillId="0" borderId="0" xfId="3" applyNumberFormat="1" applyFont="1" applyAlignment="1">
      <alignment horizontal="right" vertical="center" wrapText="1"/>
    </xf>
    <xf numFmtId="10" fontId="9" fillId="0" borderId="0" xfId="3" applyNumberFormat="1" applyFont="1" applyFill="1" applyAlignment="1">
      <alignment horizontal="center" vertical="center" wrapText="1"/>
    </xf>
    <xf numFmtId="10" fontId="6" fillId="0" borderId="0" xfId="5" applyNumberFormat="1" applyFont="1"/>
    <xf numFmtId="0" fontId="4" fillId="0" borderId="2" xfId="0" applyFont="1" applyFill="1" applyBorder="1" applyAlignment="1">
      <alignment horizontal="left" vertical="center" wrapText="1"/>
    </xf>
    <xf numFmtId="10" fontId="15" fillId="0" borderId="0" xfId="5" applyNumberFormat="1" applyFont="1" applyFill="1" applyAlignment="1">
      <alignment horizontal="center" vertical="center" wrapText="1"/>
    </xf>
    <xf numFmtId="10" fontId="4" fillId="0" borderId="0" xfId="5" applyNumberFormat="1" applyFont="1" applyFill="1" applyAlignment="1">
      <alignment horizontal="center" vertical="center" wrapText="1"/>
    </xf>
    <xf numFmtId="2" fontId="15" fillId="0" borderId="0" xfId="3" applyNumberFormat="1" applyFont="1" applyFill="1" applyAlignment="1">
      <alignment horizontal="center" vertical="center" wrapText="1"/>
    </xf>
    <xf numFmtId="0" fontId="9" fillId="0" borderId="0" xfId="3" applyFont="1" applyFill="1" applyAlignment="1">
      <alignment horizontal="left" vertical="center" wrapText="1"/>
    </xf>
    <xf numFmtId="3" fontId="9" fillId="0" borderId="0" xfId="3" applyNumberFormat="1" applyFont="1" applyFill="1" applyAlignment="1">
      <alignment horizontal="left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167" fontId="6" fillId="0" borderId="2" xfId="1" applyFont="1" applyFill="1" applyBorder="1" applyAlignment="1">
      <alignment horizontal="left" vertical="center" wrapText="1"/>
    </xf>
    <xf numFmtId="167" fontId="6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7" fontId="4" fillId="0" borderId="2" xfId="1" applyFont="1" applyBorder="1" applyAlignment="1">
      <alignment horizontal="left" vertical="center" wrapText="1"/>
    </xf>
    <xf numFmtId="167" fontId="4" fillId="0" borderId="2" xfId="1" applyFont="1" applyFill="1" applyBorder="1" applyAlignment="1">
      <alignment horizontal="left" vertical="center" wrapText="1"/>
    </xf>
    <xf numFmtId="10" fontId="9" fillId="0" borderId="0" xfId="5" applyNumberFormat="1" applyFont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4" applyFont="1" applyFill="1" applyBorder="1" applyAlignment="1">
      <alignment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168" fontId="4" fillId="0" borderId="0" xfId="1" applyNumberFormat="1" applyFont="1" applyFill="1" applyBorder="1" applyAlignment="1">
      <alignment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8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right" vertical="center" wrapText="1" inden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right" wrapText="1"/>
    </xf>
    <xf numFmtId="1" fontId="18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4" fillId="0" borderId="2" xfId="9" quotePrefix="1" applyNumberFormat="1" applyFont="1" applyFill="1" applyBorder="1" applyAlignment="1">
      <alignment horizontal="right" vertical="center" wrapText="1" indent="1"/>
    </xf>
    <xf numFmtId="0" fontId="4" fillId="0" borderId="2" xfId="0" quotePrefix="1" applyNumberFormat="1" applyFont="1" applyFill="1" applyBorder="1" applyAlignment="1">
      <alignment horizontal="right" vertical="center" wrapText="1" indent="1"/>
    </xf>
    <xf numFmtId="0" fontId="4" fillId="0" borderId="2" xfId="0" applyNumberFormat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/>
    </xf>
    <xf numFmtId="172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/>
    <xf numFmtId="1" fontId="4" fillId="0" borderId="2" xfId="0" applyNumberFormat="1" applyFont="1" applyFill="1" applyBorder="1" applyAlignment="1">
      <alignment horizontal="center"/>
    </xf>
    <xf numFmtId="2" fontId="4" fillId="0" borderId="0" xfId="0" applyNumberFormat="1" applyFont="1" applyFill="1" applyAlignment="1"/>
    <xf numFmtId="0" fontId="9" fillId="0" borderId="2" xfId="3" applyFont="1" applyFill="1" applyBorder="1" applyAlignment="1">
      <alignment horizontal="center" vertical="center" wrapText="1"/>
    </xf>
    <xf numFmtId="3" fontId="9" fillId="0" borderId="0" xfId="3" applyNumberFormat="1" applyFont="1" applyFill="1" applyAlignment="1">
      <alignment horizontal="center" vertical="center" wrapText="1"/>
    </xf>
    <xf numFmtId="3" fontId="9" fillId="0" borderId="0" xfId="3" applyNumberFormat="1" applyFont="1" applyFill="1" applyAlignment="1">
      <alignment horizontal="right" vertical="center" wrapText="1"/>
    </xf>
    <xf numFmtId="2" fontId="6" fillId="0" borderId="0" xfId="0" applyNumberFormat="1" applyFont="1" applyAlignment="1">
      <alignment horizontal="center"/>
    </xf>
    <xf numFmtId="0" fontId="22" fillId="0" borderId="0" xfId="3" applyFont="1" applyFill="1" applyAlignment="1">
      <alignment horizontal="left" vertical="center" wrapText="1"/>
    </xf>
    <xf numFmtId="3" fontId="22" fillId="0" borderId="0" xfId="3" applyNumberFormat="1" applyFont="1" applyFill="1" applyAlignment="1">
      <alignment horizontal="left" vertical="center" wrapText="1"/>
    </xf>
    <xf numFmtId="0" fontId="22" fillId="0" borderId="0" xfId="3" applyFont="1" applyFill="1" applyAlignment="1">
      <alignment horizontal="center" vertical="center" wrapText="1"/>
    </xf>
    <xf numFmtId="3" fontId="22" fillId="0" borderId="0" xfId="3" applyNumberFormat="1" applyFont="1" applyFill="1" applyAlignment="1">
      <alignment horizontal="center" vertical="center" wrapText="1"/>
    </xf>
    <xf numFmtId="3" fontId="22" fillId="0" borderId="0" xfId="3" applyNumberFormat="1" applyFont="1" applyFill="1" applyAlignment="1">
      <alignment horizontal="right" vertical="center" wrapText="1"/>
    </xf>
    <xf numFmtId="0" fontId="20" fillId="0" borderId="0" xfId="3" applyFont="1" applyFill="1" applyAlignment="1">
      <alignment horizontal="left" vertical="center" wrapText="1"/>
    </xf>
    <xf numFmtId="0" fontId="20" fillId="0" borderId="0" xfId="3" applyFont="1" applyFill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center" wrapText="1"/>
    </xf>
    <xf numFmtId="173" fontId="20" fillId="2" borderId="0" xfId="5" applyNumberFormat="1" applyFont="1" applyFill="1" applyAlignment="1">
      <alignment horizontal="center" vertical="center" wrapText="1"/>
    </xf>
    <xf numFmtId="10" fontId="20" fillId="2" borderId="0" xfId="3" applyNumberFormat="1" applyFont="1" applyFill="1" applyAlignment="1">
      <alignment horizontal="center" vertical="center" wrapText="1"/>
    </xf>
    <xf numFmtId="0" fontId="20" fillId="2" borderId="0" xfId="3" applyFont="1" applyFill="1" applyAlignment="1">
      <alignment horizontal="left" vertical="center" wrapText="1"/>
    </xf>
    <xf numFmtId="3" fontId="20" fillId="0" borderId="0" xfId="3" applyNumberFormat="1" applyFont="1" applyFill="1" applyAlignment="1">
      <alignment horizontal="left" vertical="center" wrapText="1"/>
    </xf>
    <xf numFmtId="3" fontId="20" fillId="0" borderId="0" xfId="3" applyNumberFormat="1" applyFont="1" applyFill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center" vertical="center" wrapText="1"/>
    </xf>
    <xf numFmtId="3" fontId="4" fillId="0" borderId="2" xfId="4" applyNumberFormat="1" applyFont="1" applyFill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4" fontId="4" fillId="0" borderId="2" xfId="5" applyNumberFormat="1" applyFont="1" applyFill="1" applyBorder="1" applyAlignment="1">
      <alignment horizontal="right" vertical="center" wrapText="1"/>
    </xf>
    <xf numFmtId="3" fontId="6" fillId="0" borderId="2" xfId="4" applyNumberFormat="1" applyFont="1" applyFill="1" applyBorder="1" applyAlignment="1">
      <alignment horizontal="right" vertical="center" wrapText="1"/>
    </xf>
    <xf numFmtId="168" fontId="4" fillId="0" borderId="2" xfId="1" applyNumberFormat="1" applyFont="1" applyFill="1" applyBorder="1" applyAlignment="1">
      <alignment horizontal="right" vertical="center" wrapText="1"/>
    </xf>
    <xf numFmtId="168" fontId="6" fillId="0" borderId="2" xfId="1" applyNumberFormat="1" applyFont="1" applyFill="1" applyBorder="1" applyAlignment="1">
      <alignment horizontal="righ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6" fillId="0" borderId="2" xfId="3" applyNumberFormat="1" applyFont="1" applyFill="1" applyBorder="1"/>
    <xf numFmtId="3" fontId="4" fillId="0" borderId="2" xfId="3" applyNumberFormat="1" applyFont="1" applyFill="1" applyBorder="1" applyAlignment="1">
      <alignment vertical="center"/>
    </xf>
    <xf numFmtId="3" fontId="6" fillId="0" borderId="2" xfId="3" applyNumberFormat="1" applyFont="1" applyFill="1" applyBorder="1" applyAlignment="1">
      <alignment vertical="center"/>
    </xf>
    <xf numFmtId="2" fontId="4" fillId="0" borderId="2" xfId="3" applyNumberFormat="1" applyFont="1" applyFill="1" applyBorder="1" applyAlignment="1">
      <alignment horizontal="right" vertical="center"/>
    </xf>
    <xf numFmtId="2" fontId="6" fillId="0" borderId="2" xfId="3" applyNumberFormat="1" applyFont="1" applyFill="1" applyBorder="1" applyAlignment="1">
      <alignment horizontal="right" vertical="center"/>
    </xf>
    <xf numFmtId="166" fontId="15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70" fontId="15" fillId="0" borderId="2" xfId="0" applyNumberFormat="1" applyFont="1" applyFill="1" applyBorder="1" applyAlignment="1">
      <alignment horizontal="right" vertical="center" wrapText="1"/>
    </xf>
    <xf numFmtId="170" fontId="4" fillId="0" borderId="2" xfId="0" applyNumberFormat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vertical="center" wrapText="1"/>
    </xf>
    <xf numFmtId="3" fontId="9" fillId="0" borderId="2" xfId="3" applyNumberFormat="1" applyFont="1" applyFill="1" applyBorder="1" applyAlignment="1">
      <alignment vertical="center" wrapText="1"/>
    </xf>
    <xf numFmtId="3" fontId="9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vertical="top" wrapText="1"/>
    </xf>
    <xf numFmtId="4" fontId="6" fillId="0" borderId="7" xfId="0" applyNumberFormat="1" applyFont="1" applyFill="1" applyBorder="1" applyAlignment="1">
      <alignment horizontal="right" wrapText="1"/>
    </xf>
    <xf numFmtId="4" fontId="4" fillId="0" borderId="7" xfId="0" applyNumberFormat="1" applyFont="1" applyFill="1" applyBorder="1" applyAlignment="1">
      <alignment horizontal="right" wrapText="1"/>
    </xf>
    <xf numFmtId="174" fontId="4" fillId="0" borderId="2" xfId="0" quotePrefix="1" applyNumberFormat="1" applyFont="1" applyFill="1" applyBorder="1" applyAlignment="1">
      <alignment horizontal="right" vertical="center" wrapText="1" indent="1"/>
    </xf>
    <xf numFmtId="166" fontId="15" fillId="0" borderId="0" xfId="0" applyNumberFormat="1" applyFont="1" applyFill="1" applyAlignment="1">
      <alignment horizontal="center"/>
    </xf>
    <xf numFmtId="0" fontId="4" fillId="0" borderId="0" xfId="4" applyFont="1" applyBorder="1" applyAlignment="1">
      <alignment horizontal="left" vertical="center" wrapText="1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6" fillId="0" borderId="0" xfId="3" applyFont="1" applyBorder="1" applyAlignment="1">
      <alignment horizontal="center" wrapText="1"/>
    </xf>
    <xf numFmtId="0" fontId="6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4" fillId="0" borderId="0" xfId="3" applyFont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13" fillId="0" borderId="0" xfId="0" applyFont="1" applyFill="1" applyBorder="1" applyAlignment="1"/>
    <xf numFmtId="0" fontId="9" fillId="0" borderId="0" xfId="3" applyFont="1" applyFill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</cellXfs>
  <cellStyles count="15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3" xfId="14"/>
    <cellStyle name="Normal 3" xfId="13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1.1-Д'!$N$6:$N$15</c:f>
              <c:numCache>
                <c:formatCode>#,##0.00</c:formatCode>
                <c:ptCount val="10"/>
                <c:pt idx="0">
                  <c:v>21.831180666855222</c:v>
                </c:pt>
                <c:pt idx="1">
                  <c:v>7.8361773671474815</c:v>
                </c:pt>
                <c:pt idx="2">
                  <c:v>17.479966060148957</c:v>
                </c:pt>
                <c:pt idx="3">
                  <c:v>33.319505986612612</c:v>
                </c:pt>
                <c:pt idx="4">
                  <c:v>7.226674208855786</c:v>
                </c:pt>
                <c:pt idx="5">
                  <c:v>8.6565475629301414</c:v>
                </c:pt>
                <c:pt idx="6">
                  <c:v>1.1899374626818768</c:v>
                </c:pt>
                <c:pt idx="7">
                  <c:v>1.8145249992143553</c:v>
                </c:pt>
                <c:pt idx="8">
                  <c:v>6.7879702083529739E-2</c:v>
                </c:pt>
                <c:pt idx="9">
                  <c:v>0.57760598347003544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2.1-Д'!$N$6:$N$15</c:f>
              <c:numCache>
                <c:formatCode>#,##0.00</c:formatCode>
                <c:ptCount val="10"/>
                <c:pt idx="0">
                  <c:v>12.220206715169619</c:v>
                </c:pt>
                <c:pt idx="1">
                  <c:v>7.2911367241805483</c:v>
                </c:pt>
                <c:pt idx="2">
                  <c:v>10.798925489160075</c:v>
                </c:pt>
                <c:pt idx="3">
                  <c:v>43.075839592376411</c:v>
                </c:pt>
                <c:pt idx="4">
                  <c:v>15.355526289288765</c:v>
                </c:pt>
                <c:pt idx="5">
                  <c:v>8.327328226704001</c:v>
                </c:pt>
                <c:pt idx="6">
                  <c:v>1.3625597840515702</c:v>
                </c:pt>
                <c:pt idx="7">
                  <c:v>1.0634596999582804</c:v>
                </c:pt>
                <c:pt idx="8">
                  <c:v>7.003414736858625E-2</c:v>
                </c:pt>
                <c:pt idx="9">
                  <c:v>0.43498333174214354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A07-4D32-8ADD-C8D2959ED8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-5.2522752132715574E-3"/>
                  <c:y val="0.137847058457794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3.8919188875951E-2"/>
                  <c:y val="-8.0609492341376113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8D1C8319-453E-45C5-8877-20BBA89F06DA}" type="CATEGORYNAME">
                      <a:rPr lang="bg-BG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[CATEGORY NAME]</a:t>
                    </a:fld>
                    <a:r>
                      <a:rPr lang="bg-BG" baseline="0"/>
                      <a:t>
23.15%</a:t>
                    </a:r>
                  </a:p>
                </c:rich>
              </c:tx>
              <c:numFmt formatCode="0.0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FA07-4D32-8ADD-C8D2959ED88A}"/>
                </c:ext>
              </c:extLst>
            </c:dLbl>
            <c:dLbl>
              <c:idx val="3"/>
              <c:layout>
                <c:manualLayout>
                  <c:x val="3.1839280959445285E-2"/>
                  <c:y val="-5.05626390609803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5.5358754922956242E-2"/>
                  <c:y val="-0.1768071376864693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5.1614783932773654E-2"/>
                  <c:y val="-7.810988093493390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0.10203496302092663"/>
                  <c:y val="-3.43919954168165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4.1-Д'!$B$7:$B$8,'Таблица № 4.1-Д'!$B$11:$B$14)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4.1-Д'!$M$7:$M$8,'Таблица № 4.1-Д'!$M$11:$M$14)</c:f>
              <c:numCache>
                <c:formatCode>_-* #\ ##0.00\ _л_в_-;\-* #\ ##0.00\ _л_в_-;_-* "-"\ _л_в_-;_-@_-</c:formatCode>
                <c:ptCount val="6"/>
                <c:pt idx="0">
                  <c:v>51.431235488058313</c:v>
                </c:pt>
                <c:pt idx="1">
                  <c:v>5.0560637486025541</c:v>
                </c:pt>
                <c:pt idx="2">
                  <c:v>23.154971318749109</c:v>
                </c:pt>
                <c:pt idx="3">
                  <c:v>19.526801512187493</c:v>
                </c:pt>
                <c:pt idx="4">
                  <c:v>0.24986440285454845</c:v>
                </c:pt>
                <c:pt idx="5">
                  <c:v>0.57956352954798918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0.70911360799001244</c:v>
                </c:pt>
                <c:pt idx="1">
                  <c:v>6.2421972534332081E-3</c:v>
                </c:pt>
                <c:pt idx="2">
                  <c:v>0.28464419475655428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24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46"/>
  <sheetViews>
    <sheetView showGridLines="0" tabSelected="1" zoomScaleNormal="100" workbookViewId="0">
      <selection sqref="A1:N1"/>
    </sheetView>
  </sheetViews>
  <sheetFormatPr defaultColWidth="10.28515625" defaultRowHeight="15.75"/>
  <cols>
    <col min="1" max="1" width="52.7109375" style="2" customWidth="1"/>
    <col min="2" max="8" width="10.7109375" style="2" customWidth="1"/>
    <col min="9" max="16384" width="10.28515625" style="2"/>
  </cols>
  <sheetData>
    <row r="1" spans="1:14" ht="21" customHeight="1">
      <c r="A1" s="246" t="s">
        <v>53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14">
      <c r="A2" s="1"/>
      <c r="B2" s="3"/>
      <c r="C2" s="97"/>
      <c r="D2" s="97"/>
      <c r="F2" s="97"/>
      <c r="G2" s="97"/>
    </row>
    <row r="3" spans="1:14" s="1" customFormat="1">
      <c r="A3" s="241" t="s">
        <v>10</v>
      </c>
      <c r="B3" s="206">
        <v>2023</v>
      </c>
      <c r="C3" s="243">
        <v>2024</v>
      </c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5"/>
    </row>
    <row r="4" spans="1:14" s="1" customFormat="1">
      <c r="A4" s="242"/>
      <c r="B4" s="206">
        <v>12</v>
      </c>
      <c r="C4" s="207">
        <v>1</v>
      </c>
      <c r="D4" s="207">
        <v>2</v>
      </c>
      <c r="E4" s="109">
        <v>3</v>
      </c>
      <c r="F4" s="207">
        <v>4</v>
      </c>
      <c r="G4" s="207">
        <v>5</v>
      </c>
      <c r="H4" s="109">
        <v>6</v>
      </c>
      <c r="I4" s="109">
        <v>7</v>
      </c>
      <c r="J4" s="109">
        <v>8</v>
      </c>
      <c r="K4" s="109">
        <v>9</v>
      </c>
      <c r="L4" s="109">
        <v>10</v>
      </c>
      <c r="M4" s="109">
        <v>11</v>
      </c>
      <c r="N4" s="109">
        <v>12</v>
      </c>
    </row>
    <row r="5" spans="1:14" s="8" customFormat="1">
      <c r="A5" s="144" t="s">
        <v>0</v>
      </c>
      <c r="B5" s="208">
        <v>141174</v>
      </c>
      <c r="C5" s="208">
        <v>141017</v>
      </c>
      <c r="D5" s="208">
        <v>140890</v>
      </c>
      <c r="E5" s="208">
        <v>140789</v>
      </c>
      <c r="F5" s="208">
        <v>140680</v>
      </c>
      <c r="G5" s="208">
        <v>140542</v>
      </c>
      <c r="H5" s="208">
        <v>140220</v>
      </c>
      <c r="I5" s="208">
        <v>140014</v>
      </c>
      <c r="J5" s="208">
        <v>139797</v>
      </c>
      <c r="K5" s="208">
        <v>139625</v>
      </c>
      <c r="L5" s="208">
        <v>139466</v>
      </c>
      <c r="M5" s="208">
        <v>139308</v>
      </c>
      <c r="N5" s="208">
        <v>138938</v>
      </c>
    </row>
    <row r="6" spans="1:14" s="8" customFormat="1">
      <c r="A6" s="144" t="s">
        <v>1</v>
      </c>
      <c r="B6" s="208">
        <v>50218</v>
      </c>
      <c r="C6" s="208">
        <v>50232</v>
      </c>
      <c r="D6" s="208">
        <v>50187</v>
      </c>
      <c r="E6" s="208">
        <v>50213</v>
      </c>
      <c r="F6" s="208">
        <v>50200</v>
      </c>
      <c r="G6" s="208">
        <v>50202</v>
      </c>
      <c r="H6" s="208">
        <v>50209</v>
      </c>
      <c r="I6" s="208">
        <v>50190</v>
      </c>
      <c r="J6" s="208">
        <v>50177</v>
      </c>
      <c r="K6" s="208">
        <v>50055</v>
      </c>
      <c r="L6" s="208">
        <v>50146</v>
      </c>
      <c r="M6" s="208">
        <v>50057</v>
      </c>
      <c r="N6" s="208">
        <v>49871</v>
      </c>
    </row>
    <row r="7" spans="1:14" s="8" customFormat="1">
      <c r="A7" s="144" t="s">
        <v>11</v>
      </c>
      <c r="B7" s="208">
        <v>116806</v>
      </c>
      <c r="C7" s="208">
        <v>116468</v>
      </c>
      <c r="D7" s="208">
        <v>116093</v>
      </c>
      <c r="E7" s="208">
        <v>115639</v>
      </c>
      <c r="F7" s="208">
        <v>115183</v>
      </c>
      <c r="G7" s="208">
        <v>114704</v>
      </c>
      <c r="H7" s="208">
        <v>114155</v>
      </c>
      <c r="I7" s="208">
        <v>113602</v>
      </c>
      <c r="J7" s="208">
        <v>113080</v>
      </c>
      <c r="K7" s="208">
        <v>112700</v>
      </c>
      <c r="L7" s="208">
        <v>112264</v>
      </c>
      <c r="M7" s="208">
        <v>111770</v>
      </c>
      <c r="N7" s="208">
        <v>111246</v>
      </c>
    </row>
    <row r="8" spans="1:14" s="8" customFormat="1">
      <c r="A8" s="144" t="s">
        <v>2</v>
      </c>
      <c r="B8" s="208">
        <v>210780</v>
      </c>
      <c r="C8" s="208">
        <v>210728</v>
      </c>
      <c r="D8" s="208">
        <v>210728</v>
      </c>
      <c r="E8" s="208">
        <v>211083</v>
      </c>
      <c r="F8" s="208">
        <v>211254</v>
      </c>
      <c r="G8" s="208">
        <v>211370</v>
      </c>
      <c r="H8" s="208">
        <v>211507</v>
      </c>
      <c r="I8" s="208">
        <v>211457</v>
      </c>
      <c r="J8" s="208">
        <v>211533</v>
      </c>
      <c r="K8" s="208">
        <v>211604</v>
      </c>
      <c r="L8" s="208">
        <v>211763</v>
      </c>
      <c r="M8" s="208">
        <v>211767</v>
      </c>
      <c r="N8" s="208">
        <v>212052</v>
      </c>
    </row>
    <row r="9" spans="1:14" s="8" customFormat="1">
      <c r="A9" s="144" t="s">
        <v>81</v>
      </c>
      <c r="B9" s="208">
        <v>45812</v>
      </c>
      <c r="C9" s="208">
        <v>45807</v>
      </c>
      <c r="D9" s="208">
        <v>45810</v>
      </c>
      <c r="E9" s="208">
        <v>45777</v>
      </c>
      <c r="F9" s="208">
        <v>45784</v>
      </c>
      <c r="G9" s="208">
        <v>45820</v>
      </c>
      <c r="H9" s="208">
        <v>45852</v>
      </c>
      <c r="I9" s="208">
        <v>45902</v>
      </c>
      <c r="J9" s="208">
        <v>45883</v>
      </c>
      <c r="K9" s="208">
        <v>45909</v>
      </c>
      <c r="L9" s="208">
        <v>45937</v>
      </c>
      <c r="M9" s="208">
        <v>46015</v>
      </c>
      <c r="N9" s="208">
        <v>45992</v>
      </c>
    </row>
    <row r="10" spans="1:14" s="8" customFormat="1">
      <c r="A10" s="144" t="s">
        <v>8</v>
      </c>
      <c r="B10" s="208">
        <v>55537</v>
      </c>
      <c r="C10" s="208">
        <v>55491</v>
      </c>
      <c r="D10" s="208">
        <v>55476</v>
      </c>
      <c r="E10" s="208">
        <v>55463</v>
      </c>
      <c r="F10" s="208">
        <v>55456</v>
      </c>
      <c r="G10" s="208">
        <v>55411</v>
      </c>
      <c r="H10" s="208">
        <v>55314</v>
      </c>
      <c r="I10" s="208">
        <v>55293</v>
      </c>
      <c r="J10" s="208">
        <v>55233</v>
      </c>
      <c r="K10" s="208">
        <v>55181</v>
      </c>
      <c r="L10" s="208">
        <v>55141</v>
      </c>
      <c r="M10" s="208">
        <v>55103</v>
      </c>
      <c r="N10" s="208">
        <v>55092</v>
      </c>
    </row>
    <row r="11" spans="1:14" s="8" customFormat="1">
      <c r="A11" s="144" t="s">
        <v>54</v>
      </c>
      <c r="B11" s="208">
        <v>7375</v>
      </c>
      <c r="C11" s="208">
        <v>7427</v>
      </c>
      <c r="D11" s="208">
        <v>7450</v>
      </c>
      <c r="E11" s="208">
        <v>7460</v>
      </c>
      <c r="F11" s="208">
        <v>7486</v>
      </c>
      <c r="G11" s="208">
        <v>7489</v>
      </c>
      <c r="H11" s="208">
        <v>7512</v>
      </c>
      <c r="I11" s="208">
        <v>7517</v>
      </c>
      <c r="J11" s="208">
        <v>7516</v>
      </c>
      <c r="K11" s="208">
        <v>7527</v>
      </c>
      <c r="L11" s="208">
        <v>7522</v>
      </c>
      <c r="M11" s="208">
        <v>7561</v>
      </c>
      <c r="N11" s="208">
        <v>7573</v>
      </c>
    </row>
    <row r="12" spans="1:14" s="8" customFormat="1">
      <c r="A12" s="144" t="s">
        <v>32</v>
      </c>
      <c r="B12" s="208">
        <v>11222</v>
      </c>
      <c r="C12" s="208">
        <v>11229</v>
      </c>
      <c r="D12" s="208">
        <v>11220</v>
      </c>
      <c r="E12" s="208">
        <v>11243</v>
      </c>
      <c r="F12" s="208">
        <v>11248</v>
      </c>
      <c r="G12" s="208">
        <v>11256</v>
      </c>
      <c r="H12" s="208">
        <v>11256</v>
      </c>
      <c r="I12" s="208">
        <v>11260</v>
      </c>
      <c r="J12" s="208">
        <v>11282</v>
      </c>
      <c r="K12" s="208">
        <v>11308</v>
      </c>
      <c r="L12" s="208">
        <v>11320</v>
      </c>
      <c r="M12" s="208">
        <v>11318</v>
      </c>
      <c r="N12" s="208">
        <v>11548</v>
      </c>
    </row>
    <row r="13" spans="1:14" s="8" customFormat="1" ht="15.75" customHeight="1">
      <c r="A13" s="144" t="s">
        <v>69</v>
      </c>
      <c r="B13" s="208">
        <v>438</v>
      </c>
      <c r="C13" s="208">
        <v>439</v>
      </c>
      <c r="D13" s="208">
        <v>440</v>
      </c>
      <c r="E13" s="208">
        <v>440</v>
      </c>
      <c r="F13" s="208">
        <v>440</v>
      </c>
      <c r="G13" s="208">
        <v>438</v>
      </c>
      <c r="H13" s="208">
        <v>439</v>
      </c>
      <c r="I13" s="208">
        <v>435</v>
      </c>
      <c r="J13" s="208">
        <v>434</v>
      </c>
      <c r="K13" s="208">
        <v>434</v>
      </c>
      <c r="L13" s="208">
        <v>433</v>
      </c>
      <c r="M13" s="208">
        <v>433</v>
      </c>
      <c r="N13" s="208">
        <v>432</v>
      </c>
    </row>
    <row r="14" spans="1:14" s="8" customFormat="1" ht="15.75" customHeight="1">
      <c r="A14" s="142" t="s">
        <v>82</v>
      </c>
      <c r="B14" s="209">
        <v>3097</v>
      </c>
      <c r="C14" s="208">
        <v>3144</v>
      </c>
      <c r="D14" s="208">
        <v>3256</v>
      </c>
      <c r="E14" s="208">
        <v>3345</v>
      </c>
      <c r="F14" s="208">
        <v>3393</v>
      </c>
      <c r="G14" s="208">
        <v>3436</v>
      </c>
      <c r="H14" s="208">
        <v>3423</v>
      </c>
      <c r="I14" s="208">
        <v>3525</v>
      </c>
      <c r="J14" s="208">
        <v>3537</v>
      </c>
      <c r="K14" s="208">
        <v>3500</v>
      </c>
      <c r="L14" s="208">
        <v>3577</v>
      </c>
      <c r="M14" s="208">
        <v>3604</v>
      </c>
      <c r="N14" s="208">
        <v>3676</v>
      </c>
    </row>
    <row r="15" spans="1:14" s="8" customFormat="1" ht="15.75" customHeight="1">
      <c r="A15" s="145" t="s">
        <v>6</v>
      </c>
      <c r="B15" s="208">
        <f>+SUM(B5:B14)</f>
        <v>642459</v>
      </c>
      <c r="C15" s="208">
        <f>+SUM(C5:C14)</f>
        <v>641982</v>
      </c>
      <c r="D15" s="208">
        <f t="shared" ref="D15:N15" si="0">+SUM(D5:D14)</f>
        <v>641550</v>
      </c>
      <c r="E15" s="208">
        <f t="shared" si="0"/>
        <v>641452</v>
      </c>
      <c r="F15" s="208">
        <f t="shared" si="0"/>
        <v>641124</v>
      </c>
      <c r="G15" s="208">
        <f t="shared" si="0"/>
        <v>640668</v>
      </c>
      <c r="H15" s="208">
        <f t="shared" si="0"/>
        <v>639887</v>
      </c>
      <c r="I15" s="208">
        <f t="shared" si="0"/>
        <v>639195</v>
      </c>
      <c r="J15" s="208">
        <f t="shared" si="0"/>
        <v>638472</v>
      </c>
      <c r="K15" s="208">
        <f t="shared" si="0"/>
        <v>637843</v>
      </c>
      <c r="L15" s="208">
        <f t="shared" si="0"/>
        <v>637569</v>
      </c>
      <c r="M15" s="208">
        <f t="shared" si="0"/>
        <v>636936</v>
      </c>
      <c r="N15" s="208">
        <f t="shared" si="0"/>
        <v>636420</v>
      </c>
    </row>
    <row r="16" spans="1:14" s="8" customFormat="1">
      <c r="A16" s="57"/>
      <c r="B16" s="102"/>
      <c r="C16" s="102"/>
      <c r="D16" s="102"/>
      <c r="F16" s="102"/>
      <c r="G16" s="102"/>
    </row>
    <row r="17" spans="1:14">
      <c r="A17" s="105"/>
    </row>
    <row r="18" spans="1:14">
      <c r="A18" s="240"/>
      <c r="B18" s="240"/>
      <c r="C18" s="240"/>
      <c r="D18" s="240"/>
    </row>
    <row r="19" spans="1:14">
      <c r="B19" s="129"/>
      <c r="C19" s="129"/>
      <c r="D19" s="129"/>
      <c r="E19" s="129"/>
      <c r="F19" s="129"/>
      <c r="G19" s="129"/>
      <c r="H19" s="129"/>
    </row>
    <row r="20" spans="1:14"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</row>
    <row r="21" spans="1:14"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</row>
    <row r="22" spans="1:14"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</row>
    <row r="23" spans="1:14"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</row>
    <row r="24" spans="1:14"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</row>
    <row r="25" spans="1:14"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</row>
    <row r="26" spans="1:14"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</row>
    <row r="27" spans="1:14"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</row>
    <row r="28" spans="1:14"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</row>
    <row r="29" spans="1:14"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</row>
    <row r="30" spans="1:14"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</row>
    <row r="31" spans="1:14">
      <c r="B31" s="129"/>
      <c r="C31" s="129"/>
      <c r="D31" s="129"/>
      <c r="E31" s="129"/>
      <c r="F31" s="129"/>
      <c r="G31" s="129"/>
      <c r="H31" s="129"/>
    </row>
    <row r="34" spans="2:14"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</row>
    <row r="35" spans="2:14"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</row>
    <row r="36" spans="2:14"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</row>
    <row r="37" spans="2:14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</row>
    <row r="38" spans="2:14"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</row>
    <row r="39" spans="2:14"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</row>
    <row r="40" spans="2:14">
      <c r="B40" s="129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</row>
    <row r="41" spans="2:14"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</row>
    <row r="42" spans="2:14"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</row>
    <row r="43" spans="2:14"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</row>
    <row r="44" spans="2:14"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</row>
    <row r="45" spans="2:14"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</row>
    <row r="46" spans="2:14">
      <c r="B46" s="129"/>
    </row>
  </sheetData>
  <mergeCells count="4">
    <mergeCell ref="A18:D18"/>
    <mergeCell ref="A3:A4"/>
    <mergeCell ref="C3:N3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7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33"/>
  <sheetViews>
    <sheetView showGridLines="0" zoomScaleNormal="75" workbookViewId="0">
      <selection sqref="A1:N1"/>
    </sheetView>
  </sheetViews>
  <sheetFormatPr defaultRowHeight="14.25" customHeight="1"/>
  <cols>
    <col min="1" max="1" width="52.42578125" style="12" customWidth="1"/>
    <col min="2" max="2" width="10.7109375" style="12" customWidth="1"/>
    <col min="3" max="4" width="10.7109375" style="11" customWidth="1"/>
    <col min="5" max="5" width="10.42578125" style="12" customWidth="1"/>
    <col min="6" max="7" width="10.7109375" style="11" customWidth="1"/>
    <col min="8" max="14" width="10.7109375" style="12" customWidth="1"/>
    <col min="15" max="16384" width="9.140625" style="12"/>
  </cols>
  <sheetData>
    <row r="1" spans="1:14" ht="33.75" customHeight="1">
      <c r="A1" s="259" t="s">
        <v>72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4" ht="8.25" customHeight="1">
      <c r="A2" s="11"/>
      <c r="B2" s="33"/>
      <c r="C2" s="33"/>
      <c r="D2" s="33"/>
      <c r="F2" s="33"/>
      <c r="G2" s="33"/>
    </row>
    <row r="3" spans="1:14" ht="13.5" customHeight="1">
      <c r="A3" s="13"/>
      <c r="B3" s="13"/>
      <c r="C3" s="14"/>
      <c r="D3" s="14"/>
      <c r="E3" s="115"/>
      <c r="F3" s="111"/>
      <c r="G3" s="111"/>
      <c r="H3" s="118"/>
      <c r="K3" s="122"/>
      <c r="N3" s="122" t="s">
        <v>47</v>
      </c>
    </row>
    <row r="4" spans="1:14" s="15" customFormat="1" ht="21" customHeight="1">
      <c r="A4" s="264" t="s">
        <v>10</v>
      </c>
      <c r="B4" s="4">
        <v>2023</v>
      </c>
      <c r="C4" s="256">
        <v>2024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8"/>
    </row>
    <row r="5" spans="1:14" s="15" customFormat="1" ht="21" customHeight="1">
      <c r="A5" s="264"/>
      <c r="B5" s="4">
        <v>12</v>
      </c>
      <c r="C5" s="98">
        <v>1</v>
      </c>
      <c r="D5" s="98">
        <v>2</v>
      </c>
      <c r="E5" s="127">
        <v>3</v>
      </c>
      <c r="F5" s="98">
        <v>4</v>
      </c>
      <c r="G5" s="127">
        <v>5</v>
      </c>
      <c r="H5" s="98">
        <v>6</v>
      </c>
      <c r="I5" s="98">
        <v>7</v>
      </c>
      <c r="J5" s="98">
        <v>8</v>
      </c>
      <c r="K5" s="98">
        <v>9</v>
      </c>
      <c r="L5" s="98">
        <v>10</v>
      </c>
      <c r="M5" s="98">
        <v>11</v>
      </c>
      <c r="N5" s="98">
        <v>12</v>
      </c>
    </row>
    <row r="6" spans="1:14" ht="21" customHeight="1">
      <c r="A6" s="7" t="s">
        <v>0</v>
      </c>
      <c r="B6" s="227">
        <v>1250.51</v>
      </c>
      <c r="C6" s="227">
        <f>+'Таблица № 2-Д'!C6*1000/'Таблица № 1-Д'!C5</f>
        <v>1255.8414942879228</v>
      </c>
      <c r="D6" s="227">
        <f>+'Таблица № 2-Д'!D6*1000/'Таблица № 1-Д'!D5</f>
        <v>1267.5633472922138</v>
      </c>
      <c r="E6" s="227">
        <f>+'Таблица № 2-Д'!E6*1000/'Таблица № 1-Д'!E5</f>
        <v>1286.4002159259601</v>
      </c>
      <c r="F6" s="227">
        <f>+'Таблица № 2-Д'!F6*1000/'Таблица № 1-Д'!F5</f>
        <v>1274.3957918680694</v>
      </c>
      <c r="G6" s="227">
        <f>+'Таблица № 2-Д'!G6*1000/'Таблица № 1-Д'!G5</f>
        <v>1289.8208364759289</v>
      </c>
      <c r="H6" s="227">
        <f>+'Таблица № 2-Д'!H6*1000/'Таблица № 1-Д'!H5</f>
        <v>1294.1877050349451</v>
      </c>
      <c r="I6" s="227">
        <f>+'Таблица № 2-Д'!I6*1000/'Таблица № 1-Д'!I5</f>
        <v>1312.2259202651164</v>
      </c>
      <c r="J6" s="227">
        <f>+'Таблица № 2-Д'!J6*1000/'Таблица № 1-Д'!J5</f>
        <v>1322.6106425745902</v>
      </c>
      <c r="K6" s="227">
        <f>+'Таблица № 2-Д'!K6*1000/'Таблица № 1-Д'!K5</f>
        <v>1344.2220232766338</v>
      </c>
      <c r="L6" s="227">
        <f>+'Таблица № 2-Д'!L6*1000/'Таблица № 1-Д'!L5</f>
        <v>1333.8591484662929</v>
      </c>
      <c r="M6" s="227">
        <f>+'Таблица № 2-Д'!M6*1000/'Таблица № 1-Д'!M5</f>
        <v>1350.4106009705115</v>
      </c>
      <c r="N6" s="227">
        <f>+'Таблица № 2-Д'!N6*1000/'Таблица № 1-Д'!N5</f>
        <v>1345.0459917373216</v>
      </c>
    </row>
    <row r="7" spans="1:14" ht="21" customHeight="1">
      <c r="A7" s="7" t="s">
        <v>1</v>
      </c>
      <c r="B7" s="227">
        <v>2084.23</v>
      </c>
      <c r="C7" s="227">
        <f>+'Таблица № 2-Д'!C7*1000/'Таблица № 1-Д'!C6</f>
        <v>2066.6109253065774</v>
      </c>
      <c r="D7" s="227">
        <f>+'Таблица № 2-Д'!D7*1000/'Таблица № 1-Д'!D6</f>
        <v>2097.0570067945882</v>
      </c>
      <c r="E7" s="227">
        <f>+'Таблица № 2-Д'!E7*1000/'Таблица № 1-Д'!E6</f>
        <v>2052.0781470933821</v>
      </c>
      <c r="F7" s="227">
        <f>+'Таблица № 2-Д'!F7*1000/'Таблица № 1-Д'!F6</f>
        <v>2079.3227091633466</v>
      </c>
      <c r="G7" s="227">
        <f>+'Таблица № 2-Д'!G7*1000/'Таблица № 1-Д'!G6</f>
        <v>2104.0197601689174</v>
      </c>
      <c r="H7" s="227">
        <f>+'Таблица № 2-Д'!H7*1000/'Таблица № 1-Д'!H6</f>
        <v>2112.6690433985937</v>
      </c>
      <c r="I7" s="227">
        <f>+'Таблица № 2-Д'!I7*1000/'Таблица № 1-Д'!I6</f>
        <v>2107.7106993424986</v>
      </c>
      <c r="J7" s="227">
        <f>+'Таблица № 2-Д'!J7*1000/'Таблица № 1-Д'!J6</f>
        <v>2083.1855232477033</v>
      </c>
      <c r="K7" s="227">
        <f>+'Таблица № 2-Д'!K7*1000/'Таблица № 1-Д'!K6</f>
        <v>2130.1967835381079</v>
      </c>
      <c r="L7" s="227">
        <f>+'Таблица № 2-Д'!L7*1000/'Таблица № 1-Д'!L6</f>
        <v>2110.078570573924</v>
      </c>
      <c r="M7" s="227">
        <f>+'Таблица № 2-Д'!M7*1000/'Таблица № 1-Д'!M6</f>
        <v>2151.0677827276904</v>
      </c>
      <c r="N7" s="227">
        <f>+'Таблица № 2-Д'!N7*1000/'Таблица № 1-Д'!N6</f>
        <v>2235.7682821679932</v>
      </c>
    </row>
    <row r="8" spans="1:14" ht="21" customHeight="1">
      <c r="A8" s="7" t="s">
        <v>11</v>
      </c>
      <c r="B8" s="227">
        <v>1352.89</v>
      </c>
      <c r="C8" s="227">
        <f>+'Таблица № 2-Д'!C8*1000/'Таблица № 1-Д'!C7</f>
        <v>1367.5859463543634</v>
      </c>
      <c r="D8" s="227">
        <f>+'Таблица № 2-Д'!D8*1000/'Таблица № 1-Д'!D7</f>
        <v>1375.8882964519826</v>
      </c>
      <c r="E8" s="227">
        <f>+'Таблица № 2-Д'!E8*1000/'Таблица № 1-Д'!E7</f>
        <v>1398.5420143723138</v>
      </c>
      <c r="F8" s="227">
        <f>+'Таблица № 2-Д'!F8*1000/'Таблица № 1-Д'!F7</f>
        <v>1379.0576734413933</v>
      </c>
      <c r="G8" s="227">
        <f>+'Таблица № 2-Д'!G8*1000/'Таблица № 1-Д'!G7</f>
        <v>1398.434230715581</v>
      </c>
      <c r="H8" s="227">
        <f>+'Таблица № 2-Д'!H8*1000/'Таблица № 1-Д'!H7</f>
        <v>1407.4460163812359</v>
      </c>
      <c r="I8" s="227">
        <f>+'Таблица № 2-Д'!I8*1000/'Таблица № 1-Д'!I7</f>
        <v>1433.6191264238305</v>
      </c>
      <c r="J8" s="227">
        <f>+'Таблица № 2-Д'!J8*1000/'Таблица № 1-Д'!J7</f>
        <v>1454.0590732224973</v>
      </c>
      <c r="K8" s="227">
        <f>+'Таблица № 2-Д'!K8*1000/'Таблица № 1-Д'!K7</f>
        <v>1479.5652173913043</v>
      </c>
      <c r="L8" s="227">
        <f>+'Таблица № 2-Д'!L8*1000/'Таблица № 1-Д'!L7</f>
        <v>1468.119789068624</v>
      </c>
      <c r="M8" s="227">
        <f>+'Таблица № 2-Д'!M8*1000/'Таблица № 1-Д'!M7</f>
        <v>1501.2257314127226</v>
      </c>
      <c r="N8" s="227">
        <f>+'Таблица № 2-Д'!N8*1000/'Таблица № 1-Д'!N7</f>
        <v>1484.4848354098124</v>
      </c>
    </row>
    <row r="9" spans="1:14" ht="21" customHeight="1">
      <c r="A9" s="7" t="s">
        <v>2</v>
      </c>
      <c r="B9" s="227">
        <v>2927.82</v>
      </c>
      <c r="C9" s="227">
        <f>+'Таблица № 2-Д'!C9*1000/'Таблица № 1-Д'!C8</f>
        <v>2934.4652822595954</v>
      </c>
      <c r="D9" s="227">
        <f>+'Таблица № 2-Д'!D9*1000/'Таблица № 1-Д'!D8</f>
        <v>2950.5713526441668</v>
      </c>
      <c r="E9" s="227">
        <f>+'Таблица № 2-Д'!E9*1000/'Таблица № 1-Д'!E8</f>
        <v>2993.1306642410805</v>
      </c>
      <c r="F9" s="227">
        <f>+'Таблица № 2-Д'!F9*1000/'Таблица № 1-Д'!F8</f>
        <v>2943.8543175513837</v>
      </c>
      <c r="G9" s="227">
        <f>+'Таблица № 2-Д'!G9*1000/'Таблица № 1-Д'!G8</f>
        <v>2984.3449874627431</v>
      </c>
      <c r="H9" s="227">
        <f>+'Таблица № 2-Д'!H9*1000/'Таблица № 1-Д'!H8</f>
        <v>2997.5178126492269</v>
      </c>
      <c r="I9" s="227">
        <f>+'Таблица № 2-Д'!I9*1000/'Таблица № 1-Д'!I8</f>
        <v>3028.9940744453957</v>
      </c>
      <c r="J9" s="227">
        <f>+'Таблица № 2-Д'!J9*1000/'Таблица № 1-Д'!J8</f>
        <v>3051.9587960270974</v>
      </c>
      <c r="K9" s="227">
        <f>+'Таблица № 2-Д'!K9*1000/'Таблица № 1-Д'!K8</f>
        <v>3101.0708682255536</v>
      </c>
      <c r="L9" s="227">
        <f>+'Таблица № 2-Д'!L9*1000/'Таблица № 1-Д'!L8</f>
        <v>3073.5822594126453</v>
      </c>
      <c r="M9" s="227">
        <f>+'Таблица № 2-Д'!M9*1000/'Таблица № 1-Д'!M8</f>
        <v>3114.9187550468205</v>
      </c>
      <c r="N9" s="227">
        <f>+'Таблица № 2-Д'!N9*1000/'Таблица № 1-Д'!N8</f>
        <v>3106.497462886462</v>
      </c>
    </row>
    <row r="10" spans="1:14" ht="21" customHeight="1">
      <c r="A10" s="7" t="s">
        <v>81</v>
      </c>
      <c r="B10" s="227">
        <v>4549.24</v>
      </c>
      <c r="C10" s="227">
        <f>+'Таблица № 2-Д'!C10*1000/'Таблица № 1-Д'!C9</f>
        <v>4592.1584037374205</v>
      </c>
      <c r="D10" s="227">
        <f>+'Таблица № 2-Д'!D10*1000/'Таблица № 1-Д'!D9</f>
        <v>4654.857018118315</v>
      </c>
      <c r="E10" s="227">
        <f>+'Таблица № 2-Д'!E10*1000/'Таблица № 1-Д'!E9</f>
        <v>4759.7920353015706</v>
      </c>
      <c r="F10" s="227">
        <f>+'Таблица № 2-Д'!F10*1000/'Таблица № 1-Д'!F9</f>
        <v>4683.0333741044906</v>
      </c>
      <c r="G10" s="227">
        <f>+'Таблица № 2-Д'!G10*1000/'Таблица № 1-Д'!G9</f>
        <v>4771.9554779572236</v>
      </c>
      <c r="H10" s="227">
        <f>+'Таблица № 2-Д'!H10*1000/'Таблица № 1-Д'!H9</f>
        <v>4808.3834947221494</v>
      </c>
      <c r="I10" s="227">
        <f>+'Таблица № 2-Д'!I10*1000/'Таблица № 1-Д'!I9</f>
        <v>4875.5827632782884</v>
      </c>
      <c r="J10" s="227">
        <f>+'Таблица № 2-Д'!J10*1000/'Таблица № 1-Д'!J9</f>
        <v>4949.6109670248243</v>
      </c>
      <c r="K10" s="227">
        <f>+'Таблица № 2-Д'!K10*1000/'Таблица № 1-Д'!K9</f>
        <v>5034.9604652682483</v>
      </c>
      <c r="L10" s="227">
        <f>+'Таблица № 2-Д'!L10*1000/'Таблица № 1-Д'!L9</f>
        <v>5007.4885168818164</v>
      </c>
      <c r="M10" s="227">
        <f>+'Таблица № 2-Д'!M10*1000/'Таблица № 1-Д'!M9</f>
        <v>5098.5548190807349</v>
      </c>
      <c r="N10" s="227">
        <f>+'Таблица № 2-Д'!N10*1000/'Таблица № 1-Д'!N9</f>
        <v>5105.7792659592969</v>
      </c>
    </row>
    <row r="11" spans="1:14" ht="21" customHeight="1">
      <c r="A11" s="7" t="s">
        <v>8</v>
      </c>
      <c r="B11" s="227">
        <v>2119.88</v>
      </c>
      <c r="C11" s="227">
        <f>+'Таблица № 2-Д'!C11*1000/'Таблица № 1-Д'!C10</f>
        <v>2124.2904254744012</v>
      </c>
      <c r="D11" s="227">
        <f>+'Таблица № 2-Д'!D11*1000/'Таблица № 1-Д'!D10</f>
        <v>2133.3008868699976</v>
      </c>
      <c r="E11" s="227">
        <f>+'Таблица № 2-Д'!E11*1000/'Таблица № 1-Д'!E10</f>
        <v>2156.4827001784975</v>
      </c>
      <c r="F11" s="227">
        <f>+'Таблица № 2-Д'!F11*1000/'Таблица № 1-Д'!F10</f>
        <v>2172.3889209463359</v>
      </c>
      <c r="G11" s="227">
        <f>+'Таблица № 2-Д'!G11*1000/'Таблица № 1-Д'!G10</f>
        <v>2180.2349713955714</v>
      </c>
      <c r="H11" s="227">
        <f>+'Таблица № 2-Д'!H11*1000/'Таблица № 1-Д'!H10</f>
        <v>2199.8047510575984</v>
      </c>
      <c r="I11" s="227">
        <f>+'Таблица № 2-Д'!I11*1000/'Таблица № 1-Д'!I10</f>
        <v>2215.5969110013925</v>
      </c>
      <c r="J11" s="227">
        <f>+'Таблица № 2-Д'!J11*1000/'Таблица № 1-Д'!J10</f>
        <v>2225.7165100573934</v>
      </c>
      <c r="K11" s="227">
        <f>+'Таблица № 2-Д'!K11*1000/'Таблица № 1-Д'!K10</f>
        <v>2239.6114604664649</v>
      </c>
      <c r="L11" s="227">
        <f>+'Таблица № 2-Д'!L11*1000/'Таблица № 1-Д'!L10</f>
        <v>2228.9584882392414</v>
      </c>
      <c r="M11" s="227">
        <f>+'Таблица № 2-Д'!M11*1000/'Таблица № 1-Д'!M10</f>
        <v>2251.1297025570298</v>
      </c>
      <c r="N11" s="227">
        <f>+'Таблица № 2-Д'!N11*1000/'Таблица № 1-Д'!N10</f>
        <v>2311.5152835257386</v>
      </c>
    </row>
    <row r="12" spans="1:14" ht="21" customHeight="1">
      <c r="A12" s="7" t="s">
        <v>54</v>
      </c>
      <c r="B12" s="227">
        <v>2333.83</v>
      </c>
      <c r="C12" s="227">
        <f>+'Таблица № 2-Д'!C12*1000/'Таблица № 1-Д'!C11</f>
        <v>2395.7183250302951</v>
      </c>
      <c r="D12" s="227">
        <f>+'Таблица № 2-Д'!D12*1000/'Таблица № 1-Д'!D11</f>
        <v>2462.6845637583892</v>
      </c>
      <c r="E12" s="227">
        <f>+'Таблица № 2-Д'!E12*1000/'Таблица № 1-Д'!E11</f>
        <v>2487.6675603217159</v>
      </c>
      <c r="F12" s="227">
        <f>+'Таблица № 2-Д'!F12*1000/'Таблица № 1-Д'!F11</f>
        <v>2490.91637723751</v>
      </c>
      <c r="G12" s="227">
        <f>+'Таблица № 2-Д'!G12*1000/'Таблица № 1-Д'!G11</f>
        <v>2523.1673120576847</v>
      </c>
      <c r="H12" s="227">
        <f>+'Таблица № 2-Д'!H12*1000/'Таблица № 1-Д'!H11</f>
        <v>2569.2225772097977</v>
      </c>
      <c r="I12" s="227">
        <f>+'Таблица № 2-Д'!I12*1000/'Таблица № 1-Д'!I11</f>
        <v>2578.2892111214578</v>
      </c>
      <c r="J12" s="227">
        <f>+'Таблица № 2-Д'!J12*1000/'Таблица № 1-Д'!J11</f>
        <v>2576.1043108036188</v>
      </c>
      <c r="K12" s="227">
        <f>+'Таблица № 2-Д'!K12*1000/'Таблица № 1-Д'!K11</f>
        <v>2673.4422744785438</v>
      </c>
      <c r="L12" s="227">
        <f>+'Таблица № 2-Д'!L12*1000/'Таблица № 1-Д'!L11</f>
        <v>2652.3530975804306</v>
      </c>
      <c r="M12" s="227">
        <f>+'Таблица № 2-Д'!M12*1000/'Таблица № 1-Д'!M11</f>
        <v>2647.0043645020501</v>
      </c>
      <c r="N12" s="227">
        <f>+'Таблица № 2-Д'!N12*1000/'Таблица № 1-Д'!N11</f>
        <v>2751.4855407368282</v>
      </c>
    </row>
    <row r="13" spans="1:14" ht="21" customHeight="1">
      <c r="A13" s="7" t="s">
        <v>32</v>
      </c>
      <c r="B13" s="227">
        <v>1254.5899999999999</v>
      </c>
      <c r="C13" s="227">
        <f>+'Таблица № 2-Д'!C13*1000/'Таблица № 1-Д'!C12</f>
        <v>1259.595689731944</v>
      </c>
      <c r="D13" s="227">
        <f>+'Таблица № 2-Д'!D13*1000/'Таблица № 1-Д'!D12</f>
        <v>1280.837789661319</v>
      </c>
      <c r="E13" s="227">
        <f>+'Таблица № 2-Д'!E13*1000/'Таблица № 1-Д'!E12</f>
        <v>1303.1219425420261</v>
      </c>
      <c r="F13" s="227">
        <f>+'Таблица № 2-Д'!F13*1000/'Таблица № 1-Д'!F12</f>
        <v>1300.9423897581792</v>
      </c>
      <c r="G13" s="227">
        <f>+'Таблица № 2-Д'!G13*1000/'Таблица № 1-Д'!G12</f>
        <v>1316.453447050462</v>
      </c>
      <c r="H13" s="227">
        <f>+'Таблица № 2-Д'!H13*1000/'Таблица № 1-Д'!H12</f>
        <v>1349.0582800284292</v>
      </c>
      <c r="I13" s="227">
        <f>+'Таблица № 2-Д'!I13*1000/'Таблица № 1-Д'!I12</f>
        <v>1362.8774422735346</v>
      </c>
      <c r="J13" s="227">
        <f>+'Таблица № 2-Д'!J13*1000/'Таблица № 1-Д'!J12</f>
        <v>1344.3538379719907</v>
      </c>
      <c r="K13" s="227">
        <f>+'Таблица № 2-Д'!K13*1000/'Таблица № 1-Д'!K12</f>
        <v>1397.2408914043156</v>
      </c>
      <c r="L13" s="227">
        <f>+'Таблица № 2-Д'!L13*1000/'Таблица № 1-Д'!L12</f>
        <v>1404.5053003533569</v>
      </c>
      <c r="M13" s="227">
        <f>+'Таблица № 2-Д'!M13*1000/'Таблица № 1-Д'!M12</f>
        <v>1401.2192966955292</v>
      </c>
      <c r="N13" s="227">
        <f>+'Таблица № 2-Д'!N13*1000/'Таблица № 1-Д'!N12</f>
        <v>1408.2958087980603</v>
      </c>
    </row>
    <row r="14" spans="1:14" ht="21" customHeight="1">
      <c r="A14" s="7" t="s">
        <v>69</v>
      </c>
      <c r="B14" s="227">
        <v>2251.14</v>
      </c>
      <c r="C14" s="227">
        <f>+'Таблица № 2-Д'!C14*1000/'Таблица № 1-Д'!C13</f>
        <v>2284.7380410022779</v>
      </c>
      <c r="D14" s="227">
        <f>+'Таблица № 2-Д'!D14*1000/'Таблица № 1-Д'!D13</f>
        <v>2318.181818181818</v>
      </c>
      <c r="E14" s="227">
        <f>+'Таблица № 2-Д'!E14*1000/'Таблица № 1-Д'!E13</f>
        <v>2331.818181818182</v>
      </c>
      <c r="F14" s="227">
        <f>+'Таблица № 2-Д'!F14*1000/'Таблица № 1-Д'!F13</f>
        <v>2309.090909090909</v>
      </c>
      <c r="G14" s="227">
        <f>+'Таблица № 2-Д'!G14*1000/'Таблица № 1-Д'!G13</f>
        <v>2305.9360730593608</v>
      </c>
      <c r="H14" s="227">
        <f>+'Таблица № 2-Д'!H14*1000/'Таблица № 1-Д'!H13</f>
        <v>2307.51708428246</v>
      </c>
      <c r="I14" s="227">
        <f>+'Таблица № 2-Д'!I14*1000/'Таблица № 1-Д'!I13</f>
        <v>2328.7356321839079</v>
      </c>
      <c r="J14" s="227">
        <f>+'Таблица № 2-Д'!J14*1000/'Таблица № 1-Д'!J13</f>
        <v>2341.0138248847925</v>
      </c>
      <c r="K14" s="227">
        <f>+'Таблица № 2-Д'!K14*1000/'Таблица № 1-Д'!K13</f>
        <v>2366.3594470046082</v>
      </c>
      <c r="L14" s="227">
        <f>+'Таблица № 2-Д'!L14*1000/'Таблица № 1-Д'!L13</f>
        <v>2394.9191685912242</v>
      </c>
      <c r="M14" s="227">
        <f>+'Таблица № 2-Д'!M14*1000/'Таблица № 1-Д'!M13</f>
        <v>2487.2979214780598</v>
      </c>
      <c r="N14" s="227">
        <f>+'Таблица № 2-Д'!N14*1000/'Таблица № 1-Д'!N13</f>
        <v>2479.1666666666665</v>
      </c>
    </row>
    <row r="15" spans="1:14" ht="21" customHeight="1">
      <c r="A15" s="116" t="s">
        <v>82</v>
      </c>
      <c r="B15" s="227">
        <v>986.44</v>
      </c>
      <c r="C15" s="227">
        <f>+'Таблица № 2-Д'!C15*1000/'Таблица № 1-Д'!C14</f>
        <v>1078.2442748091603</v>
      </c>
      <c r="D15" s="227">
        <f>+'Таблица № 2-Д'!D15*1000/'Таблица № 1-Д'!D14</f>
        <v>1113.6363636363637</v>
      </c>
      <c r="E15" s="227">
        <f>+'Таблица № 2-Д'!E15*1000/'Таблица № 1-Д'!E14</f>
        <v>1152.4663677130045</v>
      </c>
      <c r="F15" s="227">
        <f>+'Таблица № 2-Д'!F15*1000/'Таблица № 1-Д'!F14</f>
        <v>1167.6982021809608</v>
      </c>
      <c r="G15" s="227">
        <f>+'Таблица № 2-Д'!G15*1000/'Таблица № 1-Д'!G14</f>
        <v>1233.9930151338765</v>
      </c>
      <c r="H15" s="227">
        <f>+'Таблица № 2-Д'!H15*1000/'Таблица № 1-Д'!H14</f>
        <v>1274.3207712532867</v>
      </c>
      <c r="I15" s="227">
        <f>+'Таблица № 2-Д'!I15*1000/'Таблица № 1-Д'!I14</f>
        <v>1450.7801418439717</v>
      </c>
      <c r="J15" s="227">
        <f>+'Таблица № 2-Д'!J15*1000/'Таблица № 1-Д'!J14</f>
        <v>1515.6912637828668</v>
      </c>
      <c r="K15" s="227">
        <f>+'Таблица № 2-Д'!K15*1000/'Таблица № 1-Д'!K14</f>
        <v>1530</v>
      </c>
      <c r="L15" s="227">
        <f>+'Таблица № 2-Д'!L15*1000/'Таблица № 1-Д'!L14</f>
        <v>1611.4062063181436</v>
      </c>
      <c r="M15" s="227">
        <f>+'Таблица № 2-Д'!M15*1000/'Таблица № 1-Д'!M14</f>
        <v>1685.9045504994451</v>
      </c>
      <c r="N15" s="227">
        <f>+'Таблица № 2-Д'!N15*1000/'Таблица № 1-Д'!N14</f>
        <v>1809.5756256800871</v>
      </c>
    </row>
    <row r="16" spans="1:14" ht="21" customHeight="1">
      <c r="A16" s="140" t="s">
        <v>14</v>
      </c>
      <c r="B16" s="227">
        <v>2206.88</v>
      </c>
      <c r="C16" s="227">
        <f>+'Таблица № 2-Д'!C16/'Таблица № 1-Д'!C15*1000</f>
        <v>2216.7615291394463</v>
      </c>
      <c r="D16" s="227">
        <f>+'Таблица № 2-Д'!D16/'Таблица № 1-Д'!D15*1000</f>
        <v>2235.6495986283221</v>
      </c>
      <c r="E16" s="227">
        <f>+'Таблица № 2-Д'!E16/'Таблица № 1-Д'!E15*1000</f>
        <v>2265.5802772459979</v>
      </c>
      <c r="F16" s="227">
        <f>+'Таблица № 2-Д'!F16/'Таблица № 1-Д'!F15*1000</f>
        <v>2242.2292723404521</v>
      </c>
      <c r="G16" s="227">
        <f>+'Таблица № 2-Д'!G16/'Таблица № 1-Д'!G15*1000</f>
        <v>2273.4567669994444</v>
      </c>
      <c r="H16" s="227">
        <f>+'Таблица № 2-Д'!H16/'Таблица № 1-Д'!H15*1000</f>
        <v>2288.2524570744522</v>
      </c>
      <c r="I16" s="227">
        <f>+'Таблица № 2-Д'!I16/'Таблица № 1-Д'!I15*1000</f>
        <v>2315.4749333145601</v>
      </c>
      <c r="J16" s="227">
        <f>+'Таблица № 2-Д'!J16/'Таблица № 1-Д'!J15*1000</f>
        <v>2334.2950043228207</v>
      </c>
      <c r="K16" s="227">
        <f>+'Таблица № 2-Д'!K16/'Таблица № 1-Д'!K15*1000</f>
        <v>2374.0936249202391</v>
      </c>
      <c r="L16" s="227">
        <f>+'Таблица № 2-Д'!L16/'Таблица № 1-Д'!L15*1000</f>
        <v>2357.5722784514301</v>
      </c>
      <c r="M16" s="227">
        <f>+'Таблица № 2-Д'!M16/'Таблица № 1-Д'!M15*1000</f>
        <v>2394.1306504892173</v>
      </c>
      <c r="N16" s="227">
        <f>+'Таблица № 2-Д'!N16/'Таблица № 1-Д'!N15*1000</f>
        <v>2402.9006002325509</v>
      </c>
    </row>
    <row r="17" spans="1:14" ht="11.25" customHeight="1"/>
    <row r="18" spans="1:14" ht="14.25" customHeight="1">
      <c r="A18" s="104" t="s">
        <v>62</v>
      </c>
    </row>
    <row r="19" spans="1:14" ht="33.75" customHeight="1">
      <c r="A19" s="281" t="s">
        <v>73</v>
      </c>
      <c r="B19" s="281"/>
      <c r="C19" s="281"/>
      <c r="D19" s="281"/>
      <c r="E19" s="281"/>
      <c r="F19" s="281"/>
      <c r="G19" s="281"/>
      <c r="H19" s="281"/>
      <c r="I19" s="281"/>
      <c r="J19" s="281"/>
      <c r="K19" s="281"/>
      <c r="L19" s="281"/>
      <c r="M19" s="281"/>
      <c r="N19" s="281"/>
    </row>
    <row r="22" spans="1:14" ht="14.25" customHeight="1">
      <c r="C22" s="12"/>
      <c r="D22" s="12"/>
      <c r="F22" s="12"/>
      <c r="G22" s="12"/>
    </row>
    <row r="23" spans="1:14" ht="14.25" customHeight="1">
      <c r="C23" s="12"/>
      <c r="D23" s="12"/>
      <c r="F23" s="12"/>
      <c r="G23" s="12"/>
    </row>
    <row r="24" spans="1:14" ht="14.25" customHeight="1">
      <c r="C24" s="12"/>
      <c r="D24" s="12"/>
      <c r="F24" s="12"/>
      <c r="G24" s="12"/>
    </row>
    <row r="25" spans="1:14" ht="14.25" customHeight="1">
      <c r="C25" s="12"/>
      <c r="D25" s="12"/>
      <c r="F25" s="12"/>
      <c r="G25" s="12"/>
    </row>
    <row r="26" spans="1:14" ht="14.25" customHeight="1">
      <c r="C26" s="12"/>
      <c r="D26" s="12"/>
      <c r="F26" s="12"/>
      <c r="G26" s="12"/>
    </row>
    <row r="27" spans="1:14" ht="14.25" customHeight="1">
      <c r="C27" s="12"/>
      <c r="D27" s="12"/>
      <c r="F27" s="12"/>
      <c r="G27" s="12"/>
    </row>
    <row r="28" spans="1:14" ht="14.25" customHeight="1">
      <c r="C28" s="12"/>
      <c r="D28" s="12"/>
      <c r="F28" s="12"/>
      <c r="G28" s="12"/>
    </row>
    <row r="29" spans="1:14" ht="14.25" customHeight="1">
      <c r="C29" s="12"/>
      <c r="D29" s="12"/>
      <c r="F29" s="12"/>
      <c r="G29" s="12"/>
    </row>
    <row r="30" spans="1:14" ht="14.25" customHeight="1">
      <c r="C30" s="12"/>
      <c r="D30" s="12"/>
      <c r="F30" s="12"/>
      <c r="G30" s="12"/>
    </row>
    <row r="31" spans="1:14" ht="14.25" customHeight="1">
      <c r="C31" s="12"/>
      <c r="D31" s="12"/>
      <c r="F31" s="12"/>
      <c r="G31" s="12"/>
    </row>
    <row r="32" spans="1:14" ht="14.25" customHeight="1">
      <c r="C32" s="12"/>
      <c r="D32" s="12"/>
      <c r="F32" s="12"/>
      <c r="G32" s="12"/>
    </row>
    <row r="33" spans="3:7" ht="14.25" customHeight="1">
      <c r="C33" s="12"/>
      <c r="D33" s="12"/>
      <c r="F33" s="12"/>
      <c r="G33" s="12"/>
    </row>
  </sheetData>
  <mergeCells count="4">
    <mergeCell ref="A4:A5"/>
    <mergeCell ref="C4:N4"/>
    <mergeCell ref="A1:N1"/>
    <mergeCell ref="A19:N19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2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149" customWidth="1"/>
    <col min="2" max="2" width="35.42578125" style="137" customWidth="1"/>
    <col min="3" max="3" width="10.7109375" style="149" customWidth="1"/>
    <col min="4" max="4" width="12.42578125" style="149" customWidth="1"/>
    <col min="5" max="5" width="10.42578125" style="149" customWidth="1"/>
    <col min="6" max="6" width="11.5703125" style="149" bestFit="1" customWidth="1"/>
    <col min="7" max="7" width="12.5703125" style="149" bestFit="1" customWidth="1"/>
    <col min="8" max="8" width="12.140625" style="149" customWidth="1"/>
    <col min="9" max="9" width="9.140625" style="149" bestFit="1" customWidth="1"/>
    <col min="10" max="10" width="11.7109375" style="149" bestFit="1" customWidth="1"/>
    <col min="11" max="11" width="16.28515625" style="149" bestFit="1" customWidth="1"/>
    <col min="12" max="12" width="12.7109375" style="149" customWidth="1"/>
    <col min="13" max="13" width="13.28515625" style="149" customWidth="1"/>
    <col min="14" max="14" width="11.42578125" style="149" customWidth="1"/>
    <col min="15" max="15" width="12.7109375" style="149" bestFit="1" customWidth="1"/>
    <col min="16" max="16" width="14" style="149" bestFit="1" customWidth="1"/>
    <col min="17" max="16384" width="10.28515625" style="149"/>
  </cols>
  <sheetData>
    <row r="1" spans="1:27">
      <c r="B1" s="282" t="s">
        <v>91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</row>
    <row r="2" spans="1:27" ht="6" customHeight="1"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</row>
    <row r="3" spans="1:27">
      <c r="I3" s="283" t="s">
        <v>35</v>
      </c>
      <c r="J3" s="283"/>
      <c r="K3" s="283"/>
      <c r="L3" s="283"/>
      <c r="M3" s="284"/>
    </row>
    <row r="4" spans="1:27" ht="54" customHeight="1">
      <c r="A4" s="189"/>
      <c r="B4" s="47" t="s">
        <v>5</v>
      </c>
      <c r="C4" s="85" t="s">
        <v>0</v>
      </c>
      <c r="D4" s="85" t="s">
        <v>1</v>
      </c>
      <c r="E4" s="85" t="s">
        <v>17</v>
      </c>
      <c r="F4" s="85" t="s">
        <v>2</v>
      </c>
      <c r="G4" s="85" t="s">
        <v>81</v>
      </c>
      <c r="H4" s="85" t="s">
        <v>8</v>
      </c>
      <c r="I4" s="84" t="s">
        <v>54</v>
      </c>
      <c r="J4" s="84" t="s">
        <v>32</v>
      </c>
      <c r="K4" s="86" t="s">
        <v>70</v>
      </c>
      <c r="L4" s="86" t="s">
        <v>82</v>
      </c>
      <c r="M4" s="91" t="s">
        <v>6</v>
      </c>
    </row>
    <row r="5" spans="1:27">
      <c r="A5" s="143"/>
      <c r="B5" s="133" t="s">
        <v>18</v>
      </c>
      <c r="C5" s="228">
        <v>615</v>
      </c>
      <c r="D5" s="228">
        <v>23</v>
      </c>
      <c r="E5" s="228">
        <v>20</v>
      </c>
      <c r="F5" s="228">
        <v>70</v>
      </c>
      <c r="G5" s="228">
        <v>6</v>
      </c>
      <c r="H5" s="228">
        <v>67</v>
      </c>
      <c r="I5" s="229">
        <v>0</v>
      </c>
      <c r="J5" s="229">
        <v>0</v>
      </c>
      <c r="K5" s="229">
        <v>0</v>
      </c>
      <c r="L5" s="229">
        <v>0</v>
      </c>
      <c r="M5" s="230">
        <f>+SUM(C5:L5)</f>
        <v>801</v>
      </c>
      <c r="N5" s="131"/>
      <c r="O5" s="190"/>
      <c r="P5" s="190"/>
    </row>
    <row r="6" spans="1:27" s="148" customFormat="1">
      <c r="A6" s="143">
        <v>1</v>
      </c>
      <c r="B6" s="133" t="s">
        <v>19</v>
      </c>
      <c r="C6" s="228">
        <v>385</v>
      </c>
      <c r="D6" s="228">
        <v>22</v>
      </c>
      <c r="E6" s="228">
        <v>19</v>
      </c>
      <c r="F6" s="228">
        <v>69</v>
      </c>
      <c r="G6" s="228">
        <v>6</v>
      </c>
      <c r="H6" s="228">
        <v>67</v>
      </c>
      <c r="I6" s="229">
        <v>0</v>
      </c>
      <c r="J6" s="229">
        <v>0</v>
      </c>
      <c r="K6" s="229">
        <v>0</v>
      </c>
      <c r="L6" s="229">
        <v>0</v>
      </c>
      <c r="M6" s="230">
        <f t="shared" ref="M6:M14" si="0">+SUM(C6:L6)</f>
        <v>568</v>
      </c>
      <c r="N6" s="135"/>
      <c r="O6" s="135"/>
      <c r="P6" s="135"/>
    </row>
    <row r="7" spans="1:27">
      <c r="A7" s="143" t="s">
        <v>20</v>
      </c>
      <c r="B7" s="133" t="s">
        <v>21</v>
      </c>
      <c r="C7" s="228">
        <v>339</v>
      </c>
      <c r="D7" s="228">
        <v>3</v>
      </c>
      <c r="E7" s="229">
        <v>5</v>
      </c>
      <c r="F7" s="229">
        <v>14</v>
      </c>
      <c r="G7" s="229">
        <v>0</v>
      </c>
      <c r="H7" s="228">
        <v>7</v>
      </c>
      <c r="I7" s="229">
        <v>0</v>
      </c>
      <c r="J7" s="229">
        <v>0</v>
      </c>
      <c r="K7" s="229">
        <v>0</v>
      </c>
      <c r="L7" s="229">
        <v>0</v>
      </c>
      <c r="M7" s="230">
        <f t="shared" si="0"/>
        <v>368</v>
      </c>
      <c r="N7" s="134"/>
    </row>
    <row r="8" spans="1:27">
      <c r="A8" s="143" t="s">
        <v>22</v>
      </c>
      <c r="B8" s="133" t="s">
        <v>23</v>
      </c>
      <c r="C8" s="228">
        <v>46</v>
      </c>
      <c r="D8" s="228">
        <v>19</v>
      </c>
      <c r="E8" s="228">
        <v>14</v>
      </c>
      <c r="F8" s="228">
        <v>55</v>
      </c>
      <c r="G8" s="228">
        <v>6</v>
      </c>
      <c r="H8" s="228">
        <v>60</v>
      </c>
      <c r="I8" s="229">
        <v>0</v>
      </c>
      <c r="J8" s="229">
        <v>0</v>
      </c>
      <c r="K8" s="229">
        <v>0</v>
      </c>
      <c r="L8" s="229">
        <v>0</v>
      </c>
      <c r="M8" s="230">
        <f t="shared" si="0"/>
        <v>200</v>
      </c>
      <c r="N8" s="134"/>
    </row>
    <row r="9" spans="1:27" s="148" customFormat="1">
      <c r="A9" s="143">
        <v>2</v>
      </c>
      <c r="B9" s="133" t="s">
        <v>24</v>
      </c>
      <c r="C9" s="228">
        <v>5</v>
      </c>
      <c r="D9" s="229">
        <v>0</v>
      </c>
      <c r="E9" s="229">
        <v>0</v>
      </c>
      <c r="F9" s="229">
        <v>0</v>
      </c>
      <c r="G9" s="229">
        <v>0</v>
      </c>
      <c r="H9" s="229">
        <v>0</v>
      </c>
      <c r="I9" s="229">
        <v>0</v>
      </c>
      <c r="J9" s="229">
        <v>0</v>
      </c>
      <c r="K9" s="229">
        <v>0</v>
      </c>
      <c r="L9" s="229">
        <v>0</v>
      </c>
      <c r="M9" s="230">
        <f t="shared" si="0"/>
        <v>5</v>
      </c>
      <c r="N9" s="135"/>
    </row>
    <row r="10" spans="1:27">
      <c r="A10" s="143" t="s">
        <v>25</v>
      </c>
      <c r="B10" s="133" t="s">
        <v>21</v>
      </c>
      <c r="C10" s="228">
        <v>5</v>
      </c>
      <c r="D10" s="229">
        <v>0</v>
      </c>
      <c r="E10" s="229">
        <v>0</v>
      </c>
      <c r="F10" s="229">
        <v>0</v>
      </c>
      <c r="G10" s="229">
        <v>0</v>
      </c>
      <c r="H10" s="229">
        <v>0</v>
      </c>
      <c r="I10" s="229">
        <v>0</v>
      </c>
      <c r="J10" s="229">
        <v>0</v>
      </c>
      <c r="K10" s="229">
        <v>0</v>
      </c>
      <c r="L10" s="229">
        <v>0</v>
      </c>
      <c r="M10" s="230">
        <f t="shared" si="0"/>
        <v>5</v>
      </c>
      <c r="N10" s="134"/>
    </row>
    <row r="11" spans="1:27">
      <c r="A11" s="143" t="s">
        <v>26</v>
      </c>
      <c r="B11" s="133" t="s">
        <v>23</v>
      </c>
      <c r="C11" s="223">
        <v>0</v>
      </c>
      <c r="D11" s="229">
        <v>0</v>
      </c>
      <c r="E11" s="229">
        <v>0</v>
      </c>
      <c r="F11" s="229">
        <v>0</v>
      </c>
      <c r="G11" s="229">
        <v>0</v>
      </c>
      <c r="H11" s="229">
        <v>0</v>
      </c>
      <c r="I11" s="229">
        <v>0</v>
      </c>
      <c r="J11" s="229">
        <v>0</v>
      </c>
      <c r="K11" s="229">
        <v>0</v>
      </c>
      <c r="L11" s="229">
        <v>0</v>
      </c>
      <c r="M11" s="229">
        <v>0</v>
      </c>
      <c r="N11" s="134"/>
    </row>
    <row r="12" spans="1:27" s="148" customFormat="1">
      <c r="A12" s="143">
        <v>3</v>
      </c>
      <c r="B12" s="133" t="s">
        <v>27</v>
      </c>
      <c r="C12" s="228">
        <v>225</v>
      </c>
      <c r="D12" s="223">
        <v>1</v>
      </c>
      <c r="E12" s="223">
        <v>1</v>
      </c>
      <c r="F12" s="229">
        <v>1</v>
      </c>
      <c r="G12" s="229">
        <v>0</v>
      </c>
      <c r="H12" s="229">
        <v>0</v>
      </c>
      <c r="I12" s="229">
        <v>0</v>
      </c>
      <c r="J12" s="229">
        <v>0</v>
      </c>
      <c r="K12" s="229">
        <v>0</v>
      </c>
      <c r="L12" s="229">
        <v>0</v>
      </c>
      <c r="M12" s="230">
        <f t="shared" si="0"/>
        <v>228</v>
      </c>
      <c r="N12" s="135"/>
    </row>
    <row r="13" spans="1:27">
      <c r="A13" s="143" t="s">
        <v>28</v>
      </c>
      <c r="B13" s="133" t="s">
        <v>21</v>
      </c>
      <c r="C13" s="228">
        <v>225</v>
      </c>
      <c r="D13" s="229">
        <v>0</v>
      </c>
      <c r="E13" s="229">
        <v>0</v>
      </c>
      <c r="F13" s="229">
        <v>0</v>
      </c>
      <c r="G13" s="229">
        <v>0</v>
      </c>
      <c r="H13" s="229">
        <v>0</v>
      </c>
      <c r="I13" s="229">
        <v>0</v>
      </c>
      <c r="J13" s="229">
        <v>0</v>
      </c>
      <c r="K13" s="229">
        <v>0</v>
      </c>
      <c r="L13" s="229">
        <v>0</v>
      </c>
      <c r="M13" s="230">
        <f t="shared" si="0"/>
        <v>225</v>
      </c>
      <c r="N13" s="136"/>
    </row>
    <row r="14" spans="1:27">
      <c r="A14" s="143" t="s">
        <v>29</v>
      </c>
      <c r="B14" s="133" t="s">
        <v>23</v>
      </c>
      <c r="C14" s="229">
        <v>0</v>
      </c>
      <c r="D14" s="223">
        <v>1</v>
      </c>
      <c r="E14" s="229">
        <v>1</v>
      </c>
      <c r="F14" s="229">
        <v>1</v>
      </c>
      <c r="G14" s="229">
        <v>0</v>
      </c>
      <c r="H14" s="229">
        <v>0</v>
      </c>
      <c r="I14" s="229">
        <v>0</v>
      </c>
      <c r="J14" s="229">
        <v>0</v>
      </c>
      <c r="K14" s="229">
        <v>0</v>
      </c>
      <c r="L14" s="229">
        <v>0</v>
      </c>
      <c r="M14" s="230">
        <f t="shared" si="0"/>
        <v>3</v>
      </c>
      <c r="N14" s="136"/>
    </row>
    <row r="15" spans="1:27">
      <c r="C15" s="101"/>
      <c r="D15" s="101"/>
      <c r="E15" s="101"/>
      <c r="F15" s="101"/>
      <c r="G15" s="101"/>
      <c r="H15" s="101"/>
      <c r="J15" s="101"/>
      <c r="K15" s="101"/>
      <c r="L15" s="101"/>
    </row>
    <row r="16" spans="1:27"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O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</row>
    <row r="17" spans="2:27">
      <c r="B17" s="193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5"/>
      <c r="O17" s="194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</row>
    <row r="18" spans="2:27">
      <c r="B18" s="193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5"/>
      <c r="O18" s="194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</row>
    <row r="19" spans="2:27">
      <c r="B19" s="193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5"/>
      <c r="O19" s="194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</row>
    <row r="20" spans="2:27">
      <c r="B20" s="193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4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</row>
    <row r="21" spans="2:27">
      <c r="B21" s="198"/>
      <c r="C21" s="199"/>
      <c r="D21" s="199"/>
      <c r="E21" s="199"/>
      <c r="F21" s="199"/>
      <c r="G21" s="195"/>
      <c r="H21" s="195"/>
      <c r="I21" s="195"/>
      <c r="J21" s="195"/>
      <c r="K21" s="195"/>
      <c r="L21" s="195"/>
      <c r="M21" s="195"/>
      <c r="N21" s="195"/>
      <c r="O21" s="195"/>
    </row>
    <row r="22" spans="2:27">
      <c r="B22" s="198"/>
      <c r="C22" s="199"/>
      <c r="D22" s="199"/>
      <c r="E22" s="199"/>
      <c r="F22" s="199"/>
      <c r="G22" s="195"/>
      <c r="H22" s="195"/>
      <c r="I22" s="195"/>
      <c r="J22" s="195"/>
      <c r="K22" s="195"/>
      <c r="L22" s="195"/>
      <c r="M22" s="195"/>
      <c r="N22" s="195"/>
      <c r="O22" s="195"/>
    </row>
    <row r="23" spans="2:27">
      <c r="B23" s="198"/>
      <c r="C23" s="199"/>
      <c r="D23" s="199"/>
      <c r="E23" s="199"/>
      <c r="F23" s="199"/>
      <c r="G23" s="195"/>
      <c r="H23" s="195"/>
      <c r="I23" s="195"/>
      <c r="J23" s="195"/>
      <c r="K23" s="195"/>
      <c r="L23" s="195"/>
      <c r="M23" s="196"/>
      <c r="N23" s="195"/>
      <c r="O23" s="195"/>
    </row>
    <row r="24" spans="2:27">
      <c r="B24" s="198"/>
      <c r="C24" s="199"/>
      <c r="D24" s="199"/>
      <c r="E24" s="199"/>
      <c r="F24" s="199"/>
      <c r="G24" s="195"/>
      <c r="H24" s="195"/>
      <c r="I24" s="195"/>
      <c r="J24" s="195"/>
      <c r="K24" s="195"/>
      <c r="L24" s="195"/>
      <c r="M24" s="195"/>
      <c r="N24" s="195"/>
      <c r="O24" s="195"/>
    </row>
    <row r="25" spans="2:27">
      <c r="B25" s="200" t="s">
        <v>96</v>
      </c>
      <c r="C25" s="201">
        <f>M6/M$5</f>
        <v>0.70911360799001244</v>
      </c>
      <c r="D25" s="202">
        <f>C25-(C$28-1)*C25</f>
        <v>0.70911360799001244</v>
      </c>
      <c r="E25" s="199"/>
      <c r="F25" s="199"/>
      <c r="G25" s="195"/>
      <c r="H25" s="195"/>
      <c r="I25" s="195"/>
      <c r="J25" s="195"/>
      <c r="K25" s="195"/>
      <c r="L25" s="195"/>
      <c r="M25" s="195"/>
      <c r="N25" s="195"/>
      <c r="O25" s="195"/>
    </row>
    <row r="26" spans="2:27">
      <c r="B26" s="200" t="s">
        <v>97</v>
      </c>
      <c r="C26" s="201">
        <f>M9/M$5</f>
        <v>6.2421972534332081E-3</v>
      </c>
      <c r="D26" s="202">
        <f>C26-(C$28-1)*C26</f>
        <v>6.2421972534332081E-3</v>
      </c>
      <c r="E26" s="199"/>
      <c r="F26" s="199"/>
      <c r="G26" s="195"/>
      <c r="H26" s="195"/>
      <c r="I26" s="195"/>
      <c r="J26" s="195"/>
      <c r="K26" s="195"/>
      <c r="L26" s="195"/>
      <c r="M26" s="195"/>
      <c r="N26" s="195"/>
      <c r="O26" s="195"/>
    </row>
    <row r="27" spans="2:27">
      <c r="B27" s="200" t="s">
        <v>98</v>
      </c>
      <c r="C27" s="201">
        <f>M12/M$5</f>
        <v>0.28464419475655428</v>
      </c>
      <c r="D27" s="202">
        <f>C27-(C$28-1)*C27</f>
        <v>0.28464419475655428</v>
      </c>
      <c r="E27" s="199"/>
      <c r="F27" s="199"/>
      <c r="G27" s="195"/>
      <c r="H27" s="195"/>
      <c r="I27" s="195"/>
      <c r="J27" s="195"/>
      <c r="K27" s="195"/>
      <c r="L27" s="195"/>
      <c r="M27" s="195"/>
      <c r="N27" s="195"/>
      <c r="O27" s="195"/>
    </row>
    <row r="28" spans="2:27">
      <c r="B28" s="203"/>
      <c r="C28" s="201">
        <f>SUM(C25:C27)</f>
        <v>1</v>
      </c>
      <c r="D28" s="202">
        <f>SUM(D25:D27)</f>
        <v>1</v>
      </c>
      <c r="E28" s="204"/>
      <c r="F28" s="199"/>
      <c r="G28" s="195"/>
      <c r="H28" s="195"/>
      <c r="I28" s="195"/>
      <c r="J28" s="195"/>
      <c r="K28" s="195"/>
      <c r="L28" s="195"/>
      <c r="M28" s="195"/>
      <c r="N28" s="195"/>
      <c r="O28" s="195"/>
    </row>
    <row r="29" spans="2:27">
      <c r="B29" s="198"/>
      <c r="C29" s="204"/>
      <c r="D29" s="204"/>
      <c r="E29" s="204"/>
      <c r="F29" s="199"/>
      <c r="G29" s="195"/>
      <c r="H29" s="195"/>
      <c r="I29" s="195"/>
      <c r="J29" s="195"/>
      <c r="K29" s="195"/>
      <c r="L29" s="195"/>
      <c r="M29" s="195"/>
      <c r="N29" s="195"/>
      <c r="O29" s="195"/>
    </row>
    <row r="30" spans="2:27">
      <c r="B30" s="198"/>
      <c r="C30" s="205"/>
      <c r="D30" s="205"/>
      <c r="E30" s="205"/>
      <c r="F30" s="205"/>
      <c r="G30" s="197"/>
      <c r="H30" s="197"/>
      <c r="I30" s="197"/>
      <c r="J30" s="197"/>
      <c r="K30" s="197"/>
      <c r="L30" s="197"/>
      <c r="M30" s="197"/>
      <c r="N30" s="195"/>
      <c r="O30" s="195"/>
    </row>
    <row r="31" spans="2:27">
      <c r="B31" s="198"/>
      <c r="C31" s="205"/>
      <c r="D31" s="205"/>
      <c r="E31" s="205"/>
      <c r="F31" s="205"/>
      <c r="G31" s="197"/>
      <c r="H31" s="197"/>
      <c r="I31" s="197"/>
      <c r="J31" s="197"/>
      <c r="K31" s="197"/>
      <c r="L31" s="197"/>
      <c r="M31" s="197"/>
      <c r="N31" s="195"/>
      <c r="O31" s="195"/>
    </row>
    <row r="32" spans="2:27">
      <c r="B32" s="198"/>
      <c r="C32" s="205"/>
      <c r="D32" s="205"/>
      <c r="E32" s="205"/>
      <c r="F32" s="205"/>
      <c r="G32" s="197"/>
      <c r="H32" s="197"/>
      <c r="I32" s="197"/>
      <c r="J32" s="197"/>
      <c r="K32" s="197"/>
      <c r="L32" s="197"/>
      <c r="M32" s="197"/>
      <c r="N32" s="195"/>
      <c r="O32" s="195"/>
    </row>
    <row r="33" spans="2:15">
      <c r="B33" s="198"/>
      <c r="C33" s="205"/>
      <c r="D33" s="205"/>
      <c r="E33" s="205"/>
      <c r="F33" s="205"/>
      <c r="G33" s="197"/>
      <c r="H33" s="197"/>
      <c r="I33" s="197"/>
      <c r="J33" s="197"/>
      <c r="K33" s="197"/>
      <c r="L33" s="197"/>
      <c r="M33" s="197"/>
      <c r="N33" s="195"/>
      <c r="O33" s="195"/>
    </row>
    <row r="34" spans="2:15">
      <c r="B34" s="198"/>
      <c r="C34" s="205"/>
      <c r="D34" s="205"/>
      <c r="E34" s="205"/>
      <c r="F34" s="205"/>
      <c r="G34" s="197"/>
      <c r="H34" s="197"/>
      <c r="I34" s="197"/>
      <c r="J34" s="197"/>
      <c r="K34" s="197"/>
      <c r="L34" s="197"/>
      <c r="M34" s="197"/>
      <c r="N34" s="195"/>
      <c r="O34" s="195"/>
    </row>
    <row r="35" spans="2:15">
      <c r="B35" s="198"/>
      <c r="C35" s="205"/>
      <c r="D35" s="205"/>
      <c r="E35" s="205"/>
      <c r="F35" s="205"/>
      <c r="G35" s="197"/>
      <c r="H35" s="197"/>
      <c r="I35" s="197"/>
      <c r="J35" s="197"/>
      <c r="K35" s="197"/>
      <c r="L35" s="197"/>
      <c r="M35" s="197"/>
      <c r="N35" s="195"/>
      <c r="O35" s="195"/>
    </row>
    <row r="36" spans="2:15">
      <c r="B36" s="198"/>
      <c r="C36" s="205"/>
      <c r="D36" s="205"/>
      <c r="E36" s="205"/>
      <c r="F36" s="205"/>
      <c r="G36" s="197"/>
      <c r="H36" s="197"/>
      <c r="I36" s="197"/>
      <c r="J36" s="197"/>
      <c r="K36" s="197"/>
      <c r="L36" s="197"/>
      <c r="M36" s="197"/>
      <c r="N36" s="195"/>
      <c r="O36" s="195"/>
    </row>
    <row r="37" spans="2:15">
      <c r="B37" s="198"/>
      <c r="C37" s="205"/>
      <c r="D37" s="205"/>
      <c r="E37" s="205"/>
      <c r="F37" s="205"/>
      <c r="G37" s="197"/>
      <c r="H37" s="197"/>
      <c r="I37" s="197"/>
      <c r="J37" s="197"/>
      <c r="K37" s="197"/>
      <c r="L37" s="197"/>
      <c r="M37" s="197"/>
      <c r="N37" s="195"/>
      <c r="O37" s="195"/>
    </row>
    <row r="38" spans="2:15">
      <c r="B38" s="198"/>
      <c r="C38" s="205"/>
      <c r="D38" s="205"/>
      <c r="E38" s="205"/>
      <c r="F38" s="205"/>
      <c r="G38" s="197"/>
      <c r="H38" s="197"/>
      <c r="I38" s="197"/>
      <c r="J38" s="197"/>
      <c r="K38" s="197"/>
      <c r="L38" s="197"/>
      <c r="M38" s="197"/>
      <c r="N38" s="195"/>
      <c r="O38" s="195"/>
    </row>
    <row r="39" spans="2:15">
      <c r="B39" s="193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5"/>
      <c r="O39" s="195"/>
    </row>
    <row r="40" spans="2:15">
      <c r="B40" s="193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</row>
    <row r="42" spans="2:15">
      <c r="M42" s="191"/>
    </row>
  </sheetData>
  <mergeCells count="2">
    <mergeCell ref="B1:M1"/>
    <mergeCell ref="I3:M3"/>
  </mergeCells>
  <phoneticPr fontId="1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46" customWidth="1"/>
    <col min="2" max="2" width="10.7109375" style="45" bestFit="1" customWidth="1"/>
    <col min="3" max="3" width="12.42578125" style="45" bestFit="1" customWidth="1"/>
    <col min="4" max="4" width="10.42578125" style="45" bestFit="1" customWidth="1"/>
    <col min="5" max="5" width="11.5703125" style="45" bestFit="1" customWidth="1"/>
    <col min="6" max="6" width="12.5703125" style="45" bestFit="1" customWidth="1"/>
    <col min="7" max="7" width="10.28515625" style="45" bestFit="1" customWidth="1"/>
    <col min="8" max="8" width="9.140625" style="45" bestFit="1" customWidth="1"/>
    <col min="9" max="9" width="11.7109375" style="45" bestFit="1" customWidth="1"/>
    <col min="10" max="10" width="16.28515625" style="45" bestFit="1" customWidth="1"/>
    <col min="11" max="11" width="12.5703125" style="45" customWidth="1"/>
    <col min="12" max="12" width="13.5703125" style="45" customWidth="1"/>
    <col min="13" max="13" width="13.85546875" style="45" bestFit="1" customWidth="1"/>
    <col min="14" max="14" width="10.28515625" style="45"/>
    <col min="15" max="15" width="14" style="45" bestFit="1" customWidth="1"/>
    <col min="16" max="16384" width="10.28515625" style="45"/>
  </cols>
  <sheetData>
    <row r="1" spans="1:15" ht="21" customHeight="1">
      <c r="A1" s="285" t="s">
        <v>92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</row>
    <row r="2" spans="1:15" ht="7.5" customHeight="1">
      <c r="A2" s="45"/>
    </row>
    <row r="3" spans="1:15">
      <c r="I3" s="286" t="s">
        <v>46</v>
      </c>
      <c r="J3" s="286"/>
      <c r="K3" s="286"/>
      <c r="L3" s="286"/>
    </row>
    <row r="4" spans="1:15" ht="57.75" customHeight="1">
      <c r="A4" s="47" t="s">
        <v>5</v>
      </c>
      <c r="B4" s="83" t="s">
        <v>0</v>
      </c>
      <c r="C4" s="83" t="s">
        <v>1</v>
      </c>
      <c r="D4" s="83" t="s">
        <v>17</v>
      </c>
      <c r="E4" s="83" t="s">
        <v>2</v>
      </c>
      <c r="F4" s="85" t="s">
        <v>81</v>
      </c>
      <c r="G4" s="83" t="s">
        <v>8</v>
      </c>
      <c r="H4" s="84" t="s">
        <v>54</v>
      </c>
      <c r="I4" s="84" t="s">
        <v>32</v>
      </c>
      <c r="J4" s="86" t="s">
        <v>70</v>
      </c>
      <c r="K4" s="86" t="s">
        <v>82</v>
      </c>
      <c r="L4" s="42" t="s">
        <v>6</v>
      </c>
    </row>
    <row r="5" spans="1:15">
      <c r="A5" s="49" t="s">
        <v>30</v>
      </c>
      <c r="B5" s="231">
        <v>196</v>
      </c>
      <c r="C5" s="231">
        <v>113</v>
      </c>
      <c r="D5" s="231">
        <v>73</v>
      </c>
      <c r="E5" s="231">
        <v>728</v>
      </c>
      <c r="F5" s="231">
        <v>22</v>
      </c>
      <c r="G5" s="231">
        <v>85</v>
      </c>
      <c r="H5" s="233">
        <v>0</v>
      </c>
      <c r="I5" s="233">
        <v>0</v>
      </c>
      <c r="J5" s="233">
        <v>0</v>
      </c>
      <c r="K5" s="233">
        <v>0</v>
      </c>
      <c r="L5" s="232">
        <f>+SUM(B5:K5)</f>
        <v>1217</v>
      </c>
      <c r="M5" s="48"/>
      <c r="N5" s="112"/>
      <c r="O5" s="146"/>
    </row>
    <row r="6" spans="1:15" ht="47.25">
      <c r="A6" s="49" t="s">
        <v>67</v>
      </c>
      <c r="B6" s="231">
        <v>7492</v>
      </c>
      <c r="C6" s="231">
        <v>5364</v>
      </c>
      <c r="D6" s="231">
        <v>8406</v>
      </c>
      <c r="E6" s="231">
        <v>36436</v>
      </c>
      <c r="F6" s="231">
        <v>4571</v>
      </c>
      <c r="G6" s="231">
        <v>4986</v>
      </c>
      <c r="H6" s="231">
        <v>770</v>
      </c>
      <c r="I6" s="231">
        <v>774</v>
      </c>
      <c r="J6" s="231">
        <v>49</v>
      </c>
      <c r="K6" s="231">
        <v>820</v>
      </c>
      <c r="L6" s="232">
        <f t="shared" ref="L6:L9" si="0">+SUM(B6:K6)</f>
        <v>69668</v>
      </c>
      <c r="M6" s="48"/>
      <c r="N6" s="112"/>
      <c r="O6" s="146"/>
    </row>
    <row r="7" spans="1:15">
      <c r="A7" s="49" t="s">
        <v>68</v>
      </c>
      <c r="B7" s="231">
        <v>1994</v>
      </c>
      <c r="C7" s="231">
        <v>1240</v>
      </c>
      <c r="D7" s="231">
        <v>8663</v>
      </c>
      <c r="E7" s="231">
        <v>9296</v>
      </c>
      <c r="F7" s="231">
        <v>3173</v>
      </c>
      <c r="G7" s="231">
        <v>1401</v>
      </c>
      <c r="H7" s="231">
        <v>7</v>
      </c>
      <c r="I7" s="231">
        <v>52</v>
      </c>
      <c r="J7" s="231">
        <v>24</v>
      </c>
      <c r="K7" s="231">
        <v>0</v>
      </c>
      <c r="L7" s="232">
        <f t="shared" si="0"/>
        <v>25850</v>
      </c>
      <c r="M7" s="48"/>
      <c r="N7" s="112"/>
      <c r="O7" s="146"/>
    </row>
    <row r="8" spans="1:15" ht="31.5">
      <c r="A8" s="49" t="s">
        <v>79</v>
      </c>
      <c r="B8" s="231">
        <v>753</v>
      </c>
      <c r="C8" s="231">
        <v>432</v>
      </c>
      <c r="D8" s="231">
        <v>1223</v>
      </c>
      <c r="E8" s="231">
        <v>4633</v>
      </c>
      <c r="F8" s="231">
        <v>768</v>
      </c>
      <c r="G8" s="231">
        <v>434</v>
      </c>
      <c r="H8" s="231">
        <v>35</v>
      </c>
      <c r="I8" s="231">
        <v>35</v>
      </c>
      <c r="J8" s="231">
        <v>21</v>
      </c>
      <c r="K8" s="231">
        <v>1</v>
      </c>
      <c r="L8" s="232">
        <f t="shared" si="0"/>
        <v>8335</v>
      </c>
      <c r="M8" s="48"/>
      <c r="N8" s="112"/>
      <c r="O8" s="146"/>
    </row>
    <row r="9" spans="1:15" ht="31.5">
      <c r="A9" s="49" t="s">
        <v>80</v>
      </c>
      <c r="B9" s="233">
        <v>0</v>
      </c>
      <c r="C9" s="233">
        <v>0</v>
      </c>
      <c r="D9" s="233">
        <v>0</v>
      </c>
      <c r="E9" s="233">
        <v>0</v>
      </c>
      <c r="F9" s="233">
        <v>0</v>
      </c>
      <c r="G9" s="233">
        <v>1</v>
      </c>
      <c r="H9" s="233">
        <v>0</v>
      </c>
      <c r="I9" s="233">
        <v>0</v>
      </c>
      <c r="J9" s="233">
        <v>0</v>
      </c>
      <c r="K9" s="233">
        <v>0</v>
      </c>
      <c r="L9" s="232">
        <f t="shared" si="0"/>
        <v>1</v>
      </c>
      <c r="M9" s="48"/>
      <c r="N9" s="112"/>
      <c r="O9" s="146"/>
    </row>
    <row r="10" spans="1:15">
      <c r="A10" s="50" t="s">
        <v>6</v>
      </c>
      <c r="B10" s="232">
        <f>+SUM(B5:B9)</f>
        <v>10435</v>
      </c>
      <c r="C10" s="232">
        <f t="shared" ref="C10:L10" si="1">+SUM(C5:C9)</f>
        <v>7149</v>
      </c>
      <c r="D10" s="232">
        <f t="shared" si="1"/>
        <v>18365</v>
      </c>
      <c r="E10" s="232">
        <f t="shared" si="1"/>
        <v>51093</v>
      </c>
      <c r="F10" s="232">
        <f t="shared" si="1"/>
        <v>8534</v>
      </c>
      <c r="G10" s="232">
        <f t="shared" si="1"/>
        <v>6907</v>
      </c>
      <c r="H10" s="232">
        <f t="shared" si="1"/>
        <v>812</v>
      </c>
      <c r="I10" s="232">
        <f t="shared" si="1"/>
        <v>861</v>
      </c>
      <c r="J10" s="232">
        <f t="shared" si="1"/>
        <v>94</v>
      </c>
      <c r="K10" s="232">
        <f t="shared" si="1"/>
        <v>821</v>
      </c>
      <c r="L10" s="232">
        <f t="shared" si="1"/>
        <v>105071</v>
      </c>
      <c r="M10" s="113"/>
      <c r="N10" s="112"/>
      <c r="O10" s="146"/>
    </row>
    <row r="11" spans="1:15" ht="9.75" customHeight="1"/>
    <row r="15" spans="1:15"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</row>
    <row r="16" spans="1:15"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</row>
    <row r="17" spans="2:13"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</row>
    <row r="18" spans="2:13"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</row>
    <row r="19" spans="2:13"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</row>
    <row r="20" spans="2:13"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</row>
  </sheetData>
  <mergeCells count="2">
    <mergeCell ref="A1:L1"/>
    <mergeCell ref="I3:L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X18"/>
  <sheetViews>
    <sheetView showGridLines="0" zoomScaleNormal="75" workbookViewId="0">
      <selection sqref="A1:M1"/>
    </sheetView>
  </sheetViews>
  <sheetFormatPr defaultRowHeight="15.75"/>
  <cols>
    <col min="1" max="1" width="3.5703125" style="34" customWidth="1"/>
    <col min="2" max="2" width="52.28515625" style="35" customWidth="1"/>
    <col min="3" max="10" width="12.5703125" style="28" customWidth="1"/>
    <col min="11" max="11" width="15.85546875" style="28" customWidth="1"/>
    <col min="12" max="13" width="12.5703125" style="28" customWidth="1"/>
    <col min="14" max="14" width="9.7109375" style="28" bestFit="1" customWidth="1"/>
    <col min="15" max="15" width="18" style="29" bestFit="1" customWidth="1"/>
    <col min="16" max="16" width="32.5703125" style="29" bestFit="1" customWidth="1"/>
    <col min="17" max="17" width="13.140625" style="28" bestFit="1" customWidth="1"/>
    <col min="18" max="18" width="14.28515625" style="28" bestFit="1" customWidth="1"/>
    <col min="19" max="19" width="15.85546875" style="28" bestFit="1" customWidth="1"/>
    <col min="20" max="20" width="13.140625" style="28" bestFit="1" customWidth="1"/>
    <col min="21" max="21" width="15.85546875" style="28" bestFit="1" customWidth="1"/>
    <col min="22" max="22" width="13.140625" style="28" bestFit="1" customWidth="1"/>
    <col min="23" max="24" width="10.7109375" style="28" bestFit="1" customWidth="1"/>
    <col min="25" max="16384" width="9.140625" style="28"/>
  </cols>
  <sheetData>
    <row r="1" spans="1:24">
      <c r="A1" s="252" t="s">
        <v>39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24">
      <c r="A2" s="38"/>
      <c r="B2" s="38"/>
      <c r="C2" s="38"/>
      <c r="D2" s="38"/>
      <c r="E2" s="38"/>
      <c r="F2" s="38"/>
      <c r="G2" s="38"/>
      <c r="H2" s="39"/>
      <c r="I2" s="40"/>
      <c r="J2" s="63"/>
      <c r="K2" s="63"/>
      <c r="L2" s="63"/>
      <c r="M2" s="14"/>
    </row>
    <row r="3" spans="1:24" s="30" customFormat="1" ht="56.25" customHeight="1">
      <c r="A3" s="41" t="s">
        <v>7</v>
      </c>
      <c r="B3" s="47" t="s">
        <v>5</v>
      </c>
      <c r="C3" s="85" t="s">
        <v>0</v>
      </c>
      <c r="D3" s="85" t="s">
        <v>1</v>
      </c>
      <c r="E3" s="85" t="s">
        <v>17</v>
      </c>
      <c r="F3" s="85" t="s">
        <v>2</v>
      </c>
      <c r="G3" s="85" t="s">
        <v>81</v>
      </c>
      <c r="H3" s="85" t="s">
        <v>8</v>
      </c>
      <c r="I3" s="86" t="s">
        <v>54</v>
      </c>
      <c r="J3" s="86" t="s">
        <v>32</v>
      </c>
      <c r="K3" s="86" t="s">
        <v>70</v>
      </c>
      <c r="L3" s="86" t="s">
        <v>82</v>
      </c>
      <c r="M3" s="42" t="s">
        <v>6</v>
      </c>
      <c r="O3" s="31"/>
      <c r="P3" s="31"/>
    </row>
    <row r="4" spans="1:24" s="30" customFormat="1" ht="31.5">
      <c r="A4" s="128">
        <v>1</v>
      </c>
      <c r="B4" s="107" t="s">
        <v>93</v>
      </c>
      <c r="C4" s="211">
        <v>125680</v>
      </c>
      <c r="D4" s="211">
        <v>37378</v>
      </c>
      <c r="E4" s="211">
        <v>16025</v>
      </c>
      <c r="F4" s="211">
        <v>135529</v>
      </c>
      <c r="G4" s="211">
        <v>32826</v>
      </c>
      <c r="H4" s="211">
        <v>43755</v>
      </c>
      <c r="I4" s="211">
        <v>6622</v>
      </c>
      <c r="J4" s="211">
        <v>11433</v>
      </c>
      <c r="K4" s="211">
        <v>232</v>
      </c>
      <c r="L4" s="211">
        <v>1684</v>
      </c>
      <c r="M4" s="211">
        <f>+SUM(C4:L4)</f>
        <v>411164</v>
      </c>
      <c r="O4" s="31"/>
      <c r="P4" s="31"/>
    </row>
    <row r="5" spans="1:24" ht="32.25" customHeight="1">
      <c r="A5" s="128">
        <v>2</v>
      </c>
      <c r="B5" s="107" t="s">
        <v>94</v>
      </c>
      <c r="C5" s="234">
        <v>144533.06299999999</v>
      </c>
      <c r="D5" s="234">
        <v>65718.75</v>
      </c>
      <c r="E5" s="234">
        <v>21782.108</v>
      </c>
      <c r="F5" s="234">
        <v>282106.75199999998</v>
      </c>
      <c r="G5" s="234">
        <v>100819.387</v>
      </c>
      <c r="H5" s="234">
        <v>92329.016000000003</v>
      </c>
      <c r="I5" s="234">
        <v>19756.260999999999</v>
      </c>
      <c r="J5" s="234">
        <v>15949.313</v>
      </c>
      <c r="K5" s="234">
        <v>423.41800000000001</v>
      </c>
      <c r="L5" s="234">
        <v>481.601</v>
      </c>
      <c r="M5" s="211">
        <f t="shared" ref="M5:M6" si="0">+SUM(C5:L5)</f>
        <v>743899.66899999976</v>
      </c>
      <c r="N5" s="32"/>
      <c r="O5" s="192"/>
      <c r="P5" s="192"/>
      <c r="Q5" s="192"/>
      <c r="R5" s="192"/>
      <c r="S5" s="192"/>
      <c r="T5" s="192"/>
      <c r="U5" s="192"/>
      <c r="V5" s="192"/>
      <c r="W5" s="192"/>
      <c r="X5" s="192"/>
    </row>
    <row r="6" spans="1:24" s="67" customFormat="1" ht="31.5">
      <c r="A6" s="128">
        <v>3</v>
      </c>
      <c r="B6" s="107" t="s">
        <v>95</v>
      </c>
      <c r="C6" s="234">
        <v>6539.17</v>
      </c>
      <c r="D6" s="234">
        <v>4446.009</v>
      </c>
      <c r="E6" s="234">
        <v>386.59199999999998</v>
      </c>
      <c r="F6" s="234">
        <v>15177.396000000001</v>
      </c>
      <c r="G6" s="234">
        <v>6212.4840000000004</v>
      </c>
      <c r="H6" s="234">
        <v>2321.107</v>
      </c>
      <c r="I6" s="234">
        <v>1390.444</v>
      </c>
      <c r="J6" s="234">
        <v>1257.7850000000001</v>
      </c>
      <c r="K6" s="234">
        <v>10.62</v>
      </c>
      <c r="L6" s="234">
        <v>19.698</v>
      </c>
      <c r="M6" s="211">
        <f t="shared" si="0"/>
        <v>37761.305000000008</v>
      </c>
      <c r="N6" s="74"/>
      <c r="O6" s="68"/>
      <c r="P6" s="68"/>
    </row>
    <row r="7" spans="1:24">
      <c r="A7" s="32"/>
      <c r="B7" s="29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O7" s="28"/>
      <c r="P7" s="28"/>
    </row>
    <row r="8" spans="1:24"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52"/>
      <c r="O8" s="52"/>
    </row>
    <row r="9" spans="1:24">
      <c r="C9" s="64"/>
      <c r="D9" s="64"/>
      <c r="E9" s="64"/>
      <c r="F9" s="64"/>
      <c r="G9" s="64"/>
      <c r="H9" s="64"/>
      <c r="I9" s="64"/>
      <c r="J9" s="64"/>
      <c r="K9" s="64"/>
      <c r="L9" s="64"/>
      <c r="M9" s="87"/>
    </row>
    <row r="10" spans="1:24"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4"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</row>
    <row r="12" spans="1:24"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4"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</row>
    <row r="14" spans="1:24">
      <c r="M14" s="52"/>
    </row>
    <row r="15" spans="1:24">
      <c r="M15" s="52"/>
    </row>
    <row r="16" spans="1:24">
      <c r="M16" s="52"/>
    </row>
    <row r="17" spans="13:13">
      <c r="M17" s="52"/>
    </row>
    <row r="18" spans="13:13">
      <c r="M18" s="52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4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13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140625" style="35" customWidth="1"/>
    <col min="3" max="3" width="18.42578125" style="28" customWidth="1"/>
    <col min="4" max="16384" width="9.140625" style="28"/>
  </cols>
  <sheetData>
    <row r="1" spans="1:3" s="67" customFormat="1" ht="15.75" customHeight="1">
      <c r="A1" s="252" t="s">
        <v>99</v>
      </c>
      <c r="B1" s="252"/>
      <c r="C1" s="252"/>
    </row>
    <row r="2" spans="1:3" s="67" customFormat="1" ht="10.5" customHeight="1">
      <c r="A2" s="37"/>
      <c r="B2" s="37"/>
      <c r="C2" s="37"/>
    </row>
    <row r="3" spans="1:3" s="67" customFormat="1" ht="14.25" customHeight="1">
      <c r="A3" s="38"/>
      <c r="B3" s="38"/>
      <c r="C3" s="69" t="s">
        <v>40</v>
      </c>
    </row>
    <row r="4" spans="1:3" s="72" customFormat="1" ht="46.5" customHeight="1">
      <c r="A4" s="70" t="s">
        <v>7</v>
      </c>
      <c r="B4" s="71" t="s">
        <v>5</v>
      </c>
      <c r="C4" s="60" t="s">
        <v>41</v>
      </c>
    </row>
    <row r="5" spans="1:3" s="78" customFormat="1" ht="15.75">
      <c r="A5" s="76" t="s">
        <v>55</v>
      </c>
      <c r="B5" s="77" t="s">
        <v>58</v>
      </c>
      <c r="C5" s="235">
        <v>100</v>
      </c>
    </row>
    <row r="6" spans="1:3" s="72" customFormat="1" ht="15.75">
      <c r="A6" s="43">
        <v>1</v>
      </c>
      <c r="B6" s="73" t="s">
        <v>42</v>
      </c>
      <c r="C6" s="236">
        <v>68.742835132689478</v>
      </c>
    </row>
    <row r="7" spans="1:3" s="67" customFormat="1" ht="15.75">
      <c r="A7" s="43">
        <v>2</v>
      </c>
      <c r="B7" s="73" t="s">
        <v>43</v>
      </c>
      <c r="C7" s="236">
        <v>30.32508694811845</v>
      </c>
    </row>
    <row r="8" spans="1:3" s="67" customFormat="1" ht="15.75">
      <c r="A8" s="43">
        <v>3</v>
      </c>
      <c r="B8" s="75" t="s">
        <v>44</v>
      </c>
      <c r="C8" s="237">
        <v>0.93207711611900879</v>
      </c>
    </row>
    <row r="9" spans="1:3" s="62" customFormat="1" ht="15" customHeight="1">
      <c r="A9" s="79" t="s">
        <v>38</v>
      </c>
      <c r="B9" s="80" t="s">
        <v>59</v>
      </c>
      <c r="C9" s="235">
        <v>100</v>
      </c>
    </row>
    <row r="10" spans="1:3" ht="15.75">
      <c r="A10" s="81">
        <v>1</v>
      </c>
      <c r="B10" s="82" t="s">
        <v>56</v>
      </c>
      <c r="C10" s="236">
        <v>69.03</v>
      </c>
    </row>
    <row r="11" spans="1:3" ht="15.75">
      <c r="A11" s="81">
        <v>2</v>
      </c>
      <c r="B11" s="82" t="s">
        <v>57</v>
      </c>
      <c r="C11" s="236">
        <v>30.97</v>
      </c>
    </row>
    <row r="12" spans="1:3" ht="14.25" customHeight="1">
      <c r="C12" s="65"/>
    </row>
    <row r="13" spans="1:3" ht="14.25" customHeight="1">
      <c r="C13" s="65"/>
    </row>
  </sheetData>
  <mergeCells count="1">
    <mergeCell ref="A1:C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16"/>
  <sheetViews>
    <sheetView showGridLines="0" zoomScaleNormal="75" workbookViewId="0">
      <selection sqref="A1:N1"/>
    </sheetView>
  </sheetViews>
  <sheetFormatPr defaultColWidth="10.28515625" defaultRowHeight="15.75"/>
  <cols>
    <col min="1" max="1" width="53.5703125" style="151" customWidth="1"/>
    <col min="2" max="8" width="10.7109375" style="151" customWidth="1"/>
    <col min="9" max="16384" width="10.28515625" style="151"/>
  </cols>
  <sheetData>
    <row r="1" spans="1:14" ht="18.75" customHeight="1">
      <c r="A1" s="246" t="s">
        <v>78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14" ht="12" customHeight="1">
      <c r="E2" s="147"/>
      <c r="H2" s="147"/>
    </row>
    <row r="3" spans="1:14">
      <c r="E3" s="152"/>
      <c r="H3" s="152"/>
      <c r="K3" s="152"/>
      <c r="N3" s="152" t="s">
        <v>40</v>
      </c>
    </row>
    <row r="4" spans="1:14" s="147" customFormat="1">
      <c r="A4" s="247" t="s">
        <v>10</v>
      </c>
      <c r="B4" s="153">
        <v>2023</v>
      </c>
      <c r="C4" s="249">
        <v>2024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1"/>
    </row>
    <row r="5" spans="1:14">
      <c r="A5" s="248"/>
      <c r="B5" s="153">
        <v>12</v>
      </c>
      <c r="C5" s="154">
        <v>1</v>
      </c>
      <c r="D5" s="154">
        <v>2</v>
      </c>
      <c r="E5" s="154">
        <v>3</v>
      </c>
      <c r="F5" s="154">
        <v>4</v>
      </c>
      <c r="G5" s="154">
        <v>5</v>
      </c>
      <c r="H5" s="154">
        <v>6</v>
      </c>
      <c r="I5" s="154">
        <v>7</v>
      </c>
      <c r="J5" s="154">
        <v>8</v>
      </c>
      <c r="K5" s="154">
        <v>9</v>
      </c>
      <c r="L5" s="154">
        <v>10</v>
      </c>
      <c r="M5" s="154">
        <v>11</v>
      </c>
      <c r="N5" s="154">
        <v>12</v>
      </c>
    </row>
    <row r="6" spans="1:14">
      <c r="A6" s="150" t="s">
        <v>0</v>
      </c>
      <c r="B6" s="210">
        <f>+'Таблица № 1-Д'!B5/'Таблица № 1-Д'!B$15*100</f>
        <v>21.974009236387069</v>
      </c>
      <c r="C6" s="210">
        <f>+'Таблица № 1-Д'!C5/'Таблица № 1-Д'!C$15*100</f>
        <v>21.965880663320778</v>
      </c>
      <c r="D6" s="210">
        <f>+'Таблица № 1-Д'!D5/'Таблица № 1-Д'!D$15*100</f>
        <v>21.960876003429195</v>
      </c>
      <c r="E6" s="210">
        <f>+'Таблица № 1-Д'!E5/'Таблица № 1-Д'!E$15*100</f>
        <v>21.94848562324227</v>
      </c>
      <c r="F6" s="210">
        <f>+'Таблица № 1-Д'!F5/'Таблица № 1-Д'!F$15*100</f>
        <v>21.942713110100385</v>
      </c>
      <c r="G6" s="210">
        <f>+'Таблица № 1-Д'!G5/'Таблица № 1-Д'!G$15*100</f>
        <v>21.936790974420447</v>
      </c>
      <c r="H6" s="210">
        <f>+'Таблица № 1-Д'!H5/'Таблица № 1-Д'!H$15*100</f>
        <v>21.91324405715384</v>
      </c>
      <c r="I6" s="210">
        <f>+'Таблица № 1-Д'!I5/'Таблица № 1-Д'!I$15*100</f>
        <v>21.904739555221802</v>
      </c>
      <c r="J6" s="210">
        <f>+'Таблица № 1-Д'!J5/'Таблица № 1-Д'!J$15*100</f>
        <v>21.895556892079838</v>
      </c>
      <c r="K6" s="210">
        <f>+'Таблица № 1-Д'!K5/'Таблица № 1-Д'!K$15*100</f>
        <v>21.890183007417185</v>
      </c>
      <c r="L6" s="210">
        <f>+'Таблица № 1-Д'!L5/'Таблица № 1-Д'!L$15*100</f>
        <v>21.874651998450364</v>
      </c>
      <c r="M6" s="210">
        <f>+'Таблица № 1-Д'!M5/'Таблица № 1-Д'!M$15*100</f>
        <v>21.871585214213045</v>
      </c>
      <c r="N6" s="210">
        <f>+'Таблица № 1-Д'!N5/'Таблица № 1-Д'!N$15*100</f>
        <v>21.831180666855222</v>
      </c>
    </row>
    <row r="7" spans="1:14">
      <c r="A7" s="150" t="s">
        <v>1</v>
      </c>
      <c r="B7" s="210">
        <f>+'Таблица № 1-Д'!B6/'Таблица № 1-Д'!B$15*100</f>
        <v>7.8165299264233195</v>
      </c>
      <c r="C7" s="210">
        <f>+'Таблица № 1-Д'!C6/'Таблица № 1-Д'!C$15*100</f>
        <v>7.8245184444423677</v>
      </c>
      <c r="D7" s="210">
        <f>+'Таблица № 1-Д'!D6/'Таблица № 1-Д'!D$15*100</f>
        <v>7.8227729717091421</v>
      </c>
      <c r="E7" s="210">
        <f>+'Таблица № 1-Д'!E6/'Таблица № 1-Д'!E$15*100</f>
        <v>7.8280214263888803</v>
      </c>
      <c r="F7" s="210">
        <f>+'Таблица № 1-Д'!F6/'Таблица № 1-Д'!F$15*100</f>
        <v>7.8299985650201842</v>
      </c>
      <c r="G7" s="210">
        <f>+'Таблица № 1-Д'!G6/'Таблица № 1-Д'!G$15*100</f>
        <v>7.8358837962876251</v>
      </c>
      <c r="H7" s="210">
        <f>+'Таблица № 1-Д'!H6/'Таблица № 1-Д'!H$15*100</f>
        <v>7.846541655010963</v>
      </c>
      <c r="I7" s="210">
        <f>+'Таблица № 1-Д'!I6/'Таблица № 1-Д'!I$15*100</f>
        <v>7.8520639241546011</v>
      </c>
      <c r="J7" s="210">
        <f>+'Таблица № 1-Д'!J6/'Таблица № 1-Д'!J$15*100</f>
        <v>7.8589194201155257</v>
      </c>
      <c r="K7" s="210">
        <f>+'Таблица № 1-Д'!K6/'Таблица № 1-Д'!K$15*100</f>
        <v>7.8475424203134621</v>
      </c>
      <c r="L7" s="210">
        <f>+'Таблица № 1-Д'!L6/'Таблица № 1-Д'!L$15*100</f>
        <v>7.8651879247579481</v>
      </c>
      <c r="M7" s="210">
        <f>+'Таблица № 1-Д'!M6/'Таблица № 1-Д'!M$15*100</f>
        <v>7.8590313626486799</v>
      </c>
      <c r="N7" s="210">
        <f>+'Таблица № 1-Д'!N6/'Таблица № 1-Д'!N$15*100</f>
        <v>7.8361773671474815</v>
      </c>
    </row>
    <row r="8" spans="1:14">
      <c r="A8" s="150" t="s">
        <v>11</v>
      </c>
      <c r="B8" s="210">
        <f>+'Таблица № 1-Д'!B7/'Таблица № 1-Д'!B$15*100</f>
        <v>18.181082372571638</v>
      </c>
      <c r="C8" s="210">
        <f>+'Таблица № 1-Д'!C7/'Таблица № 1-Д'!C$15*100</f>
        <v>18.141941674377161</v>
      </c>
      <c r="D8" s="210">
        <f>+'Таблица № 1-Д'!D7/'Таблица № 1-Д'!D$15*100</f>
        <v>18.095705712726989</v>
      </c>
      <c r="E8" s="210">
        <f>+'Таблица № 1-Д'!E7/'Таблица № 1-Д'!E$15*100</f>
        <v>18.027693420552122</v>
      </c>
      <c r="F8" s="210">
        <f>+'Таблица № 1-Д'!F7/'Таблица № 1-Д'!F$15*100</f>
        <v>17.965791328978479</v>
      </c>
      <c r="G8" s="210">
        <f>+'Таблица № 1-Д'!G7/'Таблица № 1-Д'!G$15*100</f>
        <v>17.903812895290542</v>
      </c>
      <c r="H8" s="210">
        <f>+'Таблица № 1-Д'!H7/'Таблица № 1-Д'!H$15*100</f>
        <v>17.839868601800006</v>
      </c>
      <c r="I8" s="210">
        <f>+'Таблица № 1-Д'!I7/'Таблица № 1-Д'!I$15*100</f>
        <v>17.772667182941042</v>
      </c>
      <c r="J8" s="210">
        <f>+'Таблица № 1-Д'!J7/'Таблица № 1-Д'!J$15*100</f>
        <v>17.711035096292399</v>
      </c>
      <c r="K8" s="210">
        <f>+'Таблица № 1-Д'!K7/'Таблица № 1-Д'!K$15*100</f>
        <v>17.668924798108627</v>
      </c>
      <c r="L8" s="210">
        <f>+'Таблица № 1-Д'!L7/'Таблица № 1-Д'!L$15*100</f>
        <v>17.608133394189494</v>
      </c>
      <c r="M8" s="210">
        <f>+'Таблица № 1-Д'!M7/'Таблица № 1-Д'!M$15*100</f>
        <v>17.548073903814512</v>
      </c>
      <c r="N8" s="210">
        <f>+'Таблица № 1-Д'!N7/'Таблица № 1-Д'!N$15*100</f>
        <v>17.479966060148957</v>
      </c>
    </row>
    <row r="9" spans="1:14">
      <c r="A9" s="150" t="s">
        <v>2</v>
      </c>
      <c r="B9" s="210">
        <f>+'Таблица № 1-Д'!B8/'Таблица № 1-Д'!B$15*100</f>
        <v>32.808319285744304</v>
      </c>
      <c r="C9" s="210">
        <f>+'Таблица № 1-Д'!C8/'Таблица № 1-Д'!C$15*100</f>
        <v>32.824596328245967</v>
      </c>
      <c r="D9" s="210">
        <f>+'Таблица № 1-Д'!D8/'Таблица № 1-Д'!D$15*100</f>
        <v>32.846699399890888</v>
      </c>
      <c r="E9" s="210">
        <f>+'Таблица № 1-Д'!E8/'Таблица № 1-Д'!E$15*100</f>
        <v>32.907060855683667</v>
      </c>
      <c r="F9" s="210">
        <f>+'Таблица № 1-Д'!F8/'Таблица № 1-Д'!F$15*100</f>
        <v>32.950568064836133</v>
      </c>
      <c r="G9" s="210">
        <f>+'Таблица № 1-Д'!G8/'Таблица № 1-Д'!G$15*100</f>
        <v>32.992126967477695</v>
      </c>
      <c r="H9" s="210">
        <f>+'Таблица № 1-Д'!H8/'Таблица № 1-Д'!H$15*100</f>
        <v>33.053804812412189</v>
      </c>
      <c r="I9" s="210">
        <f>+'Таблица № 1-Д'!I8/'Таблица № 1-Д'!I$15*100</f>
        <v>33.081766909941415</v>
      </c>
      <c r="J9" s="210">
        <f>+'Таблица № 1-Д'!J8/'Таблица № 1-Д'!J$15*100</f>
        <v>33.131131827237532</v>
      </c>
      <c r="K9" s="210">
        <f>+'Таблица № 1-Д'!K8/'Таблица № 1-Д'!K$15*100</f>
        <v>33.174934897772651</v>
      </c>
      <c r="L9" s="210">
        <f>+'Таблица № 1-Д'!L8/'Таблица № 1-Д'!L$15*100</f>
        <v>33.214130549007244</v>
      </c>
      <c r="M9" s="210">
        <f>+'Таблица № 1-Д'!M8/'Таблица № 1-Д'!M$15*100</f>
        <v>33.247767436602736</v>
      </c>
      <c r="N9" s="210">
        <f>+'Таблица № 1-Д'!N8/'Таблица № 1-Д'!N$15*100</f>
        <v>33.319505986612612</v>
      </c>
    </row>
    <row r="10" spans="1:14">
      <c r="A10" s="150" t="s">
        <v>81</v>
      </c>
      <c r="B10" s="210">
        <f>+'Таблица № 1-Д'!B9/'Таблица № 1-Д'!B$15*100</f>
        <v>7.1307274082859768</v>
      </c>
      <c r="C10" s="210">
        <f>+'Таблица № 1-Д'!C9/'Таблица № 1-Д'!C$15*100</f>
        <v>7.1352467826200732</v>
      </c>
      <c r="D10" s="210">
        <f>+'Таблица № 1-Д'!D9/'Таблица № 1-Д'!D$15*100</f>
        <v>7.1405190554126721</v>
      </c>
      <c r="E10" s="210">
        <f>+'Таблица № 1-Д'!E9/'Таблица № 1-Д'!E$15*100</f>
        <v>7.1364653941370513</v>
      </c>
      <c r="F10" s="210">
        <f>+'Таблица № 1-Д'!F9/'Таблица № 1-Д'!F$15*100</f>
        <v>7.141208253005658</v>
      </c>
      <c r="G10" s="210">
        <f>+'Таблица № 1-Д'!G9/'Таблица № 1-Д'!G$15*100</f>
        <v>7.1519101937352891</v>
      </c>
      <c r="H10" s="210">
        <f>+'Таблица № 1-Д'!H9/'Таблица № 1-Д'!H$15*100</f>
        <v>7.1656401833448724</v>
      </c>
      <c r="I10" s="210">
        <f>+'Таблица № 1-Д'!I9/'Таблица № 1-Д'!I$15*100</f>
        <v>7.1812201284428072</v>
      </c>
      <c r="J10" s="210">
        <f>+'Таблица № 1-Д'!J9/'Таблица № 1-Д'!J$15*100</f>
        <v>7.1863762232329682</v>
      </c>
      <c r="K10" s="210">
        <f>+'Таблица № 1-Д'!K9/'Таблица № 1-Д'!K$15*100</f>
        <v>7.1975392063564234</v>
      </c>
      <c r="L10" s="210">
        <f>+'Таблица № 1-Д'!L9/'Таблица № 1-Д'!L$15*100</f>
        <v>7.2050240836678077</v>
      </c>
      <c r="M10" s="210">
        <f>+'Таблица № 1-Д'!M9/'Таблица № 1-Д'!M$15*100</f>
        <v>7.224430712033862</v>
      </c>
      <c r="N10" s="210">
        <f>+'Таблица № 1-Д'!N9/'Таблица № 1-Д'!N$15*100</f>
        <v>7.226674208855786</v>
      </c>
    </row>
    <row r="11" spans="1:14">
      <c r="A11" s="150" t="s">
        <v>8</v>
      </c>
      <c r="B11" s="210">
        <f>+'Таблица № 1-Д'!B10/'Таблица № 1-Д'!B$15*100</f>
        <v>8.6444426803889431</v>
      </c>
      <c r="C11" s="210">
        <f>+'Таблица № 1-Д'!C10/'Таблица № 1-Д'!C$15*100</f>
        <v>8.6437002906623555</v>
      </c>
      <c r="D11" s="210">
        <f>+'Таблица № 1-Д'!D10/'Таблица № 1-Д'!D$15*100</f>
        <v>8.647182604629414</v>
      </c>
      <c r="E11" s="210">
        <f>+'Таблица № 1-Д'!E10/'Таблица № 1-Д'!E$15*100</f>
        <v>8.6464770551810588</v>
      </c>
      <c r="F11" s="210">
        <f>+'Таблица № 1-Д'!F10/'Таблица № 1-Д'!F$15*100</f>
        <v>8.6498087733418192</v>
      </c>
      <c r="G11" s="210">
        <f>+'Таблица № 1-Д'!G10/'Таблица № 1-Д'!G$15*100</f>
        <v>8.6489414173955925</v>
      </c>
      <c r="H11" s="210">
        <f>+'Таблица № 1-Д'!H10/'Таблица № 1-Д'!H$15*100</f>
        <v>8.6443387660633828</v>
      </c>
      <c r="I11" s="210">
        <f>+'Таблица № 1-Д'!I10/'Таблица № 1-Д'!I$15*100</f>
        <v>8.6504118461502362</v>
      </c>
      <c r="J11" s="210">
        <f>+'Таблица № 1-Д'!J10/'Таблица № 1-Д'!J$15*100</f>
        <v>8.6508100590159014</v>
      </c>
      <c r="K11" s="210">
        <f>+'Таблица № 1-Д'!K10/'Таблица № 1-Д'!K$15*100</f>
        <v>8.6511884586018812</v>
      </c>
      <c r="L11" s="210">
        <f>+'Таблица № 1-Д'!L10/'Таблица № 1-Д'!L$15*100</f>
        <v>8.6486325401642805</v>
      </c>
      <c r="M11" s="210">
        <f>+'Таблица № 1-Д'!M10/'Таблица № 1-Д'!M$15*100</f>
        <v>8.6512616652222505</v>
      </c>
      <c r="N11" s="210">
        <f>+'Таблица № 1-Д'!N10/'Таблица № 1-Д'!N$15*100</f>
        <v>8.6565475629301414</v>
      </c>
    </row>
    <row r="12" spans="1:14">
      <c r="A12" s="150" t="s">
        <v>54</v>
      </c>
      <c r="B12" s="210">
        <f>+'Таблица № 1-Д'!B11/'Таблица № 1-Д'!B$15*100</f>
        <v>1.1479331755022499</v>
      </c>
      <c r="C12" s="210">
        <f>+'Таблица № 1-Д'!C11/'Таблица № 1-Д'!C$15*100</f>
        <v>1.1568860186111136</v>
      </c>
      <c r="D12" s="210">
        <f>+'Таблица № 1-Д'!D11/'Таблица № 1-Д'!D$15*100</f>
        <v>1.1612500974203102</v>
      </c>
      <c r="E12" s="210">
        <f>+'Таблица № 1-Д'!E11/'Таблица № 1-Д'!E$15*100</f>
        <v>1.1629864744361231</v>
      </c>
      <c r="F12" s="210">
        <f>+'Таблица № 1-Д'!F11/'Таблица № 1-Д'!F$15*100</f>
        <v>1.1676368378036075</v>
      </c>
      <c r="G12" s="210">
        <f>+'Таблица № 1-Д'!G11/'Таблица № 1-Д'!G$15*100</f>
        <v>1.1689361728695673</v>
      </c>
      <c r="H12" s="210">
        <f>+'Таблица № 1-Д'!H11/'Таблица № 1-Д'!H$15*100</f>
        <v>1.1739572768316906</v>
      </c>
      <c r="I12" s="210">
        <f>+'Таблица № 1-Д'!I11/'Таблица № 1-Д'!I$15*100</f>
        <v>1.1760104506449518</v>
      </c>
      <c r="J12" s="210">
        <f>+'Таблица № 1-Д'!J11/'Таблица № 1-Д'!J$15*100</f>
        <v>1.1771855304539587</v>
      </c>
      <c r="K12" s="210">
        <f>+'Таблица № 1-Д'!K11/'Таблица № 1-Д'!K$15*100</f>
        <v>1.1800709579002984</v>
      </c>
      <c r="L12" s="210">
        <f>+'Таблица № 1-Д'!L11/'Таблица № 1-Д'!L$15*100</f>
        <v>1.1797938732905773</v>
      </c>
      <c r="M12" s="210">
        <f>+'Таблица № 1-Д'!M11/'Таблица № 1-Д'!M$15*100</f>
        <v>1.1870894406973385</v>
      </c>
      <c r="N12" s="210">
        <f>+'Таблица № 1-Д'!N11/'Таблица № 1-Д'!N$15*100</f>
        <v>1.1899374626818768</v>
      </c>
    </row>
    <row r="13" spans="1:14">
      <c r="A13" s="150" t="s">
        <v>32</v>
      </c>
      <c r="B13" s="210">
        <f>+'Таблица № 1-Д'!B12/'Таблица № 1-Д'!B$15*100</f>
        <v>1.7467262502354235</v>
      </c>
      <c r="C13" s="210">
        <f>+'Таблица № 1-Д'!C12/'Таблица № 1-Д'!C$15*100</f>
        <v>1.7491144611531166</v>
      </c>
      <c r="D13" s="210">
        <f>+'Таблица № 1-Д'!D12/'Таблица № 1-Д'!D$15*100</f>
        <v>1.7488894084638766</v>
      </c>
      <c r="E13" s="210">
        <f>+'Таблица № 1-Д'!E12/'Таблица № 1-Д'!E$15*100</f>
        <v>1.7527422160972295</v>
      </c>
      <c r="F13" s="210">
        <f>+'Таблица № 1-Д'!F12/'Таблица № 1-Д'!F$15*100</f>
        <v>1.7544188019790246</v>
      </c>
      <c r="G13" s="210">
        <f>+'Таблица № 1-Д'!G12/'Таблица № 1-Д'!G$15*100</f>
        <v>1.7569162186967353</v>
      </c>
      <c r="H13" s="210">
        <f>+'Таблица № 1-Д'!H12/'Таблица № 1-Д'!H$15*100</f>
        <v>1.759060584134386</v>
      </c>
      <c r="I13" s="210">
        <f>+'Таблица № 1-Д'!I12/'Таблица № 1-Д'!I$15*100</f>
        <v>1.761590750866324</v>
      </c>
      <c r="J13" s="210">
        <f>+'Таблица № 1-Д'!J12/'Таблица № 1-Д'!J$15*100</f>
        <v>1.7670312871981855</v>
      </c>
      <c r="K13" s="210">
        <f>+'Таблица № 1-Д'!K12/'Таблица № 1-Д'!K$15*100</f>
        <v>1.7728500587135079</v>
      </c>
      <c r="L13" s="210">
        <f>+'Таблица № 1-Д'!L12/'Таблица № 1-Д'!L$15*100</f>
        <v>1.77549410338332</v>
      </c>
      <c r="M13" s="210">
        <f>+'Таблица № 1-Д'!M12/'Таблица № 1-Д'!M$15*100</f>
        <v>1.7769446223796428</v>
      </c>
      <c r="N13" s="210">
        <f>+'Таблица № 1-Д'!N12/'Таблица № 1-Д'!N$15*100</f>
        <v>1.8145249992143553</v>
      </c>
    </row>
    <row r="14" spans="1:14" ht="15.75" customHeight="1">
      <c r="A14" s="150" t="s">
        <v>69</v>
      </c>
      <c r="B14" s="210">
        <f>+'Таблица № 1-Д'!B13/'Таблица № 1-Д'!B$15*100</f>
        <v>6.8175556728133621E-2</v>
      </c>
      <c r="C14" s="210">
        <f>+'Таблица № 1-Д'!C13/'Таблица № 1-Д'!C$15*100</f>
        <v>6.8381979557059241E-2</v>
      </c>
      <c r="D14" s="210">
        <f>+'Таблица № 1-Д'!D13/'Таблица № 1-Д'!D$15*100</f>
        <v>6.8583898371132407E-2</v>
      </c>
      <c r="E14" s="210">
        <f>+'Таблица № 1-Д'!E13/'Таблица № 1-Д'!E$15*100</f>
        <v>6.8594376508296806E-2</v>
      </c>
      <c r="F14" s="210">
        <f>+'Таблица № 1-Д'!F13/'Таблица № 1-Д'!F$15*100</f>
        <v>6.8629469494200804E-2</v>
      </c>
      <c r="G14" s="210">
        <f>+'Таблица № 1-Д'!G13/'Таблица № 1-Д'!G$15*100</f>
        <v>6.8366142838412414E-2</v>
      </c>
      <c r="H14" s="210">
        <f>+'Таблица № 1-Д'!H13/'Таблица № 1-Д'!H$15*100</f>
        <v>6.8605863222725272E-2</v>
      </c>
      <c r="I14" s="210">
        <f>+'Таблица № 1-Д'!I13/'Таблица № 1-Д'!I$15*100</f>
        <v>6.8054349611620865E-2</v>
      </c>
      <c r="J14" s="210">
        <f>+'Таблица № 1-Д'!J13/'Таблица № 1-Д'!J$15*100</f>
        <v>6.7974789810672981E-2</v>
      </c>
      <c r="K14" s="210">
        <f>+'Таблица № 1-Д'!K13/'Таблица № 1-Д'!K$15*100</f>
        <v>6.8041822203896568E-2</v>
      </c>
      <c r="L14" s="210">
        <f>+'Таблица № 1-Д'!L13/'Таблица № 1-Д'!L$15*100</f>
        <v>6.7914217912100491E-2</v>
      </c>
      <c r="M14" s="210">
        <f>+'Таблица № 1-Д'!M13/'Таблица № 1-Д'!M$15*100</f>
        <v>6.7981712448346457E-2</v>
      </c>
      <c r="N14" s="210">
        <f>+'Таблица № 1-Д'!N13/'Таблица № 1-Д'!N$15*100</f>
        <v>6.7879702083529739E-2</v>
      </c>
    </row>
    <row r="15" spans="1:14" ht="15.75" customHeight="1">
      <c r="A15" s="155" t="s">
        <v>82</v>
      </c>
      <c r="B15" s="210">
        <f>+'Таблица № 1-Д'!B14/'Таблица № 1-Д'!B$15*100</f>
        <v>0.48205410773294488</v>
      </c>
      <c r="C15" s="210">
        <f>+'Таблица № 1-Д'!C14/'Таблица № 1-Д'!C$15*100</f>
        <v>0.48973335701000958</v>
      </c>
      <c r="D15" s="210">
        <f>+'Таблица № 1-Д'!D14/'Таблица № 1-Д'!D$15*100</f>
        <v>0.50752084794637986</v>
      </c>
      <c r="E15" s="210">
        <f>+'Таблица № 1-Д'!E14/'Таблица № 1-Д'!E$15*100</f>
        <v>0.52147315777330183</v>
      </c>
      <c r="F15" s="210">
        <f>+'Таблица № 1-Д'!F14/'Таблица № 1-Д'!F$15*100</f>
        <v>0.52922679544050766</v>
      </c>
      <c r="G15" s="210">
        <f>+'Таблица № 1-Д'!G14/'Таблица № 1-Д'!G$15*100</f>
        <v>0.5363152209880937</v>
      </c>
      <c r="H15" s="210">
        <f>+'Таблица № 1-Д'!H14/'Таблица № 1-Д'!H$15*100</f>
        <v>0.53493820002594206</v>
      </c>
      <c r="I15" s="210">
        <f>+'Таблица № 1-Д'!I14/'Таблица № 1-Д'!I$15*100</f>
        <v>0.55147490202520355</v>
      </c>
      <c r="J15" s="210">
        <f>+'Таблица № 1-Д'!J14/'Таблица № 1-Д'!J$15*100</f>
        <v>0.5539788745630192</v>
      </c>
      <c r="K15" s="210">
        <f>+'Таблица № 1-Д'!K14/'Таблица № 1-Д'!K$15*100</f>
        <v>0.54872437261206919</v>
      </c>
      <c r="L15" s="210">
        <f>+'Таблица № 1-Д'!L14/'Таблица № 1-Д'!L$15*100</f>
        <v>0.56103731517686717</v>
      </c>
      <c r="M15" s="210">
        <f>+'Таблица № 1-Д'!M14/'Таблица № 1-Д'!M$15*100</f>
        <v>0.56583392993958581</v>
      </c>
      <c r="N15" s="210">
        <f>+'Таблица № 1-Д'!N14/'Таблица № 1-Д'!N$15*100</f>
        <v>0.57760598347003544</v>
      </c>
    </row>
    <row r="16" spans="1:14">
      <c r="A16" s="150" t="s">
        <v>6</v>
      </c>
      <c r="B16" s="210">
        <f>+'Таблица № 1-Д'!B15/'Таблица № 1-Д'!B$15*100</f>
        <v>100</v>
      </c>
      <c r="C16" s="210">
        <f>+'Таблица № 1-Д'!C15/'Таблица № 1-Д'!C$15*100</f>
        <v>100</v>
      </c>
      <c r="D16" s="210">
        <f>+'Таблица № 1-Д'!D15/'Таблица № 1-Д'!D$15*100</f>
        <v>100</v>
      </c>
      <c r="E16" s="210">
        <f>+'Таблица № 1-Д'!E15/'Таблица № 1-Д'!E$15*100</f>
        <v>100</v>
      </c>
      <c r="F16" s="210">
        <f>+'Таблица № 1-Д'!F15/'Таблица № 1-Д'!F$15*100</f>
        <v>100</v>
      </c>
      <c r="G16" s="210">
        <f>+'Таблица № 1-Д'!G15/'Таблица № 1-Д'!G$15*100</f>
        <v>100</v>
      </c>
      <c r="H16" s="210">
        <f>+'Таблица № 1-Д'!H15/'Таблица № 1-Д'!H$15*100</f>
        <v>100</v>
      </c>
      <c r="I16" s="210">
        <f>+'Таблица № 1-Д'!I15/'Таблица № 1-Д'!I$15*100</f>
        <v>100</v>
      </c>
      <c r="J16" s="210">
        <f>+'Таблица № 1-Д'!J15/'Таблица № 1-Д'!J$15*100</f>
        <v>100</v>
      </c>
      <c r="K16" s="210">
        <f>+'Таблица № 1-Д'!K15/'Таблица № 1-Д'!K$15*100</f>
        <v>100</v>
      </c>
      <c r="L16" s="210">
        <f>+'Таблица № 1-Д'!L15/'Таблица № 1-Д'!L$15*100</f>
        <v>100</v>
      </c>
      <c r="M16" s="210">
        <f>+'Таблица № 1-Д'!M15/'Таблица № 1-Д'!M$15*100</f>
        <v>100</v>
      </c>
      <c r="N16" s="210">
        <f>+'Таблица № 1-Д'!N15/'Таблица № 1-Д'!N$15*100</f>
        <v>100</v>
      </c>
    </row>
  </sheetData>
  <mergeCells count="3"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35" customWidth="1"/>
    <col min="2" max="2" width="10.7109375" style="28" bestFit="1" customWidth="1"/>
    <col min="3" max="3" width="12.42578125" style="28" bestFit="1" customWidth="1"/>
    <col min="4" max="4" width="10.42578125" style="28" bestFit="1" customWidth="1"/>
    <col min="5" max="5" width="11.5703125" style="28" bestFit="1" customWidth="1"/>
    <col min="6" max="6" width="10.28515625" style="28" customWidth="1"/>
    <col min="7" max="7" width="10.28515625" style="28" bestFit="1" customWidth="1"/>
    <col min="8" max="8" width="9.140625" style="28" bestFit="1"/>
    <col min="9" max="9" width="11.7109375" style="28" bestFit="1" customWidth="1"/>
    <col min="10" max="10" width="15.28515625" style="28" bestFit="1" customWidth="1"/>
    <col min="11" max="11" width="12" style="28" customWidth="1"/>
    <col min="12" max="12" width="11.7109375" style="28" customWidth="1"/>
    <col min="13" max="13" width="9.7109375" style="28" bestFit="1" customWidth="1"/>
    <col min="14" max="14" width="17.85546875" style="29" bestFit="1" customWidth="1"/>
    <col min="15" max="15" width="32.42578125" style="29" bestFit="1" customWidth="1"/>
    <col min="16" max="16" width="11.5703125" style="28" bestFit="1" customWidth="1"/>
    <col min="17" max="17" width="13.28515625" style="28" bestFit="1" customWidth="1"/>
    <col min="18" max="18" width="15.7109375" style="28" bestFit="1" customWidth="1"/>
    <col min="19" max="19" width="11.5703125" style="28" bestFit="1" customWidth="1"/>
    <col min="20" max="20" width="15.7109375" style="28" bestFit="1" customWidth="1"/>
    <col min="21" max="16384" width="9.140625" style="28"/>
  </cols>
  <sheetData>
    <row r="1" spans="1:20" ht="21" customHeight="1">
      <c r="A1" s="252" t="s">
        <v>87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20">
      <c r="A2" s="38"/>
      <c r="B2" s="38"/>
      <c r="C2" s="38"/>
      <c r="D2" s="38"/>
      <c r="E2" s="38"/>
      <c r="F2" s="38"/>
      <c r="G2" s="39"/>
      <c r="H2" s="40"/>
      <c r="I2" s="63"/>
      <c r="J2" s="63"/>
      <c r="K2" s="63"/>
      <c r="L2" s="14"/>
    </row>
    <row r="3" spans="1:20" s="30" customFormat="1" ht="54.75" customHeight="1">
      <c r="A3" s="47" t="s">
        <v>60</v>
      </c>
      <c r="B3" s="85" t="s">
        <v>0</v>
      </c>
      <c r="C3" s="85" t="s">
        <v>1</v>
      </c>
      <c r="D3" s="85" t="s">
        <v>17</v>
      </c>
      <c r="E3" s="85" t="s">
        <v>2</v>
      </c>
      <c r="F3" s="85" t="s">
        <v>81</v>
      </c>
      <c r="G3" s="85" t="s">
        <v>8</v>
      </c>
      <c r="H3" s="86" t="s">
        <v>54</v>
      </c>
      <c r="I3" s="86" t="s">
        <v>32</v>
      </c>
      <c r="J3" s="86" t="s">
        <v>70</v>
      </c>
      <c r="K3" s="86" t="s">
        <v>82</v>
      </c>
      <c r="L3" s="91" t="s">
        <v>6</v>
      </c>
      <c r="N3" s="31"/>
      <c r="O3" s="31"/>
    </row>
    <row r="4" spans="1:20" s="30" customFormat="1">
      <c r="A4" s="50" t="s">
        <v>61</v>
      </c>
      <c r="B4" s="211">
        <v>138938</v>
      </c>
      <c r="C4" s="211">
        <v>49871</v>
      </c>
      <c r="D4" s="211">
        <v>111246</v>
      </c>
      <c r="E4" s="211">
        <v>212052</v>
      </c>
      <c r="F4" s="211">
        <v>45992</v>
      </c>
      <c r="G4" s="211">
        <v>55092</v>
      </c>
      <c r="H4" s="211">
        <v>7573</v>
      </c>
      <c r="I4" s="211">
        <v>11548</v>
      </c>
      <c r="J4" s="211">
        <v>432</v>
      </c>
      <c r="K4" s="211">
        <v>3676</v>
      </c>
      <c r="L4" s="211">
        <f>+SUM(B4:K4)</f>
        <v>636420</v>
      </c>
      <c r="N4" s="31"/>
      <c r="O4" s="31"/>
    </row>
    <row r="5" spans="1:20" s="30" customFormat="1" ht="15.75" customHeight="1">
      <c r="A5" s="92" t="s">
        <v>64</v>
      </c>
      <c r="B5" s="211">
        <v>56581</v>
      </c>
      <c r="C5" s="211">
        <v>20077</v>
      </c>
      <c r="D5" s="211">
        <v>98204</v>
      </c>
      <c r="E5" s="211">
        <v>100837</v>
      </c>
      <c r="F5" s="211">
        <v>16717</v>
      </c>
      <c r="G5" s="211">
        <v>20382</v>
      </c>
      <c r="H5" s="211">
        <v>1335</v>
      </c>
      <c r="I5" s="211">
        <v>181</v>
      </c>
      <c r="J5" s="211">
        <v>236</v>
      </c>
      <c r="K5" s="211">
        <v>3285</v>
      </c>
      <c r="L5" s="211">
        <f t="shared" ref="L5:L7" si="0">+SUM(B5:K5)</f>
        <v>317835</v>
      </c>
      <c r="N5" s="31"/>
      <c r="O5" s="31"/>
    </row>
    <row r="6" spans="1:20" s="30" customFormat="1" ht="15.75" customHeight="1">
      <c r="A6" s="92" t="s">
        <v>65</v>
      </c>
      <c r="B6" s="211">
        <v>125680</v>
      </c>
      <c r="C6" s="211">
        <v>37378</v>
      </c>
      <c r="D6" s="211">
        <v>16025</v>
      </c>
      <c r="E6" s="211">
        <v>135529</v>
      </c>
      <c r="F6" s="211">
        <v>32826</v>
      </c>
      <c r="G6" s="211">
        <v>43755</v>
      </c>
      <c r="H6" s="211">
        <v>6622</v>
      </c>
      <c r="I6" s="211">
        <v>11433</v>
      </c>
      <c r="J6" s="211">
        <v>232</v>
      </c>
      <c r="K6" s="211">
        <v>1684</v>
      </c>
      <c r="L6" s="211">
        <f t="shared" si="0"/>
        <v>411164</v>
      </c>
      <c r="N6" s="31"/>
      <c r="O6" s="31"/>
    </row>
    <row r="7" spans="1:20" s="30" customFormat="1" ht="15.75" customHeight="1">
      <c r="A7" s="92" t="s">
        <v>66</v>
      </c>
      <c r="B7" s="211">
        <v>117</v>
      </c>
      <c r="C7" s="211">
        <v>15</v>
      </c>
      <c r="D7" s="211">
        <v>9</v>
      </c>
      <c r="E7" s="211">
        <v>418</v>
      </c>
      <c r="F7" s="211">
        <v>405</v>
      </c>
      <c r="G7" s="211">
        <v>29</v>
      </c>
      <c r="H7" s="211">
        <v>7</v>
      </c>
      <c r="I7" s="211">
        <v>4</v>
      </c>
      <c r="J7" s="211">
        <v>3</v>
      </c>
      <c r="K7" s="211">
        <v>10</v>
      </c>
      <c r="L7" s="211">
        <f t="shared" si="0"/>
        <v>1017</v>
      </c>
      <c r="N7" s="31"/>
      <c r="O7" s="31"/>
    </row>
    <row r="8" spans="1:20">
      <c r="B8" s="93"/>
      <c r="C8" s="93"/>
      <c r="D8" s="93"/>
      <c r="E8" s="93"/>
      <c r="F8" s="93"/>
      <c r="G8" s="93"/>
      <c r="H8" s="93"/>
      <c r="I8" s="93"/>
      <c r="J8" s="93"/>
      <c r="K8" s="93"/>
      <c r="L8" s="94"/>
    </row>
    <row r="9" spans="1:20">
      <c r="A9" s="35" t="s">
        <v>62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52"/>
    </row>
    <row r="10" spans="1:20">
      <c r="A10" s="35" t="s">
        <v>63</v>
      </c>
      <c r="L10" s="96"/>
    </row>
    <row r="11" spans="1:20">
      <c r="L11" s="52"/>
    </row>
    <row r="12" spans="1:20">
      <c r="B12" s="36"/>
      <c r="C12" s="36"/>
      <c r="D12" s="36"/>
      <c r="E12" s="36"/>
      <c r="F12" s="36"/>
    </row>
    <row r="13" spans="1:20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  <row r="14" spans="1:20"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T14" s="99"/>
    </row>
    <row r="15" spans="1:20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T15" s="99"/>
    </row>
    <row r="16" spans="1:20"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T16" s="99"/>
    </row>
    <row r="17" spans="8:15">
      <c r="H17" s="29"/>
      <c r="I17" s="29"/>
      <c r="O17" s="28"/>
    </row>
  </sheetData>
  <mergeCells count="1">
    <mergeCell ref="A1:L1"/>
  </mergeCells>
  <phoneticPr fontId="3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8"/>
  <sheetViews>
    <sheetView showGridLines="0" zoomScaleNormal="100" workbookViewId="0">
      <selection sqref="A1:N1"/>
    </sheetView>
  </sheetViews>
  <sheetFormatPr defaultRowHeight="15.75"/>
  <cols>
    <col min="1" max="1" width="52.7109375" style="12" customWidth="1"/>
    <col min="2" max="2" width="11.140625" style="12" customWidth="1"/>
    <col min="3" max="3" width="11.42578125" style="12" customWidth="1"/>
    <col min="4" max="5" width="11.140625" style="12" customWidth="1"/>
    <col min="6" max="6" width="11.42578125" style="12" customWidth="1"/>
    <col min="7" max="14" width="11.140625" style="12" customWidth="1"/>
    <col min="15" max="16" width="9.140625" style="12"/>
    <col min="17" max="22" width="11.28515625" style="12" bestFit="1" customWidth="1"/>
    <col min="23" max="24" width="10.140625" style="12" bestFit="1" customWidth="1"/>
    <col min="25" max="26" width="9" style="12" bestFit="1" customWidth="1"/>
    <col min="27" max="16384" width="9.140625" style="12"/>
  </cols>
  <sheetData>
    <row r="1" spans="1:14">
      <c r="A1" s="259" t="s">
        <v>88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4">
      <c r="A2" s="11"/>
      <c r="B2" s="11"/>
      <c r="C2" s="10"/>
      <c r="D2" s="10"/>
      <c r="F2" s="10"/>
      <c r="G2" s="10"/>
    </row>
    <row r="3" spans="1:14">
      <c r="A3" s="13"/>
      <c r="B3" s="13"/>
      <c r="C3" s="14"/>
      <c r="D3" s="111"/>
      <c r="E3" s="111"/>
      <c r="F3" s="111"/>
      <c r="G3" s="111"/>
      <c r="H3" s="111"/>
      <c r="K3" s="111"/>
      <c r="L3" s="111"/>
      <c r="M3" s="111"/>
      <c r="N3" s="111" t="s">
        <v>46</v>
      </c>
    </row>
    <row r="4" spans="1:14" s="15" customFormat="1">
      <c r="A4" s="254" t="s">
        <v>71</v>
      </c>
      <c r="B4" s="4">
        <v>2023</v>
      </c>
      <c r="C4" s="256">
        <v>2024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8"/>
    </row>
    <row r="5" spans="1:14" s="15" customFormat="1">
      <c r="A5" s="255"/>
      <c r="B5" s="4">
        <v>12</v>
      </c>
      <c r="C5" s="98">
        <v>1</v>
      </c>
      <c r="D5" s="98">
        <v>2</v>
      </c>
      <c r="E5" s="114">
        <v>3</v>
      </c>
      <c r="F5" s="98">
        <v>4</v>
      </c>
      <c r="G5" s="98">
        <v>5</v>
      </c>
      <c r="H5" s="114">
        <v>6</v>
      </c>
      <c r="I5" s="114">
        <v>7</v>
      </c>
      <c r="J5" s="114">
        <v>8</v>
      </c>
      <c r="K5" s="114">
        <v>9</v>
      </c>
      <c r="L5" s="114">
        <v>10</v>
      </c>
      <c r="M5" s="114">
        <v>11</v>
      </c>
      <c r="N5" s="114">
        <v>12</v>
      </c>
    </row>
    <row r="6" spans="1:14">
      <c r="A6" s="7" t="s">
        <v>0</v>
      </c>
      <c r="B6" s="212">
        <v>176540</v>
      </c>
      <c r="C6" s="213">
        <v>177095</v>
      </c>
      <c r="D6" s="213">
        <v>178587</v>
      </c>
      <c r="E6" s="213">
        <v>181111</v>
      </c>
      <c r="F6" s="213">
        <v>179282</v>
      </c>
      <c r="G6" s="213">
        <v>181274</v>
      </c>
      <c r="H6" s="213">
        <v>181471</v>
      </c>
      <c r="I6" s="213">
        <v>183730</v>
      </c>
      <c r="J6" s="213">
        <v>184897</v>
      </c>
      <c r="K6" s="213">
        <v>187687</v>
      </c>
      <c r="L6" s="213">
        <v>186028</v>
      </c>
      <c r="M6" s="213">
        <v>188123</v>
      </c>
      <c r="N6" s="213">
        <v>186878</v>
      </c>
    </row>
    <row r="7" spans="1:14">
      <c r="A7" s="7" t="s">
        <v>1</v>
      </c>
      <c r="B7" s="212">
        <v>104666</v>
      </c>
      <c r="C7" s="213">
        <v>103810</v>
      </c>
      <c r="D7" s="213">
        <v>105245</v>
      </c>
      <c r="E7" s="213">
        <v>103041</v>
      </c>
      <c r="F7" s="213">
        <v>104382</v>
      </c>
      <c r="G7" s="213">
        <v>105626</v>
      </c>
      <c r="H7" s="213">
        <v>106075</v>
      </c>
      <c r="I7" s="213">
        <v>105786</v>
      </c>
      <c r="J7" s="213">
        <v>104528</v>
      </c>
      <c r="K7" s="213">
        <v>106627</v>
      </c>
      <c r="L7" s="213">
        <v>105812</v>
      </c>
      <c r="M7" s="213">
        <v>107676</v>
      </c>
      <c r="N7" s="213">
        <v>111500</v>
      </c>
    </row>
    <row r="8" spans="1:14">
      <c r="A8" s="7" t="s">
        <v>11</v>
      </c>
      <c r="B8" s="212">
        <v>158026</v>
      </c>
      <c r="C8" s="213">
        <v>159280</v>
      </c>
      <c r="D8" s="213">
        <v>159731</v>
      </c>
      <c r="E8" s="213">
        <v>161726</v>
      </c>
      <c r="F8" s="213">
        <v>158844</v>
      </c>
      <c r="G8" s="213">
        <v>160406</v>
      </c>
      <c r="H8" s="213">
        <v>160667</v>
      </c>
      <c r="I8" s="213">
        <v>162862</v>
      </c>
      <c r="J8" s="213">
        <v>164425</v>
      </c>
      <c r="K8" s="213">
        <v>166747</v>
      </c>
      <c r="L8" s="213">
        <v>164817</v>
      </c>
      <c r="M8" s="213">
        <v>167792</v>
      </c>
      <c r="N8" s="213">
        <v>165143</v>
      </c>
    </row>
    <row r="9" spans="1:14">
      <c r="A9" s="7" t="s">
        <v>2</v>
      </c>
      <c r="B9" s="212">
        <v>617126</v>
      </c>
      <c r="C9" s="213">
        <v>618374</v>
      </c>
      <c r="D9" s="213">
        <v>621768</v>
      </c>
      <c r="E9" s="213">
        <v>631799</v>
      </c>
      <c r="F9" s="213">
        <v>621901</v>
      </c>
      <c r="G9" s="213">
        <v>630801</v>
      </c>
      <c r="H9" s="213">
        <v>633996</v>
      </c>
      <c r="I9" s="213">
        <v>640502</v>
      </c>
      <c r="J9" s="213">
        <v>645590</v>
      </c>
      <c r="K9" s="213">
        <v>656199</v>
      </c>
      <c r="L9" s="213">
        <v>650871</v>
      </c>
      <c r="M9" s="213">
        <v>659637</v>
      </c>
      <c r="N9" s="213">
        <v>658739</v>
      </c>
    </row>
    <row r="10" spans="1:14">
      <c r="A10" s="7" t="s">
        <v>81</v>
      </c>
      <c r="B10" s="212">
        <v>208410</v>
      </c>
      <c r="C10" s="213">
        <v>210353</v>
      </c>
      <c r="D10" s="213">
        <v>213239</v>
      </c>
      <c r="E10" s="213">
        <v>217889</v>
      </c>
      <c r="F10" s="213">
        <v>214408</v>
      </c>
      <c r="G10" s="213">
        <v>218651</v>
      </c>
      <c r="H10" s="213">
        <v>220474</v>
      </c>
      <c r="I10" s="213">
        <v>223799</v>
      </c>
      <c r="J10" s="213">
        <v>227103</v>
      </c>
      <c r="K10" s="213">
        <v>231150</v>
      </c>
      <c r="L10" s="213">
        <v>230029</v>
      </c>
      <c r="M10" s="213">
        <v>234610</v>
      </c>
      <c r="N10" s="213">
        <v>234825</v>
      </c>
    </row>
    <row r="11" spans="1:14">
      <c r="A11" s="7" t="s">
        <v>8</v>
      </c>
      <c r="B11" s="212">
        <v>117732</v>
      </c>
      <c r="C11" s="213">
        <v>117879</v>
      </c>
      <c r="D11" s="213">
        <v>118347</v>
      </c>
      <c r="E11" s="213">
        <v>119605</v>
      </c>
      <c r="F11" s="213">
        <v>120472</v>
      </c>
      <c r="G11" s="213">
        <v>120809</v>
      </c>
      <c r="H11" s="213">
        <v>121680</v>
      </c>
      <c r="I11" s="213">
        <v>122507</v>
      </c>
      <c r="J11" s="213">
        <v>122933</v>
      </c>
      <c r="K11" s="213">
        <v>123584</v>
      </c>
      <c r="L11" s="213">
        <v>122907</v>
      </c>
      <c r="M11" s="213">
        <v>124044</v>
      </c>
      <c r="N11" s="213">
        <v>127346</v>
      </c>
    </row>
    <row r="12" spans="1:14">
      <c r="A12" s="7" t="s">
        <v>54</v>
      </c>
      <c r="B12" s="212">
        <v>17212</v>
      </c>
      <c r="C12" s="213">
        <v>17793</v>
      </c>
      <c r="D12" s="213">
        <v>18347</v>
      </c>
      <c r="E12" s="213">
        <v>18558</v>
      </c>
      <c r="F12" s="213">
        <v>18647</v>
      </c>
      <c r="G12" s="213">
        <v>18896</v>
      </c>
      <c r="H12" s="213">
        <v>19300</v>
      </c>
      <c r="I12" s="213">
        <v>19381</v>
      </c>
      <c r="J12" s="213">
        <v>19362</v>
      </c>
      <c r="K12" s="213">
        <v>20123</v>
      </c>
      <c r="L12" s="213">
        <v>19951</v>
      </c>
      <c r="M12" s="213">
        <v>20014</v>
      </c>
      <c r="N12" s="213">
        <v>20837</v>
      </c>
    </row>
    <row r="13" spans="1:14">
      <c r="A13" s="7" t="s">
        <v>32</v>
      </c>
      <c r="B13" s="212">
        <v>14079</v>
      </c>
      <c r="C13" s="213">
        <v>14144</v>
      </c>
      <c r="D13" s="213">
        <v>14371</v>
      </c>
      <c r="E13" s="213">
        <v>14651</v>
      </c>
      <c r="F13" s="213">
        <v>14633</v>
      </c>
      <c r="G13" s="213">
        <v>14818</v>
      </c>
      <c r="H13" s="213">
        <v>15185</v>
      </c>
      <c r="I13" s="213">
        <v>15346</v>
      </c>
      <c r="J13" s="213">
        <v>15167</v>
      </c>
      <c r="K13" s="213">
        <v>15800</v>
      </c>
      <c r="L13" s="213">
        <v>15899</v>
      </c>
      <c r="M13" s="213">
        <v>15859</v>
      </c>
      <c r="N13" s="213">
        <v>16263</v>
      </c>
    </row>
    <row r="14" spans="1:14" ht="15.75" customHeight="1">
      <c r="A14" s="7" t="s">
        <v>69</v>
      </c>
      <c r="B14" s="212">
        <v>986</v>
      </c>
      <c r="C14" s="213">
        <v>1003</v>
      </c>
      <c r="D14" s="213">
        <v>1020</v>
      </c>
      <c r="E14" s="213">
        <v>1026</v>
      </c>
      <c r="F14" s="213">
        <v>1016</v>
      </c>
      <c r="G14" s="213">
        <v>1010</v>
      </c>
      <c r="H14" s="213">
        <v>1013</v>
      </c>
      <c r="I14" s="213">
        <v>1013</v>
      </c>
      <c r="J14" s="213">
        <v>1016</v>
      </c>
      <c r="K14" s="213">
        <v>1027</v>
      </c>
      <c r="L14" s="213">
        <v>1037</v>
      </c>
      <c r="M14" s="213">
        <v>1077</v>
      </c>
      <c r="N14" s="213">
        <v>1071</v>
      </c>
    </row>
    <row r="15" spans="1:14" ht="15.75" customHeight="1">
      <c r="A15" s="116" t="s">
        <v>82</v>
      </c>
      <c r="B15" s="212">
        <v>3055</v>
      </c>
      <c r="C15" s="213">
        <v>3390</v>
      </c>
      <c r="D15" s="213">
        <v>3626</v>
      </c>
      <c r="E15" s="213">
        <v>3855</v>
      </c>
      <c r="F15" s="213">
        <v>3962</v>
      </c>
      <c r="G15" s="213">
        <v>4240</v>
      </c>
      <c r="H15" s="213">
        <v>4362</v>
      </c>
      <c r="I15" s="213">
        <v>5114</v>
      </c>
      <c r="J15" s="213">
        <v>5361</v>
      </c>
      <c r="K15" s="213">
        <v>5355</v>
      </c>
      <c r="L15" s="213">
        <v>5764</v>
      </c>
      <c r="M15" s="213">
        <v>6076</v>
      </c>
      <c r="N15" s="213">
        <v>6652</v>
      </c>
    </row>
    <row r="16" spans="1:14">
      <c r="A16" s="9" t="s">
        <v>6</v>
      </c>
      <c r="B16" s="208">
        <f>+SUM(B6:B15)</f>
        <v>1417832</v>
      </c>
      <c r="C16" s="208">
        <f t="shared" ref="C16:K16" si="0">+SUM(C6:C15)</f>
        <v>1423121</v>
      </c>
      <c r="D16" s="208">
        <f t="shared" si="0"/>
        <v>1434281</v>
      </c>
      <c r="E16" s="208">
        <f t="shared" si="0"/>
        <v>1453261</v>
      </c>
      <c r="F16" s="208">
        <f t="shared" si="0"/>
        <v>1437547</v>
      </c>
      <c r="G16" s="208">
        <f t="shared" si="0"/>
        <v>1456531</v>
      </c>
      <c r="H16" s="208">
        <f t="shared" si="0"/>
        <v>1464223</v>
      </c>
      <c r="I16" s="208">
        <f t="shared" si="0"/>
        <v>1480040</v>
      </c>
      <c r="J16" s="208">
        <f t="shared" si="0"/>
        <v>1490382</v>
      </c>
      <c r="K16" s="208">
        <f t="shared" si="0"/>
        <v>1514299</v>
      </c>
      <c r="L16" s="208">
        <f>+SUM(L6:L15)</f>
        <v>1503115</v>
      </c>
      <c r="M16" s="208">
        <f t="shared" ref="M16" si="1">+SUM(M6:M15)</f>
        <v>1524908</v>
      </c>
      <c r="N16" s="208">
        <f t="shared" ref="N16" si="2">+SUM(N6:N15)</f>
        <v>1529254</v>
      </c>
    </row>
    <row r="17" spans="1:7">
      <c r="A17" s="16"/>
      <c r="B17" s="16"/>
      <c r="C17" s="16"/>
      <c r="D17" s="16"/>
      <c r="F17" s="117"/>
      <c r="G17" s="117"/>
    </row>
    <row r="18" spans="1:7">
      <c r="A18" s="253"/>
      <c r="B18" s="253"/>
      <c r="C18" s="253"/>
      <c r="D18" s="253"/>
    </row>
  </sheetData>
  <mergeCells count="4">
    <mergeCell ref="A18:D18"/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3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18"/>
  <sheetViews>
    <sheetView showGridLines="0" zoomScaleNormal="75" workbookViewId="0">
      <selection sqref="A1:N1"/>
    </sheetView>
  </sheetViews>
  <sheetFormatPr defaultRowHeight="15.75"/>
  <cols>
    <col min="1" max="1" width="52.140625" style="156" customWidth="1"/>
    <col min="2" max="8" width="10.7109375" style="156" customWidth="1"/>
    <col min="9" max="12" width="11.140625" style="156" customWidth="1"/>
    <col min="13" max="16384" width="9.140625" style="156"/>
  </cols>
  <sheetData>
    <row r="1" spans="1:14">
      <c r="A1" s="260" t="s">
        <v>48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</row>
    <row r="2" spans="1:14">
      <c r="A2" s="157"/>
      <c r="B2" s="157"/>
      <c r="C2" s="157"/>
      <c r="D2" s="157"/>
      <c r="E2" s="158"/>
      <c r="F2" s="157"/>
      <c r="G2" s="157"/>
      <c r="H2" s="158"/>
      <c r="I2" s="159"/>
    </row>
    <row r="3" spans="1:14">
      <c r="A3" s="160"/>
      <c r="B3" s="160"/>
      <c r="C3" s="161"/>
      <c r="D3" s="161"/>
      <c r="E3" s="152"/>
      <c r="F3" s="161"/>
      <c r="G3" s="161"/>
      <c r="H3" s="152"/>
      <c r="K3" s="152"/>
      <c r="N3" s="152" t="s">
        <v>40</v>
      </c>
    </row>
    <row r="4" spans="1:14" s="162" customFormat="1">
      <c r="A4" s="247" t="s">
        <v>10</v>
      </c>
      <c r="B4" s="153">
        <v>2023</v>
      </c>
      <c r="C4" s="249">
        <v>2024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1"/>
    </row>
    <row r="5" spans="1:14" s="162" customFormat="1">
      <c r="A5" s="248"/>
      <c r="B5" s="214">
        <v>12</v>
      </c>
      <c r="C5" s="154">
        <v>1</v>
      </c>
      <c r="D5" s="154">
        <v>2</v>
      </c>
      <c r="E5" s="214">
        <v>3</v>
      </c>
      <c r="F5" s="154">
        <v>4</v>
      </c>
      <c r="G5" s="154">
        <v>5</v>
      </c>
      <c r="H5" s="214">
        <v>6</v>
      </c>
      <c r="I5" s="214">
        <v>7</v>
      </c>
      <c r="J5" s="214">
        <v>8</v>
      </c>
      <c r="K5" s="214">
        <v>9</v>
      </c>
      <c r="L5" s="214">
        <v>10</v>
      </c>
      <c r="M5" s="214">
        <v>11</v>
      </c>
      <c r="N5" s="214">
        <v>12</v>
      </c>
    </row>
    <row r="6" spans="1:14">
      <c r="A6" s="150" t="s">
        <v>0</v>
      </c>
      <c r="B6" s="215">
        <f>+'Таблица № 2-Д'!B6/'Таблица № 2-Д'!B$16*100</f>
        <v>12.451404679821023</v>
      </c>
      <c r="C6" s="215">
        <f>+'Таблица № 2-Д'!C6/'Таблица № 2-Д'!C$16*100</f>
        <v>12.444128081870762</v>
      </c>
      <c r="D6" s="215">
        <f>+'Таблица № 2-Д'!D6/'Таблица № 2-Д'!D$16*100</f>
        <v>12.451325786230173</v>
      </c>
      <c r="E6" s="215">
        <f>+'Таблица № 2-Д'!E6/'Таблица № 2-Д'!E$16*100</f>
        <v>12.462386316016188</v>
      </c>
      <c r="F6" s="215">
        <f>+'Таблица № 2-Д'!F6/'Таблица № 2-Д'!F$16*100</f>
        <v>12.471383544329333</v>
      </c>
      <c r="G6" s="215">
        <f>+'Таблица № 2-Д'!G6/'Таблица № 2-Д'!G$16*100</f>
        <v>12.445598480224589</v>
      </c>
      <c r="H6" s="215">
        <f>+'Таблица № 2-Д'!H6/'Таблица № 2-Д'!H$16*100</f>
        <v>12.393672275329646</v>
      </c>
      <c r="I6" s="215">
        <f>+'Таблица № 2-Д'!I6/'Таблица № 2-Д'!I$16*100</f>
        <v>12.413853679630281</v>
      </c>
      <c r="J6" s="215">
        <f>+'Таблица № 2-Д'!J6/'Таблица № 2-Д'!J$16*100</f>
        <v>12.406014028618166</v>
      </c>
      <c r="K6" s="215">
        <f>+'Таблица № 2-Д'!K6/'Таблица № 2-Д'!K$16*100</f>
        <v>12.394315785719993</v>
      </c>
      <c r="L6" s="215">
        <f>+'Таблица № 2-Д'!L6/'Таблица № 2-Д'!L$16*100</f>
        <v>12.376165496319311</v>
      </c>
      <c r="M6" s="215">
        <f>+'Таблица № 2-Д'!M6/'Таблица № 2-Д'!M$16*100</f>
        <v>12.336678671762494</v>
      </c>
      <c r="N6" s="215">
        <f>+'Таблица № 2-Д'!N6/'Таблица № 2-Д'!N$16*100</f>
        <v>12.220206715169619</v>
      </c>
    </row>
    <row r="7" spans="1:14">
      <c r="A7" s="150" t="s">
        <v>1</v>
      </c>
      <c r="B7" s="215">
        <f>+'Таблица № 2-Д'!B7/'Таблица № 2-Д'!B$16*100</f>
        <v>7.3821157936906481</v>
      </c>
      <c r="C7" s="215">
        <f>+'Таблица № 2-Д'!C7/'Таблица № 2-Д'!C$16*100</f>
        <v>7.2945308234507111</v>
      </c>
      <c r="D7" s="215">
        <f>+'Таблица № 2-Д'!D7/'Таблица № 2-Д'!D$16*100</f>
        <v>7.337822923123154</v>
      </c>
      <c r="E7" s="215">
        <f>+'Таблица № 2-Д'!E7/'Таблица № 2-Д'!E$16*100</f>
        <v>7.0903299544954415</v>
      </c>
      <c r="F7" s="215">
        <f>+'Таблица № 2-Д'!F7/'Таблица № 2-Д'!F$16*100</f>
        <v>7.2611191147141625</v>
      </c>
      <c r="G7" s="215">
        <f>+'Таблица № 2-Д'!G7/'Таблица № 2-Д'!G$16*100</f>
        <v>7.2518882193375909</v>
      </c>
      <c r="H7" s="215">
        <f>+'Таблица № 2-Д'!H7/'Таблица № 2-Д'!H$16*100</f>
        <v>7.244456616239467</v>
      </c>
      <c r="I7" s="215">
        <f>+'Таблица № 2-Д'!I7/'Таблица № 2-Д'!I$16*100</f>
        <v>7.1475095267695465</v>
      </c>
      <c r="J7" s="215">
        <f>+'Таблица № 2-Д'!J7/'Таблица № 2-Д'!J$16*100</f>
        <v>7.013503920471396</v>
      </c>
      <c r="K7" s="215">
        <f>+'Таблица № 2-Д'!K7/'Таблица № 2-Д'!K$16*100</f>
        <v>7.0413438825489543</v>
      </c>
      <c r="L7" s="215">
        <f>+'Таблица № 2-Д'!L7/'Таблица № 2-Д'!L$16*100</f>
        <v>7.0395146079973925</v>
      </c>
      <c r="M7" s="215">
        <f>+'Таблица № 2-Д'!M7/'Таблица № 2-Д'!M$16*100</f>
        <v>7.0611472954433969</v>
      </c>
      <c r="N7" s="215">
        <f>+'Таблица № 2-Д'!N7/'Таблица № 2-Д'!N$16*100</f>
        <v>7.2911367241805483</v>
      </c>
    </row>
    <row r="8" spans="1:14">
      <c r="A8" s="150" t="s">
        <v>11</v>
      </c>
      <c r="B8" s="215">
        <f>+'Таблица № 2-Д'!B8/'Таблица № 2-Д'!B$16*100</f>
        <v>11.145608224387656</v>
      </c>
      <c r="C8" s="215">
        <f>+'Таблица № 2-Д'!C8/'Таблица № 2-Д'!C$16*100</f>
        <v>11.192301989781614</v>
      </c>
      <c r="D8" s="215">
        <f>+'Таблица № 2-Д'!D8/'Таблица № 2-Д'!D$16*100</f>
        <v>11.136660110536219</v>
      </c>
      <c r="E8" s="215">
        <f>+'Таблица № 2-Д'!E8/'Таблица № 2-Д'!E$16*100</f>
        <v>11.128489651893226</v>
      </c>
      <c r="F8" s="215">
        <f>+'Таблица № 2-Д'!F8/'Таблица № 2-Д'!F$16*100</f>
        <v>11.04965611559135</v>
      </c>
      <c r="G8" s="215">
        <f>+'Таблица № 2-Д'!G8/'Таблица № 2-Д'!G$16*100</f>
        <v>11.012879231543989</v>
      </c>
      <c r="H8" s="215">
        <f>+'Таблица № 2-Д'!H8/'Таблица № 2-Д'!H$16*100</f>
        <v>10.972850446960607</v>
      </c>
      <c r="I8" s="215">
        <f>+'Таблица № 2-Д'!I8/'Таблица № 2-Д'!I$16*100</f>
        <v>11.003891786708467</v>
      </c>
      <c r="J8" s="215">
        <f>+'Таблица № 2-Д'!J8/'Таблица № 2-Д'!J$16*100</f>
        <v>11.032406456868104</v>
      </c>
      <c r="K8" s="215">
        <f>+'Таблица № 2-Д'!K8/'Таблица № 2-Д'!K$16*100</f>
        <v>11.011497729312374</v>
      </c>
      <c r="L8" s="215">
        <f>+'Таблица № 2-Д'!L8/'Таблица № 2-Д'!L$16*100</f>
        <v>10.965029289176144</v>
      </c>
      <c r="M8" s="215">
        <f>+'Таблица № 2-Д'!M8/'Таблица № 2-Д'!M$16*100</f>
        <v>11.003417911113326</v>
      </c>
      <c r="N8" s="215">
        <f>+'Таблица № 2-Д'!N8/'Таблица № 2-Д'!N$16*100</f>
        <v>10.798925489160075</v>
      </c>
    </row>
    <row r="9" spans="1:14">
      <c r="A9" s="150" t="s">
        <v>2</v>
      </c>
      <c r="B9" s="215">
        <f>+'Таблица № 2-Д'!B9/'Таблица № 2-Д'!B$16*100</f>
        <v>43.526031292847108</v>
      </c>
      <c r="C9" s="215">
        <f>+'Таблица № 2-Д'!C9/'Таблица № 2-Д'!C$16*100</f>
        <v>43.451962271655049</v>
      </c>
      <c r="D9" s="215">
        <f>+'Таблица № 2-Д'!D9/'Таблица № 2-Д'!D$16*100</f>
        <v>43.350501052443697</v>
      </c>
      <c r="E9" s="215">
        <f>+'Таблица № 2-Д'!E9/'Таблица № 2-Д'!E$16*100</f>
        <v>43.474572014249333</v>
      </c>
      <c r="F9" s="215">
        <f>+'Таблица № 2-Д'!F9/'Таблица № 2-Д'!F$16*100</f>
        <v>43.261263805635572</v>
      </c>
      <c r="G9" s="215">
        <f>+'Таблица № 2-Д'!G9/'Таблица № 2-Д'!G$16*100</f>
        <v>43.308450008959639</v>
      </c>
      <c r="H9" s="215">
        <f>+'Таблица № 2-Д'!H9/'Таблица № 2-Д'!H$16*100</f>
        <v>43.29914227545941</v>
      </c>
      <c r="I9" s="215">
        <f>+'Таблица № 2-Д'!I9/'Таблица № 2-Д'!I$16*100</f>
        <v>43.275992540742145</v>
      </c>
      <c r="J9" s="215">
        <f>+'Таблица № 2-Д'!J9/'Таблица № 2-Д'!J$16*100</f>
        <v>43.317082466106008</v>
      </c>
      <c r="K9" s="215">
        <f>+'Таблица № 2-Д'!K9/'Таблица № 2-Д'!K$16*100</f>
        <v>43.333516036132892</v>
      </c>
      <c r="L9" s="215">
        <f>+'Таблица № 2-Д'!L9/'Таблица № 2-Д'!L$16*100</f>
        <v>43.301477265545216</v>
      </c>
      <c r="M9" s="215">
        <f>+'Таблица № 2-Д'!M9/'Таблица № 2-Д'!M$16*100</f>
        <v>43.257494878379546</v>
      </c>
      <c r="N9" s="215">
        <f>+'Таблица № 2-Д'!N9/'Таблица № 2-Д'!N$16*100</f>
        <v>43.075839592376411</v>
      </c>
    </row>
    <row r="10" spans="1:14">
      <c r="A10" s="150" t="s">
        <v>81</v>
      </c>
      <c r="B10" s="215">
        <f>+'Таблица № 2-Д'!B10/'Таблица № 2-Д'!B$16*100</f>
        <v>14.699202726416106</v>
      </c>
      <c r="C10" s="215">
        <f>+'Таблица № 2-Д'!C10/'Таблица № 2-Д'!C$16*100</f>
        <v>14.781104347416699</v>
      </c>
      <c r="D10" s="215">
        <f>+'Таблица № 2-Д'!D10/'Таблица № 2-Д'!D$16*100</f>
        <v>14.867309822831091</v>
      </c>
      <c r="E10" s="215">
        <f>+'Таблица № 2-Д'!E10/'Таблица № 2-Д'!E$16*100</f>
        <v>14.993108601964822</v>
      </c>
      <c r="F10" s="215">
        <f>+'Таблица № 2-Д'!F10/'Таблица № 2-Д'!F$16*100</f>
        <v>14.91485147963858</v>
      </c>
      <c r="G10" s="215">
        <f>+'Таблица № 2-Д'!G10/'Таблица № 2-Д'!G$16*100</f>
        <v>15.011764253558626</v>
      </c>
      <c r="H10" s="215">
        <f>+'Таблица № 2-Д'!H10/'Таблица № 2-Д'!H$16*100</f>
        <v>15.057405873285695</v>
      </c>
      <c r="I10" s="215">
        <f>+'Таблица № 2-Д'!I10/'Таблица № 2-Д'!I$16*100</f>
        <v>15.121145374449338</v>
      </c>
      <c r="J10" s="215">
        <f>+'Таблица № 2-Д'!J10/'Таблица № 2-Д'!J$16*100</f>
        <v>15.237905449743758</v>
      </c>
      <c r="K10" s="215">
        <f>+'Таблица № 2-Д'!K10/'Таблица № 2-Д'!K$16*100</f>
        <v>15.264488717221633</v>
      </c>
      <c r="L10" s="215">
        <f>+'Таблица № 2-Д'!L10/'Таблица № 2-Д'!L$16*100</f>
        <v>15.303486426520923</v>
      </c>
      <c r="M10" s="215">
        <f>+'Таблица № 2-Д'!M10/'Таблица № 2-Д'!M$16*100</f>
        <v>15.385190450833756</v>
      </c>
      <c r="N10" s="215">
        <f>+'Таблица № 2-Д'!N10/'Таблица № 2-Д'!N$16*100</f>
        <v>15.355526289288765</v>
      </c>
    </row>
    <row r="11" spans="1:14">
      <c r="A11" s="150" t="s">
        <v>8</v>
      </c>
      <c r="B11" s="215">
        <f>+'Таблица № 2-Д'!B11/'Таблица № 2-Д'!B$16*100</f>
        <v>8.3036636216420554</v>
      </c>
      <c r="C11" s="215">
        <f>+'Таблица № 2-Д'!C11/'Таблица № 2-Д'!C$16*100</f>
        <v>8.2831326359459254</v>
      </c>
      <c r="D11" s="215">
        <f>+'Таблица № 2-Д'!D11/'Таблица № 2-Д'!D$16*100</f>
        <v>8.2513119814039229</v>
      </c>
      <c r="E11" s="215">
        <f>+'Таблица № 2-Д'!E11/'Таблица № 2-Д'!E$16*100</f>
        <v>8.2301114527947838</v>
      </c>
      <c r="F11" s="215">
        <f>+'Таблица № 2-Д'!F11/'Таблица № 2-Д'!F$16*100</f>
        <v>8.3803868673511204</v>
      </c>
      <c r="G11" s="215">
        <f>+'Таблица № 2-Д'!G11/'Таблица № 2-Д'!G$16*100</f>
        <v>8.2942965168609515</v>
      </c>
      <c r="H11" s="215">
        <f>+'Таблица № 2-Д'!H11/'Таблица № 2-Д'!H$16*100</f>
        <v>8.3102095787322021</v>
      </c>
      <c r="I11" s="215">
        <f>+'Таблица № 2-Д'!I11/'Таблица № 2-Д'!I$16*100</f>
        <v>8.2772762898300041</v>
      </c>
      <c r="J11" s="215">
        <f>+'Таблица № 2-Д'!J11/'Таблица № 2-Д'!J$16*100</f>
        <v>8.2484222165860839</v>
      </c>
      <c r="K11" s="215">
        <f>+'Таблица № 2-Д'!K11/'Таблица № 2-Д'!K$16*100</f>
        <v>8.1611359447506739</v>
      </c>
      <c r="L11" s="215">
        <f>+'Таблица № 2-Д'!L11/'Таблица № 2-Д'!L$16*100</f>
        <v>8.1768194715640519</v>
      </c>
      <c r="M11" s="215">
        <f>+'Таблица № 2-Д'!M11/'Таблица № 2-Д'!M$16*100</f>
        <v>8.1345235253536607</v>
      </c>
      <c r="N11" s="215">
        <f>+'Таблица № 2-Д'!N11/'Таблица № 2-Д'!N$16*100</f>
        <v>8.327328226704001</v>
      </c>
    </row>
    <row r="12" spans="1:14">
      <c r="A12" s="150" t="s">
        <v>54</v>
      </c>
      <c r="B12" s="215">
        <f>+'Таблица № 2-Д'!B12/'Таблица № 2-Д'!B$16*100</f>
        <v>1.2139661116408713</v>
      </c>
      <c r="C12" s="215">
        <f>+'Таблица № 2-Д'!C12/'Таблица № 2-Д'!C$16*100</f>
        <v>1.2502801940242607</v>
      </c>
      <c r="D12" s="215">
        <f>+'Таблица № 2-Д'!D12/'Таблица № 2-Д'!D$16*100</f>
        <v>1.2791775112408237</v>
      </c>
      <c r="E12" s="215">
        <f>+'Таблица № 2-Д'!E12/'Таблица № 2-Д'!E$16*100</f>
        <v>1.2769901621250417</v>
      </c>
      <c r="F12" s="215">
        <f>+'Таблица № 2-Д'!F12/'Таблица № 2-Д'!F$16*100</f>
        <v>1.2971401978509223</v>
      </c>
      <c r="G12" s="215">
        <f>+'Таблица № 2-Д'!G12/'Таблица № 2-Д'!G$16*100</f>
        <v>1.2973290647435585</v>
      </c>
      <c r="H12" s="215">
        <f>+'Таблица № 2-Д'!H12/'Таблица № 2-Д'!H$16*100</f>
        <v>1.3181052339705086</v>
      </c>
      <c r="I12" s="215">
        <f>+'Таблица № 2-Д'!I12/'Таблица № 2-Д'!I$16*100</f>
        <v>1.3094916353612065</v>
      </c>
      <c r="J12" s="215">
        <f>+'Таблица № 2-Д'!J12/'Таблица № 2-Д'!J$16*100</f>
        <v>1.2991300216991348</v>
      </c>
      <c r="K12" s="215">
        <f>+'Таблица № 2-Д'!K12/'Таблица № 2-Д'!K$16*100</f>
        <v>1.3288656995745225</v>
      </c>
      <c r="L12" s="215">
        <f>+'Таблица № 2-Д'!L12/'Таблица № 2-Д'!L$16*100</f>
        <v>1.327310285640154</v>
      </c>
      <c r="M12" s="215">
        <f>+'Таблица № 2-Д'!M12/'Таблица № 2-Д'!M$16*100</f>
        <v>1.3124726212991209</v>
      </c>
      <c r="N12" s="215">
        <f>+'Таблица № 2-Д'!N12/'Таблица № 2-Д'!N$16*100</f>
        <v>1.3625597840515702</v>
      </c>
    </row>
    <row r="13" spans="1:14">
      <c r="A13" s="150" t="s">
        <v>32</v>
      </c>
      <c r="B13" s="215">
        <f>+'Таблица № 2-Д'!B13/'Таблица № 2-Д'!B$16*100</f>
        <v>0.99299493875155875</v>
      </c>
      <c r="C13" s="215">
        <f>+'Таблица № 2-Д'!C13/'Таблица № 2-Д'!C$16*100</f>
        <v>0.99387191953460041</v>
      </c>
      <c r="D13" s="215">
        <f>+'Таблица № 2-Д'!D13/'Таблица № 2-Д'!D$16*100</f>
        <v>1.0019654447071389</v>
      </c>
      <c r="E13" s="215">
        <f>+'Таблица № 2-Д'!E13/'Таблица № 2-Д'!E$16*100</f>
        <v>1.0081465063742852</v>
      </c>
      <c r="F13" s="215">
        <f>+'Таблица № 2-Д'!F13/'Таблица № 2-Д'!F$16*100</f>
        <v>1.0179145447070599</v>
      </c>
      <c r="G13" s="215">
        <f>+'Таблица № 2-Д'!G13/'Таблица № 2-Д'!G$16*100</f>
        <v>1.0173487553646301</v>
      </c>
      <c r="H13" s="215">
        <f>+'Таблица № 2-Д'!H13/'Таблица № 2-Д'!H$16*100</f>
        <v>1.0370688071420815</v>
      </c>
      <c r="I13" s="215">
        <f>+'Таблица № 2-Д'!I13/'Таблица № 2-Д'!I$16*100</f>
        <v>1.0368638685440934</v>
      </c>
      <c r="J13" s="215">
        <f>+'Таблица № 2-Д'!J13/'Таблица № 2-Д'!J$16*100</f>
        <v>1.0176585600201828</v>
      </c>
      <c r="K13" s="215">
        <f>+'Таблица № 2-Д'!K13/'Таблица № 2-Д'!K$16*100</f>
        <v>1.0433870721700271</v>
      </c>
      <c r="L13" s="215">
        <f>+'Таблица № 2-Д'!L13/'Таблица № 2-Д'!L$16*100</f>
        <v>1.0577367666479278</v>
      </c>
      <c r="M13" s="215">
        <f>+'Таблица № 2-Д'!M13/'Таблица № 2-Д'!M$16*100</f>
        <v>1.0399971670422086</v>
      </c>
      <c r="N13" s="215">
        <f>+'Таблица № 2-Д'!N13/'Таблица № 2-Д'!N$16*100</f>
        <v>1.0634596999582804</v>
      </c>
    </row>
    <row r="14" spans="1:14" ht="15.75" customHeight="1">
      <c r="A14" s="150" t="s">
        <v>69</v>
      </c>
      <c r="B14" s="215">
        <f>+'Таблица № 2-Д'!B14/'Таблица № 2-Д'!B$16*100</f>
        <v>6.9542794915053413E-2</v>
      </c>
      <c r="C14" s="215">
        <f>+'Таблица № 2-Д'!C14/'Таблица № 2-Д'!C$16*100</f>
        <v>7.0478898140073826E-2</v>
      </c>
      <c r="D14" s="215">
        <f>+'Таблица № 2-Д'!D14/'Таблица № 2-Д'!D$16*100</f>
        <v>7.111577159566361E-2</v>
      </c>
      <c r="E14" s="215">
        <f>+'Таблица № 2-Д'!E14/'Таблица № 2-Д'!E$16*100</f>
        <v>7.0599844074808307E-2</v>
      </c>
      <c r="F14" s="215">
        <f>+'Таблица № 2-Д'!F14/'Таблица № 2-Д'!F$16*100</f>
        <v>7.067595007328456E-2</v>
      </c>
      <c r="G14" s="215">
        <f>+'Таблица № 2-Д'!G14/'Таблица № 2-Д'!G$16*100</f>
        <v>6.9342842685806205E-2</v>
      </c>
      <c r="H14" s="215">
        <f>+'Таблица № 2-Д'!H14/'Таблица № 2-Д'!H$16*100</f>
        <v>6.9183450881457262E-2</v>
      </c>
      <c r="I14" s="215">
        <f>+'Таблица № 2-Д'!I14/'Таблица № 2-Д'!I$16*100</f>
        <v>6.8444096105510666E-2</v>
      </c>
      <c r="J14" s="215">
        <f>+'Таблица № 2-Д'!J14/'Таблица № 2-Д'!J$16*100</f>
        <v>6.8170442208776008E-2</v>
      </c>
      <c r="K14" s="215">
        <f>+'Таблица № 2-Д'!K14/'Таблица № 2-Д'!K$16*100</f>
        <v>6.7820159691051762E-2</v>
      </c>
      <c r="L14" s="215">
        <f>+'Таблица № 2-Д'!L14/'Таблица № 2-Д'!L$16*100</f>
        <v>6.8990063967161522E-2</v>
      </c>
      <c r="M14" s="215">
        <f>+'Таблица № 2-Д'!M14/'Таблица № 2-Д'!M$16*100</f>
        <v>7.0627211608831481E-2</v>
      </c>
      <c r="N14" s="215">
        <f>+'Таблица № 2-Д'!N14/'Таблица № 2-Д'!N$16*100</f>
        <v>7.003414736858625E-2</v>
      </c>
    </row>
    <row r="15" spans="1:14" ht="15.75" customHeight="1">
      <c r="A15" s="155" t="s">
        <v>82</v>
      </c>
      <c r="B15" s="215">
        <f>+'Таблица № 2-Д'!B15/'Таблица № 2-Д'!B$16*100</f>
        <v>0.21546981588791903</v>
      </c>
      <c r="C15" s="215">
        <f>+'Таблица № 2-Д'!C15/'Таблица № 2-Д'!C$16*100</f>
        <v>0.2382088381803093</v>
      </c>
      <c r="D15" s="215">
        <f>+'Таблица № 2-Д'!D15/'Таблица № 2-Д'!D$16*100</f>
        <v>0.25280959588811397</v>
      </c>
      <c r="E15" s="215">
        <f>+'Таблица № 2-Д'!E15/'Таблица № 2-Д'!E$16*100</f>
        <v>0.26526549601207217</v>
      </c>
      <c r="F15" s="215">
        <f>+'Таблица № 2-Д'!F15/'Таблица № 2-Д'!F$16*100</f>
        <v>0.27560838010861555</v>
      </c>
      <c r="G15" s="215">
        <f>+'Таблица № 2-Д'!G15/'Таблица № 2-Д'!G$16*100</f>
        <v>0.29110262672061221</v>
      </c>
      <c r="H15" s="215">
        <f>+'Таблица № 2-Д'!H15/'Таблица № 2-Д'!H$16*100</f>
        <v>0.29790544199893049</v>
      </c>
      <c r="I15" s="215">
        <f>+'Таблица № 2-Д'!I15/'Таблица № 2-Д'!I$16*100</f>
        <v>0.34553120185940916</v>
      </c>
      <c r="J15" s="215">
        <f>+'Таблица № 2-Д'!J15/'Таблица № 2-Д'!J$16*100</f>
        <v>0.35970643767839389</v>
      </c>
      <c r="K15" s="215">
        <f>+'Таблица № 2-Д'!K15/'Таблица № 2-Д'!K$16*100</f>
        <v>0.35362897287787948</v>
      </c>
      <c r="L15" s="215">
        <f>+'Таблица № 2-Д'!L15/'Таблица № 2-Д'!L$16*100</f>
        <v>0.38347032662171554</v>
      </c>
      <c r="M15" s="215">
        <f>+'Таблица № 2-Д'!M15/'Таблица № 2-Д'!M$16*100</f>
        <v>0.39845026716365839</v>
      </c>
      <c r="N15" s="215">
        <f>+'Таблица № 2-Д'!N15/'Таблица № 2-Д'!N$16*100</f>
        <v>0.43498333174214354</v>
      </c>
    </row>
    <row r="16" spans="1:14">
      <c r="A16" s="150" t="s">
        <v>6</v>
      </c>
      <c r="B16" s="215">
        <f>+'Таблица № 2-Д'!B16/'Таблица № 2-Д'!B$16*100</f>
        <v>100</v>
      </c>
      <c r="C16" s="215">
        <f>+'Таблица № 2-Д'!C16/'Таблица № 2-Д'!C$16*100</f>
        <v>100</v>
      </c>
      <c r="D16" s="215">
        <f>+'Таблица № 2-Д'!D16/'Таблица № 2-Д'!D$16*100</f>
        <v>100</v>
      </c>
      <c r="E16" s="215">
        <f>+'Таблица № 2-Д'!E16/'Таблица № 2-Д'!E$16*100</f>
        <v>100</v>
      </c>
      <c r="F16" s="215">
        <f>+'Таблица № 2-Д'!F16/'Таблица № 2-Д'!F$16*100</f>
        <v>100</v>
      </c>
      <c r="G16" s="215">
        <f>+'Таблица № 2-Д'!G16/'Таблица № 2-Д'!G$16*100</f>
        <v>100</v>
      </c>
      <c r="H16" s="215">
        <f>+'Таблица № 2-Д'!H16/'Таблица № 2-Д'!H$16*100</f>
        <v>100</v>
      </c>
      <c r="I16" s="215">
        <f>+'Таблица № 2-Д'!I16/'Таблица № 2-Д'!I$16*100</f>
        <v>100</v>
      </c>
      <c r="J16" s="215">
        <f>+'Таблица № 2-Д'!J16/'Таблица № 2-Д'!J$16*100</f>
        <v>100</v>
      </c>
      <c r="K16" s="215">
        <f>+'Таблица № 2-Д'!K16/'Таблица № 2-Д'!K$16*100</f>
        <v>100</v>
      </c>
      <c r="L16" s="215">
        <f>+'Таблица № 2-Д'!L16/'Таблица № 2-Д'!L$16*100</f>
        <v>100</v>
      </c>
      <c r="M16" s="215">
        <f>+'Таблица № 2-Д'!M16/'Таблица № 2-Д'!M$16*100</f>
        <v>100</v>
      </c>
      <c r="N16" s="215">
        <f>+'Таблица № 2-Д'!N16/'Таблица № 2-Д'!N$16*100</f>
        <v>100</v>
      </c>
    </row>
    <row r="17" spans="1:7">
      <c r="A17" s="163"/>
      <c r="B17" s="163"/>
      <c r="C17" s="163"/>
      <c r="D17" s="163"/>
      <c r="F17" s="163"/>
      <c r="G17" s="163"/>
    </row>
    <row r="18" spans="1:7">
      <c r="A18" s="163"/>
      <c r="B18" s="164"/>
      <c r="C18" s="164"/>
      <c r="D18" s="164"/>
      <c r="F18" s="164"/>
      <c r="G18" s="164"/>
    </row>
  </sheetData>
  <mergeCells count="3"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41"/>
  <sheetViews>
    <sheetView showGridLines="0" zoomScaleNormal="100" workbookViewId="0">
      <selection sqref="A1:O1"/>
    </sheetView>
  </sheetViews>
  <sheetFormatPr defaultColWidth="10.28515625" defaultRowHeight="15.75"/>
  <cols>
    <col min="1" max="1" width="51.85546875" style="19" customWidth="1"/>
    <col min="2" max="2" width="10.7109375" style="19" customWidth="1"/>
    <col min="3" max="14" width="9.7109375" style="21" customWidth="1"/>
    <col min="15" max="15" width="11.85546875" style="19" customWidth="1"/>
    <col min="16" max="16384" width="10.28515625" style="19"/>
  </cols>
  <sheetData>
    <row r="1" spans="1:20">
      <c r="A1" s="262" t="s">
        <v>33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</row>
    <row r="2" spans="1:20">
      <c r="A2" s="17"/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20">
      <c r="O3" s="106" t="s">
        <v>46</v>
      </c>
    </row>
    <row r="4" spans="1:20">
      <c r="A4" s="264" t="s">
        <v>16</v>
      </c>
      <c r="B4" s="139">
        <v>2023</v>
      </c>
      <c r="C4" s="261">
        <v>2024</v>
      </c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</row>
    <row r="5" spans="1:20">
      <c r="A5" s="264"/>
      <c r="B5" s="265" t="s">
        <v>31</v>
      </c>
      <c r="C5" s="267" t="s">
        <v>12</v>
      </c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9"/>
      <c r="O5" s="265" t="s">
        <v>31</v>
      </c>
    </row>
    <row r="6" spans="1:20">
      <c r="A6" s="264"/>
      <c r="B6" s="266"/>
      <c r="C6" s="5">
        <v>1</v>
      </c>
      <c r="D6" s="5">
        <v>2</v>
      </c>
      <c r="E6" s="6">
        <v>3</v>
      </c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266"/>
    </row>
    <row r="7" spans="1:20">
      <c r="A7" s="7" t="s">
        <v>0</v>
      </c>
      <c r="B7" s="216">
        <v>12668</v>
      </c>
      <c r="C7" s="216">
        <v>899</v>
      </c>
      <c r="D7" s="217">
        <v>903</v>
      </c>
      <c r="E7" s="217">
        <v>963</v>
      </c>
      <c r="F7" s="217">
        <v>959</v>
      </c>
      <c r="G7" s="217">
        <v>998</v>
      </c>
      <c r="H7" s="217">
        <v>942</v>
      </c>
      <c r="I7" s="217">
        <v>981</v>
      </c>
      <c r="J7" s="217">
        <v>920</v>
      </c>
      <c r="K7" s="217">
        <v>940</v>
      </c>
      <c r="L7" s="217">
        <v>1199</v>
      </c>
      <c r="M7" s="217">
        <v>994</v>
      </c>
      <c r="N7" s="217">
        <v>1659</v>
      </c>
      <c r="O7" s="217">
        <f>+SUM(C7:N7)</f>
        <v>12357</v>
      </c>
      <c r="Q7" s="108"/>
      <c r="R7" s="132"/>
      <c r="S7" s="108"/>
      <c r="T7" s="108"/>
    </row>
    <row r="8" spans="1:20">
      <c r="A8" s="7" t="s">
        <v>1</v>
      </c>
      <c r="B8" s="216">
        <v>6626</v>
      </c>
      <c r="C8" s="216">
        <v>514</v>
      </c>
      <c r="D8" s="217">
        <v>503</v>
      </c>
      <c r="E8" s="217">
        <v>585</v>
      </c>
      <c r="F8" s="217">
        <v>573</v>
      </c>
      <c r="G8" s="217">
        <v>516</v>
      </c>
      <c r="H8" s="217">
        <v>563</v>
      </c>
      <c r="I8" s="217">
        <v>524</v>
      </c>
      <c r="J8" s="217">
        <v>509</v>
      </c>
      <c r="K8" s="217">
        <v>506</v>
      </c>
      <c r="L8" s="217">
        <v>481</v>
      </c>
      <c r="M8" s="217">
        <v>558</v>
      </c>
      <c r="N8" s="217">
        <v>764</v>
      </c>
      <c r="O8" s="217">
        <f t="shared" ref="O8:O16" si="0">+SUM(C8:N8)</f>
        <v>6596</v>
      </c>
      <c r="Q8" s="108"/>
      <c r="R8" s="132"/>
      <c r="S8" s="108"/>
      <c r="T8" s="108"/>
    </row>
    <row r="9" spans="1:20">
      <c r="A9" s="7" t="s">
        <v>11</v>
      </c>
      <c r="B9" s="216">
        <v>19158</v>
      </c>
      <c r="C9" s="216">
        <v>1392</v>
      </c>
      <c r="D9" s="217">
        <v>1409</v>
      </c>
      <c r="E9" s="217">
        <v>1536</v>
      </c>
      <c r="F9" s="217">
        <v>1379</v>
      </c>
      <c r="G9" s="217">
        <v>1364</v>
      </c>
      <c r="H9" s="217">
        <v>1359</v>
      </c>
      <c r="I9" s="217">
        <v>1386</v>
      </c>
      <c r="J9" s="217">
        <v>1325</v>
      </c>
      <c r="K9" s="217">
        <v>1377</v>
      </c>
      <c r="L9" s="217">
        <v>1371</v>
      </c>
      <c r="M9" s="217">
        <v>1393</v>
      </c>
      <c r="N9" s="217">
        <v>1585</v>
      </c>
      <c r="O9" s="217">
        <f t="shared" si="0"/>
        <v>16876</v>
      </c>
      <c r="Q9" s="108"/>
      <c r="R9" s="132"/>
      <c r="S9" s="108"/>
      <c r="T9" s="108"/>
    </row>
    <row r="10" spans="1:20">
      <c r="A10" s="7" t="s">
        <v>2</v>
      </c>
      <c r="B10" s="216">
        <v>43392</v>
      </c>
      <c r="C10" s="216">
        <v>3460</v>
      </c>
      <c r="D10" s="217">
        <v>3293</v>
      </c>
      <c r="E10" s="217">
        <v>4759</v>
      </c>
      <c r="F10" s="217">
        <v>4476</v>
      </c>
      <c r="G10" s="217">
        <v>3774</v>
      </c>
      <c r="H10" s="217">
        <v>4603</v>
      </c>
      <c r="I10" s="217">
        <v>4013</v>
      </c>
      <c r="J10" s="217">
        <v>5055</v>
      </c>
      <c r="K10" s="217">
        <v>4222</v>
      </c>
      <c r="L10" s="217">
        <v>5488</v>
      </c>
      <c r="M10" s="217">
        <v>4141</v>
      </c>
      <c r="N10" s="217">
        <v>5659</v>
      </c>
      <c r="O10" s="217">
        <f t="shared" si="0"/>
        <v>52943</v>
      </c>
      <c r="Q10" s="108"/>
      <c r="R10" s="108"/>
      <c r="S10" s="108"/>
      <c r="T10" s="108"/>
    </row>
    <row r="11" spans="1:20">
      <c r="A11" s="7" t="s">
        <v>81</v>
      </c>
      <c r="B11" s="216">
        <v>15321</v>
      </c>
      <c r="C11" s="216">
        <v>1284</v>
      </c>
      <c r="D11" s="217">
        <v>1273</v>
      </c>
      <c r="E11" s="217">
        <v>1383</v>
      </c>
      <c r="F11" s="217">
        <v>1617</v>
      </c>
      <c r="G11" s="217">
        <v>1420</v>
      </c>
      <c r="H11" s="217">
        <v>1450</v>
      </c>
      <c r="I11" s="217">
        <v>1418</v>
      </c>
      <c r="J11" s="217">
        <v>1635</v>
      </c>
      <c r="K11" s="217">
        <v>1445</v>
      </c>
      <c r="L11" s="217">
        <v>1390</v>
      </c>
      <c r="M11" s="217">
        <v>1606</v>
      </c>
      <c r="N11" s="217">
        <v>3420</v>
      </c>
      <c r="O11" s="217">
        <f t="shared" si="0"/>
        <v>19341</v>
      </c>
      <c r="Q11" s="108"/>
      <c r="R11" s="108"/>
      <c r="S11" s="108"/>
      <c r="T11" s="108"/>
    </row>
    <row r="12" spans="1:20">
      <c r="A12" s="7" t="s">
        <v>8</v>
      </c>
      <c r="B12" s="216">
        <v>7587</v>
      </c>
      <c r="C12" s="216">
        <v>577</v>
      </c>
      <c r="D12" s="217">
        <v>632</v>
      </c>
      <c r="E12" s="217">
        <v>663</v>
      </c>
      <c r="F12" s="217">
        <v>721</v>
      </c>
      <c r="G12" s="217">
        <v>800</v>
      </c>
      <c r="H12" s="217">
        <v>696</v>
      </c>
      <c r="I12" s="217">
        <v>730</v>
      </c>
      <c r="J12" s="217">
        <v>739</v>
      </c>
      <c r="K12" s="217">
        <v>643</v>
      </c>
      <c r="L12" s="217">
        <v>661</v>
      </c>
      <c r="M12" s="217">
        <v>906</v>
      </c>
      <c r="N12" s="217">
        <v>1371</v>
      </c>
      <c r="O12" s="217">
        <f t="shared" si="0"/>
        <v>9139</v>
      </c>
      <c r="Q12" s="108"/>
      <c r="S12" s="108"/>
      <c r="T12" s="108"/>
    </row>
    <row r="13" spans="1:20">
      <c r="A13" s="7" t="s">
        <v>54</v>
      </c>
      <c r="B13" s="216">
        <v>1381</v>
      </c>
      <c r="C13" s="216">
        <v>119</v>
      </c>
      <c r="D13" s="217">
        <v>119</v>
      </c>
      <c r="E13" s="217">
        <v>118</v>
      </c>
      <c r="F13" s="217">
        <v>118</v>
      </c>
      <c r="G13" s="217">
        <v>118</v>
      </c>
      <c r="H13" s="217">
        <v>117</v>
      </c>
      <c r="I13" s="217">
        <v>119</v>
      </c>
      <c r="J13" s="217">
        <v>117</v>
      </c>
      <c r="K13" s="217">
        <v>117</v>
      </c>
      <c r="L13" s="217">
        <v>118</v>
      </c>
      <c r="M13" s="217">
        <v>117</v>
      </c>
      <c r="N13" s="217">
        <v>124</v>
      </c>
      <c r="O13" s="217">
        <f t="shared" si="0"/>
        <v>1421</v>
      </c>
      <c r="Q13" s="108"/>
      <c r="S13" s="108"/>
      <c r="T13" s="108"/>
    </row>
    <row r="14" spans="1:20">
      <c r="A14" s="7" t="s">
        <v>32</v>
      </c>
      <c r="B14" s="216">
        <v>1053</v>
      </c>
      <c r="C14" s="216">
        <v>105</v>
      </c>
      <c r="D14" s="217">
        <v>104</v>
      </c>
      <c r="E14" s="217">
        <v>104</v>
      </c>
      <c r="F14" s="217">
        <v>135</v>
      </c>
      <c r="G14" s="217">
        <v>110</v>
      </c>
      <c r="H14" s="217">
        <v>111</v>
      </c>
      <c r="I14" s="217">
        <v>110</v>
      </c>
      <c r="J14" s="217">
        <v>110</v>
      </c>
      <c r="K14" s="217">
        <v>112</v>
      </c>
      <c r="L14" s="217">
        <v>111</v>
      </c>
      <c r="M14" s="217">
        <v>111</v>
      </c>
      <c r="N14" s="217">
        <v>124</v>
      </c>
      <c r="O14" s="217">
        <f t="shared" si="0"/>
        <v>1347</v>
      </c>
      <c r="Q14" s="108"/>
      <c r="S14" s="108"/>
      <c r="T14" s="108"/>
    </row>
    <row r="15" spans="1:20" ht="15.75" customHeight="1">
      <c r="A15" s="7" t="s">
        <v>69</v>
      </c>
      <c r="B15" s="218">
        <v>98</v>
      </c>
      <c r="C15" s="218">
        <v>8</v>
      </c>
      <c r="D15" s="219">
        <v>7</v>
      </c>
      <c r="E15" s="219">
        <v>7</v>
      </c>
      <c r="F15" s="219">
        <v>8</v>
      </c>
      <c r="G15" s="219">
        <v>7</v>
      </c>
      <c r="H15" s="219">
        <v>6</v>
      </c>
      <c r="I15" s="219">
        <v>8</v>
      </c>
      <c r="J15" s="219">
        <v>7</v>
      </c>
      <c r="K15" s="219">
        <v>8</v>
      </c>
      <c r="L15" s="219">
        <v>18</v>
      </c>
      <c r="M15" s="219">
        <v>17</v>
      </c>
      <c r="N15" s="219">
        <v>8</v>
      </c>
      <c r="O15" s="217">
        <f t="shared" si="0"/>
        <v>109</v>
      </c>
      <c r="Q15" s="108"/>
      <c r="S15" s="108"/>
      <c r="T15" s="108"/>
    </row>
    <row r="16" spans="1:20" ht="15.75" customHeight="1">
      <c r="A16" s="116" t="s">
        <v>82</v>
      </c>
      <c r="B16" s="218">
        <v>1811</v>
      </c>
      <c r="C16" s="216">
        <v>358</v>
      </c>
      <c r="D16" s="217">
        <v>192</v>
      </c>
      <c r="E16" s="217">
        <v>220</v>
      </c>
      <c r="F16" s="217">
        <v>225</v>
      </c>
      <c r="G16" s="217">
        <v>325</v>
      </c>
      <c r="H16" s="217">
        <v>109</v>
      </c>
      <c r="I16" s="217">
        <v>814</v>
      </c>
      <c r="J16" s="217">
        <v>344</v>
      </c>
      <c r="K16" s="217">
        <v>61</v>
      </c>
      <c r="L16" s="217">
        <v>520</v>
      </c>
      <c r="M16" s="217">
        <v>305</v>
      </c>
      <c r="N16" s="217">
        <v>770</v>
      </c>
      <c r="O16" s="217">
        <f t="shared" si="0"/>
        <v>4243</v>
      </c>
      <c r="Q16" s="108"/>
      <c r="S16" s="108"/>
      <c r="T16" s="108"/>
    </row>
    <row r="17" spans="1:20" ht="15.75" customHeight="1">
      <c r="A17" s="9" t="s">
        <v>6</v>
      </c>
      <c r="B17" s="216">
        <f>+SUM(B7:B16)</f>
        <v>109095</v>
      </c>
      <c r="C17" s="216">
        <f t="shared" ref="C17:O17" si="1">+SUM(C7:C16)</f>
        <v>8716</v>
      </c>
      <c r="D17" s="216">
        <f t="shared" si="1"/>
        <v>8435</v>
      </c>
      <c r="E17" s="216">
        <f t="shared" si="1"/>
        <v>10338</v>
      </c>
      <c r="F17" s="216">
        <f t="shared" si="1"/>
        <v>10211</v>
      </c>
      <c r="G17" s="216">
        <f t="shared" si="1"/>
        <v>9432</v>
      </c>
      <c r="H17" s="216">
        <f t="shared" si="1"/>
        <v>9956</v>
      </c>
      <c r="I17" s="216">
        <f t="shared" si="1"/>
        <v>10103</v>
      </c>
      <c r="J17" s="216">
        <f t="shared" si="1"/>
        <v>10761</v>
      </c>
      <c r="K17" s="216">
        <f t="shared" si="1"/>
        <v>9431</v>
      </c>
      <c r="L17" s="216">
        <f t="shared" si="1"/>
        <v>11357</v>
      </c>
      <c r="M17" s="216">
        <f t="shared" si="1"/>
        <v>10148</v>
      </c>
      <c r="N17" s="216">
        <f t="shared" si="1"/>
        <v>15484</v>
      </c>
      <c r="O17" s="216">
        <f t="shared" si="1"/>
        <v>124372</v>
      </c>
      <c r="P17" s="108"/>
      <c r="Q17" s="108"/>
      <c r="S17" s="108"/>
      <c r="T17" s="108"/>
    </row>
    <row r="18" spans="1:20">
      <c r="E18" s="24"/>
      <c r="K18" s="24"/>
      <c r="L18" s="24"/>
      <c r="M18" s="24"/>
      <c r="N18" s="24"/>
      <c r="O18" s="23"/>
      <c r="S18" s="108"/>
      <c r="T18" s="108"/>
    </row>
    <row r="19" spans="1:20">
      <c r="C19" s="88"/>
      <c r="D19" s="89"/>
      <c r="E19" s="90"/>
      <c r="F19" s="88"/>
      <c r="G19" s="89"/>
      <c r="H19" s="89"/>
      <c r="I19" s="89"/>
      <c r="J19" s="89"/>
      <c r="K19" s="90"/>
      <c r="L19" s="90"/>
      <c r="M19" s="90"/>
      <c r="N19" s="90"/>
      <c r="O19" s="108"/>
      <c r="S19" s="108"/>
      <c r="T19" s="108"/>
    </row>
    <row r="20" spans="1:20"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S20" s="108"/>
    </row>
    <row r="21" spans="1:20"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</row>
    <row r="22" spans="1:20"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</row>
    <row r="23" spans="1:20"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</row>
    <row r="24" spans="1:20"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</row>
    <row r="25" spans="1:20"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</row>
    <row r="26" spans="1:20"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</row>
    <row r="27" spans="1:20"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</row>
    <row r="28" spans="1:20"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</row>
    <row r="29" spans="1:20"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</row>
    <row r="30" spans="1:20"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</row>
    <row r="31" spans="1:20">
      <c r="B31" s="108"/>
      <c r="C31" s="51"/>
      <c r="D31" s="52"/>
      <c r="F31" s="51"/>
      <c r="G31" s="52"/>
      <c r="H31" s="52"/>
      <c r="I31" s="52"/>
      <c r="J31" s="52"/>
    </row>
    <row r="32" spans="1:20">
      <c r="B32" s="108"/>
      <c r="C32" s="51"/>
      <c r="D32" s="52"/>
      <c r="F32" s="51"/>
      <c r="G32" s="52"/>
      <c r="H32" s="52"/>
      <c r="I32" s="52"/>
      <c r="J32" s="52"/>
    </row>
    <row r="33" spans="3:10">
      <c r="C33" s="51"/>
      <c r="D33" s="52"/>
      <c r="F33" s="51"/>
      <c r="G33" s="52"/>
      <c r="H33" s="52"/>
      <c r="I33" s="52"/>
      <c r="J33" s="52"/>
    </row>
    <row r="34" spans="3:10">
      <c r="C34" s="51"/>
      <c r="D34" s="52"/>
      <c r="F34" s="51"/>
      <c r="G34" s="52"/>
      <c r="H34" s="52"/>
      <c r="I34" s="52"/>
      <c r="J34" s="52"/>
    </row>
    <row r="35" spans="3:10">
      <c r="C35" s="51"/>
      <c r="D35" s="52"/>
      <c r="F35" s="51"/>
      <c r="G35" s="52"/>
      <c r="H35" s="52"/>
      <c r="I35" s="52"/>
      <c r="J35" s="52"/>
    </row>
    <row r="36" spans="3:10">
      <c r="C36" s="51"/>
      <c r="D36" s="52"/>
      <c r="F36" s="51"/>
      <c r="G36" s="52"/>
      <c r="H36" s="52"/>
      <c r="I36" s="52"/>
      <c r="J36" s="52"/>
    </row>
    <row r="37" spans="3:10">
      <c r="C37" s="51"/>
      <c r="D37" s="52"/>
      <c r="F37" s="51"/>
      <c r="G37" s="52"/>
      <c r="H37" s="52"/>
      <c r="I37" s="52"/>
      <c r="J37" s="52"/>
    </row>
    <row r="38" spans="3:10">
      <c r="C38" s="51"/>
      <c r="D38" s="52"/>
      <c r="F38" s="51"/>
      <c r="G38" s="52"/>
      <c r="H38" s="52"/>
      <c r="I38" s="52"/>
      <c r="J38" s="52"/>
    </row>
    <row r="39" spans="3:10">
      <c r="C39" s="51"/>
      <c r="D39" s="52"/>
      <c r="F39" s="51"/>
      <c r="G39" s="52"/>
      <c r="H39" s="52"/>
      <c r="I39" s="52"/>
      <c r="J39" s="52"/>
    </row>
    <row r="40" spans="3:10">
      <c r="C40" s="51"/>
      <c r="D40" s="52"/>
      <c r="F40" s="51"/>
      <c r="G40" s="52"/>
      <c r="H40" s="52"/>
      <c r="I40" s="52"/>
      <c r="J40" s="52"/>
    </row>
    <row r="41" spans="3:10">
      <c r="C41" s="51"/>
      <c r="D41" s="52"/>
      <c r="F41" s="51"/>
      <c r="G41" s="52"/>
      <c r="H41" s="52"/>
      <c r="I41" s="52"/>
      <c r="J41" s="52"/>
    </row>
  </sheetData>
  <mergeCells count="6">
    <mergeCell ref="C4:O4"/>
    <mergeCell ref="A1:O1"/>
    <mergeCell ref="A4:A6"/>
    <mergeCell ref="O5:O6"/>
    <mergeCell ref="B5:B6"/>
    <mergeCell ref="C5:N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38"/>
  <sheetViews>
    <sheetView showGridLines="0" zoomScale="90" zoomScaleNormal="90" workbookViewId="0">
      <selection sqref="A1:P1"/>
    </sheetView>
  </sheetViews>
  <sheetFormatPr defaultColWidth="10.28515625" defaultRowHeight="15.75" customHeight="1"/>
  <cols>
    <col min="1" max="1" width="51" style="27" customWidth="1"/>
    <col min="2" max="2" width="16.85546875" style="19" customWidth="1"/>
    <col min="3" max="14" width="9.7109375" style="21" customWidth="1"/>
    <col min="15" max="15" width="18.7109375" style="19" customWidth="1"/>
    <col min="16" max="16" width="17.5703125" style="19" customWidth="1"/>
    <col min="17" max="17" width="10" style="19" customWidth="1"/>
    <col min="18" max="16384" width="10.28515625" style="19"/>
  </cols>
  <sheetData>
    <row r="1" spans="1:19" ht="22.5" customHeight="1">
      <c r="A1" s="262" t="s">
        <v>34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</row>
    <row r="2" spans="1:19" ht="9.75" customHeight="1">
      <c r="A2" s="17"/>
      <c r="B2" s="17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9" ht="13.5" customHeight="1">
      <c r="A3" s="25"/>
      <c r="B3" s="26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22"/>
      <c r="P3" s="122" t="s">
        <v>47</v>
      </c>
    </row>
    <row r="4" spans="1:19" ht="21" customHeight="1">
      <c r="A4" s="275" t="s">
        <v>15</v>
      </c>
      <c r="B4" s="139">
        <v>2023</v>
      </c>
      <c r="C4" s="272">
        <v>2024</v>
      </c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4"/>
    </row>
    <row r="5" spans="1:19" ht="21" customHeight="1">
      <c r="A5" s="275"/>
      <c r="B5" s="271" t="s">
        <v>85</v>
      </c>
      <c r="C5" s="267" t="s">
        <v>12</v>
      </c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9"/>
      <c r="O5" s="276" t="s">
        <v>86</v>
      </c>
      <c r="P5" s="271" t="s">
        <v>85</v>
      </c>
    </row>
    <row r="6" spans="1:19" ht="21" customHeight="1">
      <c r="A6" s="275"/>
      <c r="B6" s="271"/>
      <c r="C6" s="5">
        <v>1</v>
      </c>
      <c r="D6" s="5">
        <v>2</v>
      </c>
      <c r="E6" s="121">
        <v>3</v>
      </c>
      <c r="F6" s="5">
        <v>4</v>
      </c>
      <c r="G6" s="5">
        <v>5</v>
      </c>
      <c r="H6" s="5">
        <v>6</v>
      </c>
      <c r="I6" s="5">
        <v>7</v>
      </c>
      <c r="J6" s="5">
        <v>8</v>
      </c>
      <c r="K6" s="5">
        <v>9</v>
      </c>
      <c r="L6" s="5">
        <v>10</v>
      </c>
      <c r="M6" s="5">
        <v>11</v>
      </c>
      <c r="N6" s="5">
        <v>12</v>
      </c>
      <c r="O6" s="277"/>
      <c r="P6" s="271"/>
    </row>
    <row r="7" spans="1:19" ht="21" customHeight="1">
      <c r="A7" s="141" t="s">
        <v>0</v>
      </c>
      <c r="B7" s="220">
        <v>76.92</v>
      </c>
      <c r="C7" s="221">
        <v>74.540000000000006</v>
      </c>
      <c r="D7" s="221">
        <v>71.64</v>
      </c>
      <c r="E7" s="221">
        <v>72.08</v>
      </c>
      <c r="F7" s="221">
        <v>72.22</v>
      </c>
      <c r="G7" s="221">
        <v>74.52</v>
      </c>
      <c r="H7" s="221">
        <v>70.42</v>
      </c>
      <c r="I7" s="221">
        <v>74.02</v>
      </c>
      <c r="J7" s="221">
        <v>69.63</v>
      </c>
      <c r="K7" s="221">
        <v>73.599999999999994</v>
      </c>
      <c r="L7" s="221">
        <v>92.61</v>
      </c>
      <c r="M7" s="221">
        <v>74.569999999999993</v>
      </c>
      <c r="N7" s="221">
        <v>124.9</v>
      </c>
      <c r="O7" s="220">
        <f>+AVERAGE(C7:N7)</f>
        <v>78.729166666666657</v>
      </c>
      <c r="P7" s="220">
        <v>78.77</v>
      </c>
      <c r="Q7" s="103"/>
      <c r="R7" s="103"/>
      <c r="S7" s="103"/>
    </row>
    <row r="8" spans="1:19" ht="21" customHeight="1">
      <c r="A8" s="141" t="s">
        <v>1</v>
      </c>
      <c r="B8" s="220">
        <v>41.43</v>
      </c>
      <c r="C8" s="221">
        <v>31.92</v>
      </c>
      <c r="D8" s="221">
        <v>32.869999999999997</v>
      </c>
      <c r="E8" s="221">
        <v>38.119999999999997</v>
      </c>
      <c r="F8" s="221">
        <v>36.880000000000003</v>
      </c>
      <c r="G8" s="221">
        <v>33.75</v>
      </c>
      <c r="H8" s="221">
        <v>35.93</v>
      </c>
      <c r="I8" s="221">
        <v>33.340000000000003</v>
      </c>
      <c r="J8" s="221">
        <v>34.65</v>
      </c>
      <c r="K8" s="221">
        <v>33.049999999999997</v>
      </c>
      <c r="L8" s="221">
        <v>32.44</v>
      </c>
      <c r="M8" s="221">
        <v>36.32</v>
      </c>
      <c r="N8" s="221">
        <v>50.52</v>
      </c>
      <c r="O8" s="220">
        <f t="shared" ref="O8:O17" si="0">+AVERAGE(C8:N8)</f>
        <v>35.81583333333333</v>
      </c>
      <c r="P8" s="220">
        <v>38.86</v>
      </c>
      <c r="Q8" s="103"/>
      <c r="R8" s="103"/>
      <c r="S8" s="103"/>
    </row>
    <row r="9" spans="1:19" ht="21" customHeight="1">
      <c r="A9" s="141" t="s">
        <v>11</v>
      </c>
      <c r="B9" s="220">
        <v>26.07</v>
      </c>
      <c r="C9" s="221">
        <v>24.16</v>
      </c>
      <c r="D9" s="221">
        <v>22.17</v>
      </c>
      <c r="E9" s="221">
        <v>24.56</v>
      </c>
      <c r="F9" s="221">
        <v>23.56</v>
      </c>
      <c r="G9" s="221">
        <v>23.88</v>
      </c>
      <c r="H9" s="221">
        <v>21.81</v>
      </c>
      <c r="I9" s="221">
        <v>24.38</v>
      </c>
      <c r="J9" s="221">
        <v>23.45</v>
      </c>
      <c r="K9" s="221">
        <v>23.1</v>
      </c>
      <c r="L9" s="221">
        <v>23.13</v>
      </c>
      <c r="M9" s="221">
        <v>23.19</v>
      </c>
      <c r="N9" s="221">
        <v>27.02</v>
      </c>
      <c r="O9" s="220">
        <f t="shared" si="0"/>
        <v>23.700833333333332</v>
      </c>
      <c r="P9" s="220">
        <v>23.69</v>
      </c>
      <c r="Q9" s="103"/>
      <c r="R9" s="103"/>
      <c r="S9" s="103"/>
    </row>
    <row r="10" spans="1:19" ht="21" customHeight="1">
      <c r="A10" s="141" t="s">
        <v>2</v>
      </c>
      <c r="B10" s="220">
        <v>167.42</v>
      </c>
      <c r="C10" s="221">
        <v>78.22</v>
      </c>
      <c r="D10" s="221">
        <v>155.22</v>
      </c>
      <c r="E10" s="221">
        <v>211.98</v>
      </c>
      <c r="F10" s="221">
        <v>196.32</v>
      </c>
      <c r="G10" s="221">
        <v>173.67</v>
      </c>
      <c r="H10" s="221">
        <v>201.59</v>
      </c>
      <c r="I10" s="221">
        <v>226.67</v>
      </c>
      <c r="J10" s="221">
        <v>213.14</v>
      </c>
      <c r="K10" s="221">
        <v>195.49</v>
      </c>
      <c r="L10" s="221">
        <v>246.83</v>
      </c>
      <c r="M10" s="221">
        <v>193.31</v>
      </c>
      <c r="N10" s="221">
        <v>243.93</v>
      </c>
      <c r="O10" s="220">
        <f t="shared" si="0"/>
        <v>194.69749999999999</v>
      </c>
      <c r="P10" s="220">
        <v>194.25</v>
      </c>
      <c r="Q10" s="103"/>
      <c r="R10" s="103"/>
      <c r="S10" s="103"/>
    </row>
    <row r="11" spans="1:19" ht="21" customHeight="1">
      <c r="A11" s="141" t="s">
        <v>81</v>
      </c>
      <c r="B11" s="220">
        <v>147.96</v>
      </c>
      <c r="C11" s="221">
        <v>164.66</v>
      </c>
      <c r="D11" s="221">
        <v>145.15</v>
      </c>
      <c r="E11" s="221">
        <v>153.72</v>
      </c>
      <c r="F11" s="221">
        <v>187.05</v>
      </c>
      <c r="G11" s="221">
        <v>175.49</v>
      </c>
      <c r="H11" s="221">
        <v>171.58</v>
      </c>
      <c r="I11" s="221">
        <v>196.39</v>
      </c>
      <c r="J11" s="221">
        <v>175.78</v>
      </c>
      <c r="K11" s="221">
        <v>148.94999999999999</v>
      </c>
      <c r="L11" s="221">
        <v>178.95</v>
      </c>
      <c r="M11" s="221">
        <v>165.74</v>
      </c>
      <c r="N11" s="221">
        <v>378.22</v>
      </c>
      <c r="O11" s="220">
        <f t="shared" si="0"/>
        <v>186.8066666666667</v>
      </c>
      <c r="P11" s="220">
        <v>186.83</v>
      </c>
      <c r="Q11" s="103"/>
      <c r="R11" s="103"/>
      <c r="S11" s="103"/>
    </row>
    <row r="12" spans="1:19" ht="21" customHeight="1">
      <c r="A12" s="141" t="s">
        <v>8</v>
      </c>
      <c r="B12" s="220">
        <v>100.6</v>
      </c>
      <c r="C12" s="221">
        <v>108.71</v>
      </c>
      <c r="D12" s="221">
        <v>98.03</v>
      </c>
      <c r="E12" s="221">
        <v>102.35</v>
      </c>
      <c r="F12" s="221">
        <v>110.5</v>
      </c>
      <c r="G12" s="221">
        <v>122.76</v>
      </c>
      <c r="H12" s="221">
        <v>108.13</v>
      </c>
      <c r="I12" s="221">
        <v>112.32</v>
      </c>
      <c r="J12" s="221">
        <v>115.14</v>
      </c>
      <c r="K12" s="221">
        <v>101.04</v>
      </c>
      <c r="L12" s="221">
        <v>103.39</v>
      </c>
      <c r="M12" s="221">
        <v>142.79</v>
      </c>
      <c r="N12" s="221">
        <v>212.43</v>
      </c>
      <c r="O12" s="220">
        <f t="shared" si="0"/>
        <v>119.79916666666666</v>
      </c>
      <c r="P12" s="220">
        <v>119.96</v>
      </c>
      <c r="Q12" s="103"/>
      <c r="R12" s="103"/>
      <c r="S12" s="103"/>
    </row>
    <row r="13" spans="1:19" ht="21" customHeight="1">
      <c r="A13" s="141" t="s">
        <v>54</v>
      </c>
      <c r="B13" s="220">
        <v>35.26</v>
      </c>
      <c r="C13" s="221">
        <v>35.79</v>
      </c>
      <c r="D13" s="221">
        <v>35.369999999999997</v>
      </c>
      <c r="E13" s="221">
        <v>35.340000000000003</v>
      </c>
      <c r="F13" s="221">
        <v>35.36</v>
      </c>
      <c r="G13" s="221">
        <v>35.35</v>
      </c>
      <c r="H13" s="221">
        <v>35.32</v>
      </c>
      <c r="I13" s="221">
        <v>35.340000000000003</v>
      </c>
      <c r="J13" s="221">
        <v>35.32</v>
      </c>
      <c r="K13" s="221">
        <v>35.32</v>
      </c>
      <c r="L13" s="221">
        <v>35.43</v>
      </c>
      <c r="M13" s="221">
        <v>35.35</v>
      </c>
      <c r="N13" s="221">
        <v>37.090000000000003</v>
      </c>
      <c r="O13" s="220">
        <f t="shared" si="0"/>
        <v>35.531666666666666</v>
      </c>
      <c r="P13" s="220">
        <v>35.53</v>
      </c>
      <c r="Q13" s="103"/>
      <c r="R13" s="103"/>
      <c r="S13" s="103"/>
    </row>
    <row r="14" spans="1:19" ht="21" customHeight="1">
      <c r="A14" s="141" t="s">
        <v>32</v>
      </c>
      <c r="B14" s="220">
        <v>39.979999999999997</v>
      </c>
      <c r="C14" s="221">
        <v>42.21</v>
      </c>
      <c r="D14" s="221">
        <v>42.01</v>
      </c>
      <c r="E14" s="221">
        <v>41.88</v>
      </c>
      <c r="F14" s="221">
        <v>54</v>
      </c>
      <c r="G14" s="221">
        <v>43.86</v>
      </c>
      <c r="H14" s="221">
        <v>43.89</v>
      </c>
      <c r="I14" s="221">
        <v>45.6</v>
      </c>
      <c r="J14" s="221">
        <v>46.12</v>
      </c>
      <c r="K14" s="221">
        <v>43.93</v>
      </c>
      <c r="L14" s="221">
        <v>43.59</v>
      </c>
      <c r="M14" s="221">
        <v>43.69</v>
      </c>
      <c r="N14" s="221">
        <v>43.72</v>
      </c>
      <c r="O14" s="220">
        <f t="shared" si="0"/>
        <v>44.541666666666664</v>
      </c>
      <c r="P14" s="220">
        <v>44.53</v>
      </c>
      <c r="Q14" s="103"/>
      <c r="R14" s="103"/>
      <c r="S14" s="103"/>
    </row>
    <row r="15" spans="1:19" ht="21" customHeight="1">
      <c r="A15" s="141" t="s">
        <v>69</v>
      </c>
      <c r="B15" s="220">
        <v>127.05</v>
      </c>
      <c r="C15" s="221">
        <v>129.88999999999999</v>
      </c>
      <c r="D15" s="221">
        <v>117.15</v>
      </c>
      <c r="E15" s="221">
        <v>120.29</v>
      </c>
      <c r="F15" s="221">
        <v>122.17</v>
      </c>
      <c r="G15" s="221">
        <v>119.06</v>
      </c>
      <c r="H15" s="221">
        <v>113.56</v>
      </c>
      <c r="I15" s="221">
        <v>124.92</v>
      </c>
      <c r="J15" s="221">
        <v>123.54</v>
      </c>
      <c r="K15" s="221">
        <v>130.54</v>
      </c>
      <c r="L15" s="221">
        <v>275.89999999999998</v>
      </c>
      <c r="M15" s="221">
        <v>285.99</v>
      </c>
      <c r="N15" s="221">
        <v>134.11000000000001</v>
      </c>
      <c r="O15" s="220">
        <f t="shared" si="0"/>
        <v>149.76</v>
      </c>
      <c r="P15" s="220">
        <v>150.93</v>
      </c>
      <c r="Q15" s="103"/>
      <c r="R15" s="103"/>
      <c r="S15" s="103"/>
    </row>
    <row r="16" spans="1:19" ht="21" customHeight="1">
      <c r="A16" s="142" t="s">
        <v>82</v>
      </c>
      <c r="B16" s="220">
        <v>67.510000000000005</v>
      </c>
      <c r="C16" s="221">
        <v>145.68</v>
      </c>
      <c r="D16" s="221">
        <v>75.680000000000007</v>
      </c>
      <c r="E16" s="221">
        <v>83.59</v>
      </c>
      <c r="F16" s="221">
        <v>85.47</v>
      </c>
      <c r="G16" s="221">
        <v>122.4</v>
      </c>
      <c r="H16" s="221">
        <v>188.93</v>
      </c>
      <c r="I16" s="221">
        <v>299.63</v>
      </c>
      <c r="J16" s="221">
        <v>129.41</v>
      </c>
      <c r="K16" s="221">
        <v>126.61</v>
      </c>
      <c r="L16" s="221">
        <v>191.24</v>
      </c>
      <c r="M16" s="221">
        <v>113.55</v>
      </c>
      <c r="N16" s="221">
        <v>282.05</v>
      </c>
      <c r="O16" s="220">
        <f t="shared" si="0"/>
        <v>153.68666666666664</v>
      </c>
      <c r="P16" s="220">
        <v>154.46</v>
      </c>
      <c r="Q16" s="103"/>
      <c r="R16" s="103"/>
      <c r="S16" s="103"/>
    </row>
    <row r="17" spans="1:19" ht="21" customHeight="1">
      <c r="A17" s="140" t="s">
        <v>14</v>
      </c>
      <c r="B17" s="220">
        <v>68.03</v>
      </c>
      <c r="C17" s="221">
        <v>54.43</v>
      </c>
      <c r="D17" s="221">
        <v>63.35</v>
      </c>
      <c r="E17" s="221">
        <v>76.38</v>
      </c>
      <c r="F17" s="221">
        <v>76.55</v>
      </c>
      <c r="G17" s="221">
        <v>72.02</v>
      </c>
      <c r="H17" s="221">
        <v>74.44</v>
      </c>
      <c r="I17" s="221">
        <v>78.099999999999994</v>
      </c>
      <c r="J17" s="221">
        <v>82.91</v>
      </c>
      <c r="K17" s="221">
        <v>73.42</v>
      </c>
      <c r="L17" s="221">
        <v>91.29</v>
      </c>
      <c r="M17" s="221">
        <v>78.180000000000007</v>
      </c>
      <c r="N17" s="221">
        <v>113.19</v>
      </c>
      <c r="O17" s="220">
        <f t="shared" si="0"/>
        <v>77.855000000000004</v>
      </c>
      <c r="P17" s="220">
        <v>77.760000000000005</v>
      </c>
      <c r="Q17" s="103"/>
      <c r="R17" s="103"/>
      <c r="S17" s="103"/>
    </row>
    <row r="18" spans="1:19" ht="21" customHeight="1">
      <c r="A18" s="57"/>
      <c r="B18" s="119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03"/>
      <c r="Q18" s="103"/>
      <c r="R18" s="103"/>
      <c r="S18" s="103"/>
    </row>
    <row r="19" spans="1:19" ht="15.75" customHeight="1">
      <c r="A19" s="27" t="s">
        <v>84</v>
      </c>
    </row>
    <row r="20" spans="1:19" ht="31.5" customHeight="1">
      <c r="A20" s="270" t="s">
        <v>83</v>
      </c>
      <c r="B20" s="270"/>
      <c r="C20" s="270"/>
      <c r="D20" s="270"/>
      <c r="E20" s="270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</row>
    <row r="21" spans="1:19" ht="15.75" customHeight="1">
      <c r="A21" s="55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</row>
    <row r="22" spans="1:19" ht="15.75" customHeight="1">
      <c r="A22" s="55"/>
      <c r="B22" s="100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</row>
    <row r="23" spans="1:19" ht="15.75" customHeight="1">
      <c r="A23" s="55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</row>
    <row r="24" spans="1:19" ht="15.75" customHeight="1">
      <c r="A24" s="55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</row>
    <row r="25" spans="1:19" ht="15.75" customHeight="1">
      <c r="A25" s="55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</row>
    <row r="26" spans="1:19" ht="15.75" customHeight="1">
      <c r="A26" s="55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</row>
    <row r="27" spans="1:19" ht="15.75" customHeight="1">
      <c r="A27" s="55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</row>
    <row r="28" spans="1:19" ht="15.75" customHeight="1">
      <c r="A28" s="55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</row>
    <row r="29" spans="1:19" ht="15.75" customHeight="1">
      <c r="A29" s="57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</row>
    <row r="30" spans="1:19" ht="15.75" customHeight="1">
      <c r="A30" s="53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</row>
    <row r="31" spans="1:19" ht="15.75" customHeight="1">
      <c r="A31" s="53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</row>
    <row r="32" spans="1:19" ht="15.75" customHeight="1">
      <c r="A32" s="53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</row>
    <row r="33" spans="1:16" ht="15.75" customHeight="1">
      <c r="A33" s="53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</row>
    <row r="34" spans="1:16" ht="15.75" customHeight="1">
      <c r="A34" s="53"/>
      <c r="B34" s="100"/>
      <c r="C34" s="54"/>
      <c r="D34" s="59"/>
      <c r="E34" s="54"/>
      <c r="F34" s="54"/>
      <c r="G34" s="59"/>
      <c r="H34" s="59"/>
      <c r="I34" s="59"/>
      <c r="J34" s="59"/>
      <c r="K34" s="54"/>
      <c r="L34" s="54"/>
      <c r="M34" s="54"/>
      <c r="N34" s="54"/>
    </row>
    <row r="35" spans="1:16" ht="15.75" customHeight="1">
      <c r="A35" s="53"/>
      <c r="B35" s="58"/>
      <c r="C35" s="54"/>
      <c r="D35" s="59"/>
      <c r="E35" s="54"/>
      <c r="F35" s="54"/>
      <c r="G35" s="59"/>
      <c r="H35" s="59"/>
      <c r="I35" s="59"/>
      <c r="J35" s="59"/>
      <c r="K35" s="54"/>
      <c r="L35" s="54"/>
      <c r="M35" s="54"/>
      <c r="N35" s="54"/>
    </row>
    <row r="36" spans="1:16" ht="15.75" customHeight="1">
      <c r="A36" s="53"/>
      <c r="B36" s="58"/>
      <c r="C36" s="54"/>
      <c r="D36" s="59"/>
      <c r="E36" s="54"/>
      <c r="F36" s="54"/>
      <c r="G36" s="59"/>
      <c r="H36" s="59"/>
      <c r="I36" s="59"/>
      <c r="J36" s="59"/>
      <c r="K36" s="54"/>
      <c r="L36" s="54"/>
      <c r="M36" s="54"/>
      <c r="N36" s="54"/>
    </row>
    <row r="37" spans="1:16" ht="15.75" customHeight="1">
      <c r="A37" s="53"/>
      <c r="B37" s="58"/>
      <c r="C37" s="54"/>
      <c r="D37" s="59"/>
      <c r="E37" s="54"/>
      <c r="F37" s="54"/>
      <c r="G37" s="59"/>
      <c r="H37" s="59"/>
      <c r="I37" s="59"/>
      <c r="J37" s="59"/>
      <c r="K37" s="54"/>
      <c r="L37" s="54"/>
      <c r="M37" s="54"/>
      <c r="N37" s="54"/>
    </row>
    <row r="38" spans="1:16" ht="15.75" customHeight="1">
      <c r="A38" s="53"/>
      <c r="B38" s="58"/>
      <c r="C38" s="54"/>
      <c r="D38" s="59"/>
      <c r="E38" s="54"/>
      <c r="F38" s="54"/>
      <c r="G38" s="59"/>
      <c r="H38" s="59"/>
      <c r="I38" s="59"/>
      <c r="J38" s="59"/>
      <c r="K38" s="54"/>
      <c r="L38" s="54"/>
      <c r="M38" s="54"/>
      <c r="N38" s="54"/>
    </row>
  </sheetData>
  <mergeCells count="8">
    <mergeCell ref="A20:P20"/>
    <mergeCell ref="P5:P6"/>
    <mergeCell ref="C4:P4"/>
    <mergeCell ref="A1:P1"/>
    <mergeCell ref="A4:A6"/>
    <mergeCell ref="O5:O6"/>
    <mergeCell ref="B5:B6"/>
    <mergeCell ref="C5:N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66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9"/>
  <sheetViews>
    <sheetView showGridLines="0" zoomScale="90" zoomScaleNormal="90" workbookViewId="0">
      <selection sqref="A1:M1"/>
    </sheetView>
  </sheetViews>
  <sheetFormatPr defaultRowHeight="15.75"/>
  <cols>
    <col min="1" max="1" width="7.5703125" style="177" customWidth="1"/>
    <col min="2" max="2" width="45.42578125" style="178" customWidth="1"/>
    <col min="3" max="6" width="12.7109375" style="172" customWidth="1"/>
    <col min="7" max="7" width="11.5703125" style="172" customWidth="1"/>
    <col min="8" max="8" width="12.7109375" style="172" customWidth="1"/>
    <col min="9" max="9" width="11.7109375" style="172" customWidth="1"/>
    <col min="10" max="10" width="12.7109375" style="172" customWidth="1"/>
    <col min="11" max="11" width="16.42578125" style="172" customWidth="1"/>
    <col min="12" max="12" width="12.7109375" style="172" customWidth="1"/>
    <col min="13" max="13" width="13.28515625" style="172" customWidth="1"/>
    <col min="14" max="16384" width="9.140625" style="172"/>
  </cols>
  <sheetData>
    <row r="1" spans="1:17" ht="25.5" customHeight="1">
      <c r="A1" s="252" t="s">
        <v>100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17">
      <c r="A2" s="38"/>
      <c r="B2" s="38"/>
      <c r="C2" s="158"/>
      <c r="D2" s="158"/>
      <c r="E2" s="158"/>
      <c r="F2" s="158"/>
      <c r="G2" s="158"/>
      <c r="H2" s="158"/>
      <c r="I2" s="165"/>
      <c r="J2" s="165"/>
      <c r="K2" s="165"/>
      <c r="L2" s="165"/>
      <c r="M2" s="173" t="s">
        <v>46</v>
      </c>
    </row>
    <row r="3" spans="1:17" s="165" customFormat="1" ht="65.25" customHeight="1">
      <c r="A3" s="41" t="s">
        <v>7</v>
      </c>
      <c r="B3" s="41" t="s">
        <v>3</v>
      </c>
      <c r="C3" s="85" t="s">
        <v>0</v>
      </c>
      <c r="D3" s="85" t="s">
        <v>1</v>
      </c>
      <c r="E3" s="85" t="s">
        <v>17</v>
      </c>
      <c r="F3" s="85" t="s">
        <v>2</v>
      </c>
      <c r="G3" s="85" t="s">
        <v>81</v>
      </c>
      <c r="H3" s="85" t="s">
        <v>8</v>
      </c>
      <c r="I3" s="84" t="s">
        <v>54</v>
      </c>
      <c r="J3" s="84" t="s">
        <v>32</v>
      </c>
      <c r="K3" s="86" t="s">
        <v>70</v>
      </c>
      <c r="L3" s="86" t="s">
        <v>82</v>
      </c>
      <c r="M3" s="91" t="s">
        <v>6</v>
      </c>
    </row>
    <row r="4" spans="1:17" s="166" customFormat="1">
      <c r="A4" s="123" t="s">
        <v>45</v>
      </c>
      <c r="B4" s="174" t="s">
        <v>50</v>
      </c>
      <c r="C4" s="222">
        <v>171724</v>
      </c>
      <c r="D4" s="222">
        <v>106497</v>
      </c>
      <c r="E4" s="222">
        <v>164904</v>
      </c>
      <c r="F4" s="222">
        <v>645871</v>
      </c>
      <c r="G4" s="222">
        <v>226512</v>
      </c>
      <c r="H4" s="222">
        <v>118268</v>
      </c>
      <c r="I4" s="222">
        <v>20285</v>
      </c>
      <c r="J4" s="222">
        <v>16001</v>
      </c>
      <c r="K4" s="222">
        <v>994</v>
      </c>
      <c r="L4" s="222">
        <v>5745</v>
      </c>
      <c r="M4" s="222">
        <f>M5+M9+M12+M13</f>
        <v>1476801</v>
      </c>
      <c r="Q4" s="239"/>
    </row>
    <row r="5" spans="1:17" s="165" customFormat="1" ht="15.75" customHeight="1">
      <c r="A5" s="181">
        <v>1</v>
      </c>
      <c r="B5" s="167" t="s">
        <v>89</v>
      </c>
      <c r="C5" s="223">
        <v>97513</v>
      </c>
      <c r="D5" s="223">
        <v>18147</v>
      </c>
      <c r="E5" s="223">
        <v>109666</v>
      </c>
      <c r="F5" s="223">
        <v>416964</v>
      </c>
      <c r="G5" s="223">
        <v>133077</v>
      </c>
      <c r="H5" s="223">
        <v>46678</v>
      </c>
      <c r="I5" s="223">
        <v>3276</v>
      </c>
      <c r="J5" s="223">
        <v>4753</v>
      </c>
      <c r="K5" s="223">
        <v>598</v>
      </c>
      <c r="L5" s="223">
        <v>3533</v>
      </c>
      <c r="M5" s="223">
        <f>+SUM(C5:L5)</f>
        <v>834205</v>
      </c>
      <c r="Q5" s="239"/>
    </row>
    <row r="6" spans="1:17" ht="63">
      <c r="A6" s="182">
        <v>1.1000000000000001</v>
      </c>
      <c r="B6" s="167" t="s">
        <v>74</v>
      </c>
      <c r="C6" s="223">
        <v>77095</v>
      </c>
      <c r="D6" s="223">
        <v>5754</v>
      </c>
      <c r="E6" s="223">
        <v>104593</v>
      </c>
      <c r="F6" s="223">
        <v>405965</v>
      </c>
      <c r="G6" s="223">
        <v>124432</v>
      </c>
      <c r="H6" s="223">
        <v>33730</v>
      </c>
      <c r="I6" s="223">
        <v>0</v>
      </c>
      <c r="J6" s="223">
        <v>3851</v>
      </c>
      <c r="K6" s="223">
        <v>584</v>
      </c>
      <c r="L6" s="223">
        <v>3533</v>
      </c>
      <c r="M6" s="223">
        <f t="shared" ref="M6:M17" si="0">+SUM(C6:L6)</f>
        <v>759537</v>
      </c>
      <c r="Q6" s="239"/>
    </row>
    <row r="7" spans="1:17">
      <c r="A7" s="182">
        <v>1.2</v>
      </c>
      <c r="B7" s="167" t="s">
        <v>13</v>
      </c>
      <c r="C7" s="223">
        <v>20418</v>
      </c>
      <c r="D7" s="223">
        <v>12393</v>
      </c>
      <c r="E7" s="223">
        <v>5073</v>
      </c>
      <c r="F7" s="223">
        <v>10999</v>
      </c>
      <c r="G7" s="223">
        <v>8645</v>
      </c>
      <c r="H7" s="223">
        <v>12948</v>
      </c>
      <c r="I7" s="223">
        <v>3276</v>
      </c>
      <c r="J7" s="223">
        <v>902</v>
      </c>
      <c r="K7" s="223">
        <v>14</v>
      </c>
      <c r="L7" s="223">
        <v>0</v>
      </c>
      <c r="M7" s="223">
        <f t="shared" si="0"/>
        <v>74668</v>
      </c>
      <c r="Q7" s="239"/>
    </row>
    <row r="8" spans="1:17">
      <c r="A8" s="182">
        <v>1.3</v>
      </c>
      <c r="B8" s="167" t="s">
        <v>4</v>
      </c>
      <c r="C8" s="223">
        <v>0</v>
      </c>
      <c r="D8" s="223">
        <v>0</v>
      </c>
      <c r="E8" s="223">
        <v>0</v>
      </c>
      <c r="F8" s="223">
        <v>0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f t="shared" si="0"/>
        <v>0</v>
      </c>
      <c r="Q8" s="239"/>
    </row>
    <row r="9" spans="1:17">
      <c r="A9" s="183">
        <v>2</v>
      </c>
      <c r="B9" s="167" t="s">
        <v>90</v>
      </c>
      <c r="C9" s="223">
        <v>72161</v>
      </c>
      <c r="D9" s="223">
        <v>83687</v>
      </c>
      <c r="E9" s="223">
        <v>55238</v>
      </c>
      <c r="F9" s="223">
        <v>228816</v>
      </c>
      <c r="G9" s="223">
        <v>93435</v>
      </c>
      <c r="H9" s="223">
        <v>67251</v>
      </c>
      <c r="I9" s="223">
        <v>16826</v>
      </c>
      <c r="J9" s="223">
        <v>10346</v>
      </c>
      <c r="K9" s="223">
        <v>375</v>
      </c>
      <c r="L9" s="223">
        <v>2212</v>
      </c>
      <c r="M9" s="223">
        <f t="shared" si="0"/>
        <v>630347</v>
      </c>
      <c r="Q9" s="239"/>
    </row>
    <row r="10" spans="1:17">
      <c r="A10" s="183">
        <v>2.1</v>
      </c>
      <c r="B10" s="167" t="s">
        <v>75</v>
      </c>
      <c r="C10" s="223">
        <v>30438</v>
      </c>
      <c r="D10" s="223">
        <v>62079</v>
      </c>
      <c r="E10" s="223">
        <v>18234</v>
      </c>
      <c r="F10" s="223">
        <v>139774</v>
      </c>
      <c r="G10" s="223">
        <v>35183</v>
      </c>
      <c r="H10" s="223">
        <v>40425</v>
      </c>
      <c r="I10" s="223">
        <v>8523</v>
      </c>
      <c r="J10" s="223">
        <v>5923</v>
      </c>
      <c r="K10" s="223">
        <v>126</v>
      </c>
      <c r="L10" s="223">
        <v>1270</v>
      </c>
      <c r="M10" s="223">
        <f t="shared" si="0"/>
        <v>341975</v>
      </c>
      <c r="Q10" s="239"/>
    </row>
    <row r="11" spans="1:17" ht="15.75" customHeight="1">
      <c r="A11" s="183">
        <v>2.2000000000000002</v>
      </c>
      <c r="B11" s="167" t="s">
        <v>76</v>
      </c>
      <c r="C11" s="223">
        <v>41723</v>
      </c>
      <c r="D11" s="223">
        <v>21608</v>
      </c>
      <c r="E11" s="223">
        <v>37004</v>
      </c>
      <c r="F11" s="223">
        <v>89042</v>
      </c>
      <c r="G11" s="223">
        <v>58252</v>
      </c>
      <c r="H11" s="223">
        <v>26826</v>
      </c>
      <c r="I11" s="223">
        <v>8303</v>
      </c>
      <c r="J11" s="223">
        <v>4423</v>
      </c>
      <c r="K11" s="223">
        <v>249</v>
      </c>
      <c r="L11" s="223">
        <v>942</v>
      </c>
      <c r="M11" s="223">
        <f t="shared" si="0"/>
        <v>288372</v>
      </c>
      <c r="Q11" s="239"/>
    </row>
    <row r="12" spans="1:17">
      <c r="A12" s="182">
        <v>3</v>
      </c>
      <c r="B12" s="167" t="s">
        <v>77</v>
      </c>
      <c r="C12" s="223">
        <v>1669</v>
      </c>
      <c r="D12" s="223">
        <v>2000</v>
      </c>
      <c r="E12" s="223">
        <v>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21</v>
      </c>
      <c r="L12" s="223">
        <v>0</v>
      </c>
      <c r="M12" s="223">
        <f t="shared" si="0"/>
        <v>3690</v>
      </c>
      <c r="Q12" s="239"/>
    </row>
    <row r="13" spans="1:17">
      <c r="A13" s="182">
        <v>4</v>
      </c>
      <c r="B13" s="167" t="s">
        <v>9</v>
      </c>
      <c r="C13" s="223">
        <v>381</v>
      </c>
      <c r="D13" s="223">
        <v>2663</v>
      </c>
      <c r="E13" s="223">
        <v>0</v>
      </c>
      <c r="F13" s="223">
        <v>91</v>
      </c>
      <c r="G13" s="223">
        <v>0</v>
      </c>
      <c r="H13" s="223">
        <v>4339</v>
      </c>
      <c r="I13" s="223">
        <v>183</v>
      </c>
      <c r="J13" s="223">
        <v>902</v>
      </c>
      <c r="K13" s="223">
        <v>0</v>
      </c>
      <c r="L13" s="223">
        <v>0</v>
      </c>
      <c r="M13" s="223">
        <f t="shared" si="0"/>
        <v>8559</v>
      </c>
      <c r="Q13" s="239"/>
    </row>
    <row r="14" spans="1:17" s="166" customFormat="1">
      <c r="A14" s="124" t="s">
        <v>38</v>
      </c>
      <c r="B14" s="175" t="s">
        <v>51</v>
      </c>
      <c r="C14" s="222">
        <v>187155</v>
      </c>
      <c r="D14" s="222">
        <v>113271</v>
      </c>
      <c r="E14" s="222">
        <v>165743</v>
      </c>
      <c r="F14" s="222">
        <v>660151</v>
      </c>
      <c r="G14" s="222">
        <v>235579</v>
      </c>
      <c r="H14" s="222">
        <v>127638</v>
      </c>
      <c r="I14" s="222">
        <v>20911</v>
      </c>
      <c r="J14" s="222">
        <v>16319</v>
      </c>
      <c r="K14" s="222">
        <v>1072</v>
      </c>
      <c r="L14" s="222">
        <v>6699</v>
      </c>
      <c r="M14" s="222">
        <f>SUM(M15:M17)</f>
        <v>1534538</v>
      </c>
      <c r="Q14" s="239"/>
    </row>
    <row r="15" spans="1:17">
      <c r="A15" s="168">
        <v>1</v>
      </c>
      <c r="B15" s="176" t="s">
        <v>49</v>
      </c>
      <c r="C15" s="223">
        <v>171724</v>
      </c>
      <c r="D15" s="223">
        <v>106497</v>
      </c>
      <c r="E15" s="223">
        <v>164904</v>
      </c>
      <c r="F15" s="223">
        <v>645871</v>
      </c>
      <c r="G15" s="223">
        <v>226512</v>
      </c>
      <c r="H15" s="223">
        <v>118268</v>
      </c>
      <c r="I15" s="223">
        <v>20285</v>
      </c>
      <c r="J15" s="223">
        <v>16001</v>
      </c>
      <c r="K15" s="223">
        <v>994</v>
      </c>
      <c r="L15" s="223">
        <v>5745</v>
      </c>
      <c r="M15" s="223">
        <f t="shared" si="0"/>
        <v>1476801</v>
      </c>
      <c r="Q15" s="239"/>
    </row>
    <row r="16" spans="1:17">
      <c r="A16" s="168">
        <v>2</v>
      </c>
      <c r="B16" s="133" t="s">
        <v>36</v>
      </c>
      <c r="C16" s="224">
        <v>15222</v>
      </c>
      <c r="D16" s="224">
        <v>1211</v>
      </c>
      <c r="E16" s="224">
        <v>668</v>
      </c>
      <c r="F16" s="224">
        <v>12650</v>
      </c>
      <c r="G16" s="224">
        <v>8826</v>
      </c>
      <c r="H16" s="224">
        <v>3597</v>
      </c>
      <c r="I16" s="224">
        <v>146</v>
      </c>
      <c r="J16" s="224">
        <v>310</v>
      </c>
      <c r="K16" s="224">
        <v>77</v>
      </c>
      <c r="L16" s="224">
        <v>951</v>
      </c>
      <c r="M16" s="223">
        <f t="shared" si="0"/>
        <v>43658</v>
      </c>
      <c r="Q16" s="239"/>
    </row>
    <row r="17" spans="1:17">
      <c r="A17" s="168">
        <v>3</v>
      </c>
      <c r="B17" s="133" t="s">
        <v>37</v>
      </c>
      <c r="C17" s="224">
        <v>209</v>
      </c>
      <c r="D17" s="224">
        <v>5563</v>
      </c>
      <c r="E17" s="224">
        <v>171</v>
      </c>
      <c r="F17" s="224">
        <v>1630</v>
      </c>
      <c r="G17" s="224">
        <v>241</v>
      </c>
      <c r="H17" s="224">
        <v>5773</v>
      </c>
      <c r="I17" s="224">
        <v>480</v>
      </c>
      <c r="J17" s="224">
        <v>8</v>
      </c>
      <c r="K17" s="224">
        <v>1</v>
      </c>
      <c r="L17" s="224">
        <v>3</v>
      </c>
      <c r="M17" s="223">
        <f t="shared" si="0"/>
        <v>14079</v>
      </c>
      <c r="Q17" s="239"/>
    </row>
    <row r="18" spans="1:17">
      <c r="C18" s="170"/>
      <c r="D18" s="170"/>
      <c r="E18" s="170"/>
      <c r="F18" s="170"/>
      <c r="G18" s="170"/>
      <c r="H18" s="170"/>
      <c r="I18" s="170"/>
      <c r="J18" s="179"/>
      <c r="K18" s="179"/>
      <c r="L18" s="179"/>
      <c r="M18" s="170"/>
    </row>
    <row r="19" spans="1:17">
      <c r="C19" s="171"/>
      <c r="D19" s="171"/>
      <c r="E19" s="171"/>
      <c r="F19" s="171"/>
      <c r="G19" s="171"/>
      <c r="H19" s="171"/>
      <c r="I19" s="171"/>
      <c r="J19" s="180"/>
      <c r="K19" s="180"/>
      <c r="L19" s="180"/>
      <c r="M19" s="170"/>
    </row>
  </sheetData>
  <mergeCells count="1">
    <mergeCell ref="A1:M1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21"/>
  <sheetViews>
    <sheetView showGridLines="0" workbookViewId="0">
      <selection activeCell="M11" sqref="M11"/>
    </sheetView>
  </sheetViews>
  <sheetFormatPr defaultRowHeight="15.75"/>
  <cols>
    <col min="1" max="1" width="8.7109375" style="177" customWidth="1"/>
    <col min="2" max="2" width="47" style="178" customWidth="1"/>
    <col min="3" max="3" width="11.7109375" style="172" customWidth="1"/>
    <col min="4" max="4" width="12.140625" style="172" customWidth="1"/>
    <col min="5" max="6" width="11.7109375" style="172" customWidth="1"/>
    <col min="7" max="7" width="10.5703125" style="172" customWidth="1"/>
    <col min="8" max="8" width="11.7109375" style="172" customWidth="1"/>
    <col min="9" max="9" width="10.7109375" style="172" customWidth="1"/>
    <col min="10" max="10" width="11.7109375" style="172" customWidth="1"/>
    <col min="11" max="11" width="14.85546875" style="172" customWidth="1"/>
    <col min="12" max="12" width="12.140625" style="172" customWidth="1"/>
    <col min="13" max="13" width="12" style="172" customWidth="1"/>
    <col min="14" max="16384" width="9.140625" style="172"/>
  </cols>
  <sheetData>
    <row r="1" spans="1:14" ht="19.5" customHeight="1">
      <c r="A1" s="278" t="s">
        <v>101</v>
      </c>
      <c r="B1" s="278"/>
      <c r="C1" s="278"/>
      <c r="D1" s="278"/>
      <c r="E1" s="278"/>
      <c r="F1" s="278"/>
      <c r="G1" s="278"/>
      <c r="H1" s="278"/>
      <c r="I1" s="279"/>
      <c r="J1" s="279"/>
      <c r="K1" s="279"/>
      <c r="L1" s="279"/>
      <c r="M1" s="280"/>
    </row>
    <row r="2" spans="1:14" ht="9" customHeight="1">
      <c r="A2" s="158"/>
      <c r="B2" s="158"/>
      <c r="C2" s="158"/>
      <c r="D2" s="158"/>
      <c r="E2" s="158"/>
      <c r="F2" s="158"/>
      <c r="G2" s="158"/>
      <c r="H2" s="158"/>
      <c r="I2" s="159"/>
      <c r="J2" s="159"/>
      <c r="K2" s="159"/>
      <c r="L2" s="159"/>
    </row>
    <row r="3" spans="1:14">
      <c r="A3" s="173"/>
      <c r="B3" s="173"/>
      <c r="C3" s="158"/>
      <c r="D3" s="158"/>
      <c r="E3" s="158"/>
      <c r="F3" s="158"/>
      <c r="G3" s="158"/>
      <c r="H3" s="158"/>
      <c r="I3" s="165"/>
      <c r="J3" s="165"/>
      <c r="K3" s="165"/>
      <c r="L3" s="165"/>
      <c r="M3" s="152" t="s">
        <v>40</v>
      </c>
    </row>
    <row r="4" spans="1:14" s="165" customFormat="1" ht="53.25" customHeight="1">
      <c r="A4" s="41" t="s">
        <v>7</v>
      </c>
      <c r="B4" s="41" t="s">
        <v>3</v>
      </c>
      <c r="C4" s="85" t="s">
        <v>0</v>
      </c>
      <c r="D4" s="85" t="s">
        <v>1</v>
      </c>
      <c r="E4" s="85" t="s">
        <v>17</v>
      </c>
      <c r="F4" s="85" t="s">
        <v>2</v>
      </c>
      <c r="G4" s="85" t="s">
        <v>81</v>
      </c>
      <c r="H4" s="85" t="s">
        <v>8</v>
      </c>
      <c r="I4" s="84" t="s">
        <v>54</v>
      </c>
      <c r="J4" s="84" t="s">
        <v>32</v>
      </c>
      <c r="K4" s="86" t="s">
        <v>70</v>
      </c>
      <c r="L4" s="86" t="s">
        <v>82</v>
      </c>
      <c r="M4" s="91" t="s">
        <v>6</v>
      </c>
    </row>
    <row r="5" spans="1:14" s="166" customFormat="1">
      <c r="A5" s="184" t="s">
        <v>45</v>
      </c>
      <c r="B5" s="61" t="s">
        <v>50</v>
      </c>
      <c r="C5" s="225">
        <f>+'Таблица № 4-Д'!C4/'Таблица № 4-Д'!C$4*100</f>
        <v>100</v>
      </c>
      <c r="D5" s="225">
        <f>+'Таблица № 4-Д'!D4/'Таблица № 4-Д'!D$4*100</f>
        <v>100</v>
      </c>
      <c r="E5" s="225">
        <f>+'Таблица № 4-Д'!E4/'Таблица № 4-Д'!E$4*100</f>
        <v>100</v>
      </c>
      <c r="F5" s="225">
        <f>+'Таблица № 4-Д'!F4/'Таблица № 4-Д'!F$4*100</f>
        <v>100</v>
      </c>
      <c r="G5" s="225">
        <f>+'Таблица № 4-Д'!G4/'Таблица № 4-Д'!G$4*100</f>
        <v>100</v>
      </c>
      <c r="H5" s="225">
        <f>+'Таблица № 4-Д'!H4/'Таблица № 4-Д'!H$4*100</f>
        <v>100</v>
      </c>
      <c r="I5" s="225">
        <f>+'Таблица № 4-Д'!I4/'Таблица № 4-Д'!I$4*100</f>
        <v>100</v>
      </c>
      <c r="J5" s="225">
        <f>+'Таблица № 4-Д'!J4/'Таблица № 4-Д'!J$4*100</f>
        <v>100</v>
      </c>
      <c r="K5" s="225">
        <f>+'Таблица № 4-Д'!K4/'Таблица № 4-Д'!K$4*100</f>
        <v>100</v>
      </c>
      <c r="L5" s="225">
        <f>+'Таблица № 4-Д'!L4/'Таблица № 4-Д'!L$4*100</f>
        <v>100</v>
      </c>
      <c r="M5" s="225">
        <f>M6+M10+M13+M14</f>
        <v>99.999999999999972</v>
      </c>
    </row>
    <row r="6" spans="1:14" s="165" customFormat="1" ht="15.75" customHeight="1">
      <c r="A6" s="110">
        <v>1</v>
      </c>
      <c r="B6" s="167" t="s">
        <v>89</v>
      </c>
      <c r="C6" s="226">
        <f>+'Таблица № 4-Д'!C5/'Таблица № 4-Д'!C$4*100</f>
        <v>56.784724325079786</v>
      </c>
      <c r="D6" s="226">
        <f>+'Таблица № 4-Д'!D5/'Таблица № 4-Д'!D$4*100</f>
        <v>17.039916617369503</v>
      </c>
      <c r="E6" s="226">
        <f>+'Таблица № 4-Д'!E5/'Таблица № 4-Д'!E$4*100</f>
        <v>66.502935040993549</v>
      </c>
      <c r="F6" s="226">
        <f>+'Таблица № 4-Д'!F5/'Таблица № 4-Д'!F$4*100</f>
        <v>64.558402529297638</v>
      </c>
      <c r="G6" s="226">
        <f>+'Таблица № 4-Д'!G5/'Таблица № 4-Д'!G$4*100</f>
        <v>58.750529773257043</v>
      </c>
      <c r="H6" s="226">
        <f>+'Таблица № 4-Д'!H5/'Таблица № 4-Д'!H$4*100</f>
        <v>39.467987959549497</v>
      </c>
      <c r="I6" s="226">
        <f>+'Таблица № 4-Д'!I5/'Таблица № 4-Д'!I$4*100</f>
        <v>16.149864431846193</v>
      </c>
      <c r="J6" s="226">
        <f>+'Таблица № 4-Д'!J5/'Таблица № 4-Д'!J$4*100</f>
        <v>29.704393475407787</v>
      </c>
      <c r="K6" s="226">
        <f>+'Таблица № 4-Д'!K5/'Таблица № 4-Д'!K$4*100</f>
        <v>60.160965794768615</v>
      </c>
      <c r="L6" s="226">
        <f>+'Таблица № 4-Д'!L5/'Таблица № 4-Д'!L$4*100</f>
        <v>61.496953872932977</v>
      </c>
      <c r="M6" s="226">
        <f>+'Таблица № 4-Д'!M5/'Таблица № 4-Д'!M$4*100</f>
        <v>56.48729923666086</v>
      </c>
    </row>
    <row r="7" spans="1:14" ht="63">
      <c r="A7" s="238">
        <v>1.1000000000000001</v>
      </c>
      <c r="B7" s="167" t="s">
        <v>74</v>
      </c>
      <c r="C7" s="226">
        <f>+'Таблица № 4-Д'!C6/'Таблица № 4-Д'!C$4*100</f>
        <v>44.894714774871304</v>
      </c>
      <c r="D7" s="226">
        <f>+'Таблица № 4-Д'!D6/'Таблица № 4-Д'!D$4*100</f>
        <v>5.402969097721062</v>
      </c>
      <c r="E7" s="226">
        <f>+'Таблица № 4-Д'!E6/'Таблица № 4-Д'!E$4*100</f>
        <v>63.426599718624168</v>
      </c>
      <c r="F7" s="226">
        <f>+'Таблица № 4-Д'!F6/'Таблица № 4-Д'!F$4*100</f>
        <v>62.855430883256872</v>
      </c>
      <c r="G7" s="226">
        <f>+'Таблица № 4-Д'!G6/'Таблица № 4-Д'!G$4*100</f>
        <v>54.933954933954929</v>
      </c>
      <c r="H7" s="226">
        <f>+'Таблица № 4-Д'!H6/'Таблица № 4-Д'!H$4*100</f>
        <v>28.519971589948252</v>
      </c>
      <c r="I7" s="226">
        <f>+'Таблица № 4-Д'!I6/'Таблица № 4-Д'!I$4*100</f>
        <v>0</v>
      </c>
      <c r="J7" s="226">
        <f>+'Таблица № 4-Д'!J6/'Таблица № 4-Д'!J$4*100</f>
        <v>24.06724579713768</v>
      </c>
      <c r="K7" s="226">
        <f>+'Таблица № 4-Д'!K6/'Таблица № 4-Д'!K$4*100</f>
        <v>58.752515090543255</v>
      </c>
      <c r="L7" s="226">
        <f>+'Таблица № 4-Д'!L6/'Таблица № 4-Д'!L$4*100</f>
        <v>61.496953872932977</v>
      </c>
      <c r="M7" s="226">
        <f>+'Таблица № 4-Д'!M6/'Таблица № 4-Д'!M$4*100</f>
        <v>51.431235488058313</v>
      </c>
    </row>
    <row r="8" spans="1:14">
      <c r="A8" s="238">
        <v>1.2</v>
      </c>
      <c r="B8" s="167" t="s">
        <v>13</v>
      </c>
      <c r="C8" s="226">
        <f>+'Таблица № 4-Д'!C7/'Таблица № 4-Д'!C$4*100</f>
        <v>11.890009550208475</v>
      </c>
      <c r="D8" s="226">
        <f>+'Таблица № 4-Д'!D7/'Таблица № 4-Д'!D$4*100</f>
        <v>11.636947519648441</v>
      </c>
      <c r="E8" s="226">
        <f>+'Таблица № 4-Д'!E7/'Таблица № 4-Д'!E$4*100</f>
        <v>3.0763353223693786</v>
      </c>
      <c r="F8" s="226">
        <f>+'Таблица № 4-Д'!F7/'Таблица № 4-Д'!F$4*100</f>
        <v>1.7029716460407729</v>
      </c>
      <c r="G8" s="226">
        <f>+'Таблица № 4-Д'!G7/'Таблица № 4-Д'!G$4*100</f>
        <v>3.8165748393021124</v>
      </c>
      <c r="H8" s="226">
        <f>+'Таблица № 4-Д'!H7/'Таблица № 4-Д'!H$4*100</f>
        <v>10.948016369601245</v>
      </c>
      <c r="I8" s="226">
        <f>+'Таблица № 4-Д'!I7/'Таблица № 4-Д'!I$4*100</f>
        <v>16.149864431846193</v>
      </c>
      <c r="J8" s="226">
        <f>+'Таблица № 4-Д'!J7/'Таблица № 4-Д'!J$4*100</f>
        <v>5.6371476782701082</v>
      </c>
      <c r="K8" s="226">
        <f>+'Таблица № 4-Д'!K7/'Таблица № 4-Д'!K$4*100</f>
        <v>1.4084507042253522</v>
      </c>
      <c r="L8" s="226">
        <f>+'Таблица № 4-Д'!L7/'Таблица № 4-Д'!L$4*100</f>
        <v>0</v>
      </c>
      <c r="M8" s="226">
        <f>+'Таблица № 4-Д'!M7/'Таблица № 4-Д'!M$4*100</f>
        <v>5.0560637486025541</v>
      </c>
    </row>
    <row r="9" spans="1:14">
      <c r="A9" s="238">
        <v>1.3</v>
      </c>
      <c r="B9" s="167" t="s">
        <v>4</v>
      </c>
      <c r="C9" s="226">
        <f>+'Таблица № 4-Д'!C8/'Таблица № 4-Д'!C$4*100</f>
        <v>0</v>
      </c>
      <c r="D9" s="226">
        <f>+'Таблица № 4-Д'!D8/'Таблица № 4-Д'!D$4*100</f>
        <v>0</v>
      </c>
      <c r="E9" s="226">
        <f>+'Таблица № 4-Д'!E8/'Таблица № 4-Д'!E$4*100</f>
        <v>0</v>
      </c>
      <c r="F9" s="226">
        <f>+'Таблица № 4-Д'!F8/'Таблица № 4-Д'!F$4*100</f>
        <v>0</v>
      </c>
      <c r="G9" s="226">
        <f>+'Таблица № 4-Д'!G8/'Таблица № 4-Д'!G$4*100</f>
        <v>0</v>
      </c>
      <c r="H9" s="226">
        <f>+'Таблица № 4-Д'!H8/'Таблица № 4-Д'!H$4*100</f>
        <v>0</v>
      </c>
      <c r="I9" s="226">
        <f>+'Таблица № 4-Д'!I8/'Таблица № 4-Д'!I$4*100</f>
        <v>0</v>
      </c>
      <c r="J9" s="226">
        <f>+'Таблица № 4-Д'!J8/'Таблица № 4-Д'!J$4*100</f>
        <v>0</v>
      </c>
      <c r="K9" s="226">
        <f>+'Таблица № 4-Д'!K8/'Таблица № 4-Д'!K$4*100</f>
        <v>0</v>
      </c>
      <c r="L9" s="226">
        <f>+'Таблица № 4-Д'!L8/'Таблица № 4-Д'!L$4*100</f>
        <v>0</v>
      </c>
      <c r="M9" s="226">
        <f>+'Таблица № 4-Д'!M8/'Таблица № 4-Д'!M$4*100</f>
        <v>0</v>
      </c>
    </row>
    <row r="10" spans="1:14">
      <c r="A10" s="169">
        <v>2</v>
      </c>
      <c r="B10" s="167" t="s">
        <v>90</v>
      </c>
      <c r="C10" s="226">
        <f>+'Таблица № 4-Д'!C9/'Таблица № 4-Д'!C$4*100</f>
        <v>42.021499615662343</v>
      </c>
      <c r="D10" s="226">
        <f>+'Таблица № 4-Д'!D9/'Таблица № 4-Д'!D$4*100</f>
        <v>78.581556287970557</v>
      </c>
      <c r="E10" s="226">
        <f>+'Таблица № 4-Д'!E9/'Таблица № 4-Д'!E$4*100</f>
        <v>33.497064959006451</v>
      </c>
      <c r="F10" s="226">
        <f>+'Таблица № 4-Д'!F9/'Таблица № 4-Д'!F$4*100</f>
        <v>35.427507969857757</v>
      </c>
      <c r="G10" s="226">
        <f>+'Таблица № 4-Д'!G9/'Таблица № 4-Д'!G$4*100</f>
        <v>41.24947022674295</v>
      </c>
      <c r="H10" s="226">
        <f>+'Таблица № 4-Д'!H9/'Таблица № 4-Д'!H$4*100</f>
        <v>56.863225893732881</v>
      </c>
      <c r="I10" s="226">
        <f>+'Таблица № 4-Д'!I9/'Таблица № 4-Д'!I$4*100</f>
        <v>82.947991126448116</v>
      </c>
      <c r="J10" s="226">
        <f>+'Таблица № 4-Д'!J9/'Таблица № 4-Д'!J$4*100</f>
        <v>64.658458846322105</v>
      </c>
      <c r="K10" s="226">
        <f>+'Таблица № 4-Д'!K9/'Таблица № 4-Д'!K$4*100</f>
        <v>37.726358148893354</v>
      </c>
      <c r="L10" s="226">
        <f>+'Таблица № 4-Д'!L9/'Таблица № 4-Д'!L$4*100</f>
        <v>38.503046127067016</v>
      </c>
      <c r="M10" s="226">
        <f>+'Таблица № 4-Д'!M9/'Таблица № 4-Д'!M$4*100</f>
        <v>42.683272830936595</v>
      </c>
    </row>
    <row r="11" spans="1:14">
      <c r="A11" s="169">
        <v>2.1</v>
      </c>
      <c r="B11" s="167" t="s">
        <v>75</v>
      </c>
      <c r="C11" s="226">
        <f>+'Таблица № 4-Д'!C10/'Таблица № 4-Д'!C$4*100</f>
        <v>17.724953995946986</v>
      </c>
      <c r="D11" s="226">
        <f>+'Таблица № 4-Д'!D10/'Таблица № 4-Д'!D$4*100</f>
        <v>58.291782867123018</v>
      </c>
      <c r="E11" s="226">
        <f>+'Таблица № 4-Д'!E10/'Таблица № 4-Д'!E$4*100</f>
        <v>11.057342453791296</v>
      </c>
      <c r="F11" s="226">
        <f>+'Таблица № 4-Д'!F10/'Таблица № 4-Д'!F$4*100</f>
        <v>21.641163637940082</v>
      </c>
      <c r="G11" s="226">
        <f>+'Таблица № 4-Д'!G10/'Таблица № 4-Д'!G$4*100</f>
        <v>15.532510418874054</v>
      </c>
      <c r="H11" s="226">
        <f>+'Таблица № 4-Д'!H10/'Таблица № 4-Д'!H$4*100</f>
        <v>34.180843507964958</v>
      </c>
      <c r="I11" s="226">
        <f>+'Таблица № 4-Д'!I10/'Таблица № 4-Д'!I$4*100</f>
        <v>42.01626817845699</v>
      </c>
      <c r="J11" s="226">
        <f>+'Таблица № 4-Д'!J10/'Таблица № 4-Д'!J$4*100</f>
        <v>37.016436472720457</v>
      </c>
      <c r="K11" s="226">
        <f>+'Таблица № 4-Д'!K10/'Таблица № 4-Д'!K$4*100</f>
        <v>12.676056338028168</v>
      </c>
      <c r="L11" s="226">
        <f>+'Таблица № 4-Д'!L10/'Таблица № 4-Д'!L$4*100</f>
        <v>22.106179286335944</v>
      </c>
      <c r="M11" s="226">
        <f>+'Таблица № 4-Д'!M10/'Таблица № 4-Д'!M$4*100-0.0015</f>
        <v>23.154971318749109</v>
      </c>
    </row>
    <row r="12" spans="1:14" ht="15.75" customHeight="1">
      <c r="A12" s="169">
        <v>2.2000000000000002</v>
      </c>
      <c r="B12" s="167" t="s">
        <v>76</v>
      </c>
      <c r="C12" s="226">
        <f>+'Таблица № 4-Д'!C11/'Таблица № 4-Д'!C$4*100</f>
        <v>24.296545619715356</v>
      </c>
      <c r="D12" s="226">
        <f>+'Таблица № 4-Д'!D11/'Таблица № 4-Д'!D$4*100</f>
        <v>20.289773420847535</v>
      </c>
      <c r="E12" s="226">
        <f>+'Таблица № 4-Д'!E11/'Таблица № 4-Д'!E$4*100</f>
        <v>22.439722505215158</v>
      </c>
      <c r="F12" s="226">
        <f>+'Таблица № 4-Д'!F11/'Таблица № 4-Д'!F$4*100</f>
        <v>13.786344331917674</v>
      </c>
      <c r="G12" s="226">
        <f>+'Таблица № 4-Д'!G11/'Таблица № 4-Д'!G$4*100</f>
        <v>25.7169598078689</v>
      </c>
      <c r="H12" s="226">
        <f>+'Таблица № 4-Д'!H11/'Таблица № 4-Д'!H$4*100</f>
        <v>22.682382385767916</v>
      </c>
      <c r="I12" s="226">
        <f>+'Таблица № 4-Д'!I11/'Таблица № 4-Д'!I$4*100</f>
        <v>40.931722947991126</v>
      </c>
      <c r="J12" s="226">
        <f>+'Таблица № 4-Д'!J11/'Таблица № 4-Д'!J$4*100</f>
        <v>27.642022373601648</v>
      </c>
      <c r="K12" s="226">
        <f>+'Таблица № 4-Д'!K11/'Таблица № 4-Д'!K$4*100</f>
        <v>25.050301810865189</v>
      </c>
      <c r="L12" s="226">
        <f>+'Таблица № 4-Д'!L11/'Таблица № 4-Д'!L$4*100</f>
        <v>16.396866840731068</v>
      </c>
      <c r="M12" s="226">
        <f>+'Таблица № 4-Д'!M11/'Таблица № 4-Д'!M$4*100</f>
        <v>19.526801512187493</v>
      </c>
      <c r="N12" s="185"/>
    </row>
    <row r="13" spans="1:14">
      <c r="A13" s="168">
        <v>3</v>
      </c>
      <c r="B13" s="167" t="s">
        <v>77</v>
      </c>
      <c r="C13" s="226">
        <f>+'Таблица № 4-Д'!C12/'Таблица № 4-Д'!C$4*100</f>
        <v>0.97190841117141458</v>
      </c>
      <c r="D13" s="226">
        <f>+'Таблица № 4-Д'!D12/'Таблица № 4-Д'!D$4*100</f>
        <v>1.8779871733476061</v>
      </c>
      <c r="E13" s="226">
        <f>+'Таблица № 4-Д'!E12/'Таблица № 4-Д'!E$4*100</f>
        <v>0</v>
      </c>
      <c r="F13" s="226">
        <f>+'Таблица № 4-Д'!F12/'Таблица № 4-Д'!F$4*100</f>
        <v>0</v>
      </c>
      <c r="G13" s="226">
        <f>+'Таблица № 4-Д'!G12/'Таблица № 4-Д'!G$4*100</f>
        <v>0</v>
      </c>
      <c r="H13" s="226">
        <f>+'Таблица № 4-Д'!H12/'Таблица № 4-Д'!H$4*100</f>
        <v>0</v>
      </c>
      <c r="I13" s="226">
        <f>+'Таблица № 4-Д'!I12/'Таблица № 4-Д'!I$4*100</f>
        <v>0</v>
      </c>
      <c r="J13" s="226">
        <f>+'Таблица № 4-Д'!J12/'Таблица № 4-Д'!J$4*100</f>
        <v>0</v>
      </c>
      <c r="K13" s="226">
        <f>+'Таблица № 4-Д'!K12/'Таблица № 4-Д'!K$4*100</f>
        <v>2.112676056338028</v>
      </c>
      <c r="L13" s="226">
        <f>+'Таблица № 4-Д'!L12/'Таблица № 4-Д'!L$4*100</f>
        <v>0</v>
      </c>
      <c r="M13" s="226">
        <f>+'Таблица № 4-Д'!M12/'Таблица № 4-Д'!M$4*100</f>
        <v>0.24986440285454845</v>
      </c>
    </row>
    <row r="14" spans="1:14">
      <c r="A14" s="168">
        <v>4</v>
      </c>
      <c r="B14" s="167" t="s">
        <v>9</v>
      </c>
      <c r="C14" s="226">
        <f>+'Таблица № 4-Д'!C13/'Таблица № 4-Д'!C$4*100</f>
        <v>0.22186764808646434</v>
      </c>
      <c r="D14" s="226">
        <f>+'Таблица № 4-Д'!D13/'Таблица № 4-Д'!D$4*100</f>
        <v>2.5005399213123374</v>
      </c>
      <c r="E14" s="226">
        <f>+'Таблица № 4-Д'!E13/'Таблица № 4-Д'!E$4*100</f>
        <v>0</v>
      </c>
      <c r="F14" s="226">
        <f>+'Таблица № 4-Д'!F13/'Таблица № 4-Д'!F$4*100</f>
        <v>1.4089500844595903E-2</v>
      </c>
      <c r="G14" s="226">
        <f>+'Таблица № 4-Д'!G13/'Таблица № 4-Д'!G$4*100</f>
        <v>0</v>
      </c>
      <c r="H14" s="226">
        <f>+'Таблица № 4-Д'!H13/'Таблица № 4-Д'!H$4*100</f>
        <v>3.6687861467176246</v>
      </c>
      <c r="I14" s="226">
        <f>+'Таблица № 4-Д'!I13/'Таблица № 4-Д'!I$4*100</f>
        <v>0.90214444170569397</v>
      </c>
      <c r="J14" s="226">
        <f>+'Таблица № 4-Д'!J13/'Таблица № 4-Д'!J$4*100</f>
        <v>5.6371476782701082</v>
      </c>
      <c r="K14" s="226">
        <f>+'Таблица № 4-Д'!K13/'Таблица № 4-Д'!K$4*100</f>
        <v>0</v>
      </c>
      <c r="L14" s="226">
        <f>+'Таблица № 4-Д'!L13/'Таблица № 4-Д'!L$4*100</f>
        <v>0</v>
      </c>
      <c r="M14" s="226">
        <f>+'Таблица № 4-Д'!M13/'Таблица № 4-Д'!M$4*100</f>
        <v>0.57956352954798918</v>
      </c>
    </row>
    <row r="15" spans="1:14" s="166" customFormat="1">
      <c r="A15" s="184" t="s">
        <v>38</v>
      </c>
      <c r="B15" s="61" t="s">
        <v>51</v>
      </c>
      <c r="C15" s="225">
        <f>+'Таблица № 4-Д'!C14/'Таблица № 4-Д'!C$14*100</f>
        <v>100</v>
      </c>
      <c r="D15" s="225">
        <f>+'Таблица № 4-Д'!D14/'Таблица № 4-Д'!D$14*100</f>
        <v>100</v>
      </c>
      <c r="E15" s="225">
        <f>+'Таблица № 4-Д'!E14/'Таблица № 4-Д'!E$14*100</f>
        <v>100</v>
      </c>
      <c r="F15" s="225">
        <f>+'Таблица № 4-Д'!F14/'Таблица № 4-Д'!F$14*100</f>
        <v>100</v>
      </c>
      <c r="G15" s="225">
        <f>+'Таблица № 4-Д'!G14/'Таблица № 4-Д'!G$14*100</f>
        <v>100</v>
      </c>
      <c r="H15" s="225">
        <f>+'Таблица № 4-Д'!H14/'Таблица № 4-Д'!H$14*100</f>
        <v>100</v>
      </c>
      <c r="I15" s="225">
        <f>+'Таблица № 4-Д'!I14/'Таблица № 4-Д'!I$14*100</f>
        <v>100</v>
      </c>
      <c r="J15" s="225">
        <f>+'Таблица № 4-Д'!J14/'Таблица № 4-Д'!J$14*100</f>
        <v>100</v>
      </c>
      <c r="K15" s="225">
        <f>+'Таблица № 4-Д'!K14/'Таблица № 4-Д'!K$14*100</f>
        <v>100</v>
      </c>
      <c r="L15" s="225">
        <f>+'Таблица № 4-Д'!L14/'Таблица № 4-Д'!L$14*100</f>
        <v>100</v>
      </c>
      <c r="M15" s="225">
        <f>SUM(M16:M18)</f>
        <v>100</v>
      </c>
    </row>
    <row r="16" spans="1:14">
      <c r="A16" s="187">
        <v>1</v>
      </c>
      <c r="B16" s="155" t="s">
        <v>49</v>
      </c>
      <c r="C16" s="226">
        <f>+'Таблица № 4-Д'!C15/'Таблица № 4-Д'!C$14*100</f>
        <v>91.754962464267592</v>
      </c>
      <c r="D16" s="226">
        <f>+'Таблица № 4-Д'!D15/'Таблица № 4-Д'!D$14*100</f>
        <v>94.019651985062367</v>
      </c>
      <c r="E16" s="226">
        <f>+'Таблица № 4-Д'!E15/'Таблица № 4-Д'!E$14*100</f>
        <v>99.493794609727104</v>
      </c>
      <c r="F16" s="226">
        <f>+'Таблица № 4-Д'!F15/'Таблица № 4-Д'!F$14*100</f>
        <v>97.836858536910498</v>
      </c>
      <c r="G16" s="226">
        <f>+'Таблица № 4-Д'!G15/'Таблица № 4-Д'!G$14*100</f>
        <v>96.151184952818383</v>
      </c>
      <c r="H16" s="226">
        <f>+'Таблица № 4-Д'!H15/'Таблица № 4-Д'!H$14*100</f>
        <v>92.658926025164916</v>
      </c>
      <c r="I16" s="226">
        <f>+'Таблица № 4-Д'!I15/'Таблица № 4-Д'!I$14*100</f>
        <v>97.006360288843197</v>
      </c>
      <c r="J16" s="226">
        <f>+'Таблица № 4-Д'!J15/'Таблица № 4-Д'!J$14*100</f>
        <v>98.051351185734433</v>
      </c>
      <c r="K16" s="226">
        <f>+'Таблица № 4-Д'!K15/'Таблица № 4-Д'!K$14*100</f>
        <v>92.723880597014926</v>
      </c>
      <c r="L16" s="226">
        <f>+'Таблица № 4-Д'!L15/'Таблица № 4-Д'!L$14*100</f>
        <v>85.759068517689201</v>
      </c>
      <c r="M16" s="226">
        <f>+'Таблица № 4-Д'!M15/'Таблица № 4-Д'!M$14*100</f>
        <v>96.237499494961995</v>
      </c>
    </row>
    <row r="17" spans="1:13">
      <c r="A17" s="187">
        <v>2</v>
      </c>
      <c r="B17" s="44" t="s">
        <v>36</v>
      </c>
      <c r="C17" s="226">
        <f>+'Таблица № 4-Д'!C16/'Таблица № 4-Д'!C$14*100</f>
        <v>8.1333653923218723</v>
      </c>
      <c r="D17" s="226">
        <f>+'Таблица № 4-Д'!D16/'Таблица № 4-Д'!D$14*100</f>
        <v>1.069117426349198</v>
      </c>
      <c r="E17" s="226">
        <f>+'Таблица № 4-Д'!E16/'Таблица № 4-Д'!E$14*100</f>
        <v>0.40303361227925166</v>
      </c>
      <c r="F17" s="226">
        <f>+'Таблица № 4-Д'!F16/'Таблица № 4-Д'!F$14*100</f>
        <v>1.9162282568685043</v>
      </c>
      <c r="G17" s="226">
        <f>+'Таблица № 4-Д'!G16/'Таблица № 4-Д'!G$14*100</f>
        <v>3.7465139082855434</v>
      </c>
      <c r="H17" s="226">
        <f>+'Таблица № 4-Д'!H16/'Таблица № 4-Д'!H$14*100</f>
        <v>2.8181262633385042</v>
      </c>
      <c r="I17" s="226">
        <f>+'Таблица № 4-Д'!I16/'Таблица № 4-Д'!I$14*100</f>
        <v>0.69819712113241839</v>
      </c>
      <c r="J17" s="226">
        <f>+'Таблица № 4-Д'!J16/'Таблица № 4-Д'!J$14*100</f>
        <v>1.8996262025859429</v>
      </c>
      <c r="K17" s="226">
        <f>+'Таблица № 4-Д'!K16/'Таблица № 4-Д'!K$14*100</f>
        <v>7.1828358208955221</v>
      </c>
      <c r="L17" s="226">
        <f>+'Таблица № 4-Д'!L16/'Таблица № 4-Д'!L$14*100</f>
        <v>14.196148678907299</v>
      </c>
      <c r="M17" s="226">
        <f>+'Таблица № 4-Д'!M16/'Таблица № 4-Д'!M$14*100</f>
        <v>2.845025668963558</v>
      </c>
    </row>
    <row r="18" spans="1:13">
      <c r="A18" s="187">
        <v>3</v>
      </c>
      <c r="B18" s="44" t="s">
        <v>37</v>
      </c>
      <c r="C18" s="226">
        <f>+'Таблица № 4-Д'!C17/'Таблица № 4-Д'!C$14*100</f>
        <v>0.11167214341054206</v>
      </c>
      <c r="D18" s="226">
        <f>+'Таблица № 4-Д'!D17/'Таблица № 4-Д'!D$14*100</f>
        <v>4.9112305885884302</v>
      </c>
      <c r="E18" s="226">
        <f>+'Таблица № 4-Д'!E17/'Таблица № 4-Д'!E$14*100</f>
        <v>0.10317177799364075</v>
      </c>
      <c r="F18" s="226">
        <f>+'Таблица № 4-Д'!F17/'Таблица № 4-Д'!F$14*100</f>
        <v>0.24691320622100094</v>
      </c>
      <c r="G18" s="226">
        <f>+'Таблица № 4-Д'!G17/'Таблица № 4-Д'!G$14*100</f>
        <v>0.10230113889608157</v>
      </c>
      <c r="H18" s="226">
        <f>+'Таблица № 4-Д'!H17/'Таблица № 4-Д'!H$14*100</f>
        <v>4.5229477114965766</v>
      </c>
      <c r="I18" s="226">
        <f>+'Таблица № 4-Д'!I17/'Таблица № 4-Д'!I$14*100</f>
        <v>2.2954425900243889</v>
      </c>
      <c r="J18" s="226">
        <f>+'Таблица № 4-Д'!J17/'Таблица № 4-Д'!J$14*100</f>
        <v>4.9022611679637236E-2</v>
      </c>
      <c r="K18" s="226">
        <f>+'Таблица № 4-Д'!K17/'Таблица № 4-Д'!K$14*100</f>
        <v>9.3283582089552231E-2</v>
      </c>
      <c r="L18" s="226">
        <f>+'Таблица № 4-Д'!L17/'Таблица № 4-Д'!L$14*100</f>
        <v>4.4782803403493054E-2</v>
      </c>
      <c r="M18" s="226">
        <f>+'Таблица № 4-Д'!M17/'Таблица № 4-Д'!M$14*100</f>
        <v>0.91747483607444069</v>
      </c>
    </row>
    <row r="19" spans="1:13"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</row>
    <row r="20" spans="1:13">
      <c r="A20" s="188"/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</row>
    <row r="21" spans="1:13">
      <c r="A21" s="186" t="s">
        <v>52</v>
      </c>
      <c r="B21" s="18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Mancheva</cp:lastModifiedBy>
  <cp:lastPrinted>2025-02-14T15:46:40Z</cp:lastPrinted>
  <dcterms:created xsi:type="dcterms:W3CDTF">2003-05-13T14:11:28Z</dcterms:created>
  <dcterms:modified xsi:type="dcterms:W3CDTF">2025-04-30T07:09:46Z</dcterms:modified>
</cp:coreProperties>
</file>