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nalizi\000\Pol_vazrast\2024-06-30\0\"/>
    </mc:Choice>
  </mc:AlternateContent>
  <bookViews>
    <workbookView xWindow="0" yWindow="0" windowWidth="21795" windowHeight="12915"/>
  </bookViews>
  <sheets>
    <sheet name="Осигурени лица" sheetId="1" r:id="rId1"/>
    <sheet name="Натрупани средства" sheetId="2" r:id="rId2"/>
    <sheet name="-" sheetId="3" state="veryHidden" r:id="rId3"/>
  </sheets>
  <calcPr calcId="162913"/>
</workbook>
</file>

<file path=xl/calcChain.xml><?xml version="1.0" encoding="utf-8"?>
<calcChain xmlns="http://schemas.openxmlformats.org/spreadsheetml/2006/main">
  <c r="M8" i="1" l="1"/>
  <c r="M7" i="1"/>
  <c r="M6" i="2"/>
  <c r="M6" i="1"/>
  <c r="O20" i="1" l="1"/>
  <c r="C12" i="1"/>
  <c r="K20" i="2"/>
  <c r="J16" i="2"/>
  <c r="L20" i="2"/>
  <c r="I8" i="2"/>
  <c r="M8" i="2"/>
  <c r="M12" i="2"/>
  <c r="I20" i="2"/>
  <c r="J8" i="2"/>
  <c r="D20" i="1"/>
  <c r="F8" i="2"/>
  <c r="O19" i="1"/>
  <c r="G11" i="2"/>
  <c r="N11" i="2"/>
  <c r="D7" i="2"/>
  <c r="F15" i="2"/>
  <c r="J15" i="2"/>
  <c r="G7" i="2"/>
  <c r="K7" i="2"/>
  <c r="M7" i="2"/>
  <c r="I11" i="2"/>
  <c r="M11" i="2"/>
  <c r="E19" i="2"/>
  <c r="I19" i="2"/>
  <c r="J7" i="2"/>
  <c r="F7" i="2"/>
  <c r="C7" i="1"/>
  <c r="K7" i="1"/>
  <c r="E11" i="2"/>
  <c r="D19" i="2"/>
  <c r="H16" i="2"/>
  <c r="C20" i="1"/>
  <c r="L16" i="2"/>
  <c r="J20" i="2"/>
  <c r="M16" i="2"/>
  <c r="D12" i="2"/>
  <c r="E12" i="2"/>
  <c r="F20" i="2"/>
  <c r="L8" i="2"/>
  <c r="E8" i="2"/>
  <c r="D16" i="2"/>
  <c r="D10" i="2"/>
  <c r="E10" i="2"/>
  <c r="F10" i="2"/>
  <c r="G10" i="2"/>
  <c r="H10" i="2"/>
  <c r="I10" i="2"/>
  <c r="J10" i="2"/>
  <c r="K10" i="2"/>
  <c r="L10" i="2"/>
  <c r="M10" i="2"/>
  <c r="N10" i="2"/>
  <c r="D11" i="2"/>
  <c r="F11" i="2"/>
  <c r="H11" i="2"/>
  <c r="J11" i="2"/>
  <c r="K11" i="2"/>
  <c r="L11" i="2"/>
  <c r="F12" i="2"/>
  <c r="G12" i="2"/>
  <c r="H12" i="2"/>
  <c r="I12" i="2"/>
  <c r="J12" i="2"/>
  <c r="K12" i="2"/>
  <c r="L12" i="2"/>
  <c r="N12" i="2"/>
  <c r="D14" i="2"/>
  <c r="E14" i="2"/>
  <c r="F14" i="2"/>
  <c r="G14" i="2"/>
  <c r="H14" i="2"/>
  <c r="I14" i="2"/>
  <c r="J14" i="2"/>
  <c r="K14" i="2"/>
  <c r="L14" i="2"/>
  <c r="M14" i="2"/>
  <c r="N14" i="2"/>
  <c r="D15" i="2"/>
  <c r="E15" i="2"/>
  <c r="G15" i="2"/>
  <c r="H15" i="2"/>
  <c r="I15" i="2"/>
  <c r="K15" i="2"/>
  <c r="L15" i="2"/>
  <c r="M15" i="2"/>
  <c r="N15" i="2"/>
  <c r="E16" i="2"/>
  <c r="F16" i="2"/>
  <c r="G16" i="2"/>
  <c r="I16" i="2"/>
  <c r="K16" i="2"/>
  <c r="N16" i="2"/>
  <c r="D18" i="2"/>
  <c r="E18" i="2"/>
  <c r="F18" i="2"/>
  <c r="G18" i="2"/>
  <c r="H18" i="2"/>
  <c r="I18" i="2"/>
  <c r="J18" i="2"/>
  <c r="K18" i="2"/>
  <c r="L18" i="2"/>
  <c r="M18" i="2"/>
  <c r="N18" i="2"/>
  <c r="F19" i="2"/>
  <c r="G19" i="2"/>
  <c r="H19" i="2"/>
  <c r="J19" i="2"/>
  <c r="K19" i="2"/>
  <c r="L19" i="2"/>
  <c r="M19" i="2"/>
  <c r="N19" i="2"/>
  <c r="E20" i="2"/>
  <c r="G20" i="2"/>
  <c r="H20" i="2"/>
  <c r="M20" i="2"/>
  <c r="N20" i="2"/>
  <c r="D6" i="2"/>
  <c r="E6" i="2"/>
  <c r="F6" i="2"/>
  <c r="G6" i="2"/>
  <c r="H6" i="2"/>
  <c r="I6" i="2"/>
  <c r="J6" i="2"/>
  <c r="K6" i="2"/>
  <c r="L6" i="2"/>
  <c r="E7" i="2"/>
  <c r="H7" i="2"/>
  <c r="I7" i="2"/>
  <c r="L7" i="2"/>
  <c r="G8" i="2"/>
  <c r="H8" i="2"/>
  <c r="K8" i="2"/>
  <c r="B2" i="2"/>
  <c r="B2" i="1"/>
  <c r="D18" i="1"/>
  <c r="E18" i="1"/>
  <c r="F18" i="1"/>
  <c r="G18" i="1"/>
  <c r="H18" i="1"/>
  <c r="I18" i="1"/>
  <c r="J18" i="1"/>
  <c r="K18" i="1"/>
  <c r="L18" i="1"/>
  <c r="M18" i="1"/>
  <c r="N18" i="1"/>
  <c r="D19" i="1"/>
  <c r="E19" i="1"/>
  <c r="F19" i="1"/>
  <c r="G19" i="1"/>
  <c r="H19" i="1"/>
  <c r="I19" i="1"/>
  <c r="J19" i="1"/>
  <c r="K19" i="1"/>
  <c r="L19" i="1"/>
  <c r="M19" i="1"/>
  <c r="N19" i="1"/>
  <c r="E20" i="1"/>
  <c r="F20" i="1"/>
  <c r="G20" i="1"/>
  <c r="H20" i="1"/>
  <c r="I20" i="1"/>
  <c r="J20" i="1"/>
  <c r="K20" i="1"/>
  <c r="L20" i="1"/>
  <c r="M20" i="1"/>
  <c r="N20" i="1"/>
  <c r="D14" i="1"/>
  <c r="E14" i="1"/>
  <c r="F14" i="1"/>
  <c r="G14" i="1"/>
  <c r="H14" i="1"/>
  <c r="I14" i="1"/>
  <c r="J14" i="1"/>
  <c r="K14" i="1"/>
  <c r="L14" i="1"/>
  <c r="M14" i="1"/>
  <c r="N14" i="1"/>
  <c r="D15" i="1"/>
  <c r="E15" i="1"/>
  <c r="F15" i="1"/>
  <c r="G15" i="1"/>
  <c r="H15" i="1"/>
  <c r="I15" i="1"/>
  <c r="J15" i="1"/>
  <c r="K15" i="1"/>
  <c r="L15" i="1"/>
  <c r="M15" i="1"/>
  <c r="N15" i="1"/>
  <c r="D16" i="1"/>
  <c r="E16" i="1"/>
  <c r="F16" i="1"/>
  <c r="G16" i="1"/>
  <c r="H16" i="1"/>
  <c r="I16" i="1"/>
  <c r="J16" i="1"/>
  <c r="K16" i="1"/>
  <c r="L16" i="1"/>
  <c r="M16" i="1"/>
  <c r="N16" i="1"/>
  <c r="C18" i="1"/>
  <c r="C15" i="1"/>
  <c r="C14" i="1"/>
  <c r="O18" i="1"/>
  <c r="O15" i="1"/>
  <c r="O14" i="1"/>
  <c r="O11" i="1"/>
  <c r="O10" i="1"/>
  <c r="D10" i="1"/>
  <c r="E10" i="1"/>
  <c r="F10" i="1"/>
  <c r="G10" i="1"/>
  <c r="H10" i="1"/>
  <c r="I10" i="1"/>
  <c r="J10" i="1"/>
  <c r="K10" i="1"/>
  <c r="L10" i="1"/>
  <c r="M10" i="1"/>
  <c r="N10" i="1"/>
  <c r="D11" i="1"/>
  <c r="F11" i="1"/>
  <c r="G11" i="1"/>
  <c r="H11" i="1"/>
  <c r="I11" i="1"/>
  <c r="J11" i="1"/>
  <c r="K11" i="1"/>
  <c r="L11" i="1"/>
  <c r="M11" i="1"/>
  <c r="N11" i="1"/>
  <c r="D12" i="1"/>
  <c r="E12" i="1"/>
  <c r="F12" i="1"/>
  <c r="G12" i="1"/>
  <c r="H12" i="1"/>
  <c r="I12" i="1"/>
  <c r="J12" i="1"/>
  <c r="K12" i="1"/>
  <c r="L12" i="1"/>
  <c r="M12" i="1"/>
  <c r="N12" i="1"/>
  <c r="C11" i="1"/>
  <c r="C10" i="1"/>
  <c r="O6" i="1"/>
  <c r="D7" i="1"/>
  <c r="E7" i="1"/>
  <c r="F7" i="1"/>
  <c r="G7" i="1"/>
  <c r="H7" i="1"/>
  <c r="I7" i="1"/>
  <c r="J7" i="1"/>
  <c r="L7" i="1"/>
  <c r="D8" i="1"/>
  <c r="F8" i="1"/>
  <c r="G8" i="1"/>
  <c r="H8" i="1"/>
  <c r="I8" i="1"/>
  <c r="J8" i="1"/>
  <c r="K8" i="1"/>
  <c r="L8" i="1"/>
  <c r="D6" i="1"/>
  <c r="E6" i="1"/>
  <c r="F6" i="1"/>
  <c r="G6" i="1"/>
  <c r="H6" i="1"/>
  <c r="I6" i="1"/>
  <c r="J6" i="1"/>
  <c r="K6" i="1"/>
  <c r="L6" i="1"/>
  <c r="C6" i="1"/>
  <c r="C11" i="2" l="1"/>
  <c r="C12" i="2"/>
  <c r="O12" i="1"/>
  <c r="C20" i="2"/>
  <c r="D8" i="2"/>
  <c r="D20" i="2"/>
  <c r="C18" i="2"/>
  <c r="C8" i="1"/>
  <c r="C6" i="2"/>
  <c r="E11" i="1"/>
  <c r="O7" i="1"/>
  <c r="C7" i="2"/>
  <c r="C15" i="2"/>
  <c r="C10" i="2"/>
  <c r="E26" i="1"/>
  <c r="E28" i="1" s="1"/>
  <c r="O16" i="1"/>
  <c r="C16" i="1"/>
  <c r="C19" i="2"/>
  <c r="C8" i="2"/>
  <c r="E8" i="1"/>
  <c r="C19" i="1"/>
  <c r="O8" i="1" l="1"/>
  <c r="E30" i="1"/>
  <c r="D30" i="2"/>
  <c r="E29" i="1"/>
  <c r="D29" i="2"/>
  <c r="D28" i="2"/>
  <c r="E27" i="1"/>
  <c r="D27" i="2"/>
  <c r="C16" i="2"/>
  <c r="C14" i="2"/>
</calcChain>
</file>

<file path=xl/sharedStrings.xml><?xml version="1.0" encoding="utf-8"?>
<sst xmlns="http://schemas.openxmlformats.org/spreadsheetml/2006/main" count="134" uniqueCount="40">
  <si>
    <t>Пол</t>
  </si>
  <si>
    <t>Общо</t>
  </si>
  <si>
    <t>над 64 г.</t>
  </si>
  <si>
    <t>Мъже</t>
  </si>
  <si>
    <t>Жени</t>
  </si>
  <si>
    <t>Всичко</t>
  </si>
  <si>
    <t>ДПФ</t>
  </si>
  <si>
    <t>Доброволни пенсионни фондове (ДПФ)</t>
  </si>
  <si>
    <t>Забележки:</t>
  </si>
  <si>
    <t xml:space="preserve"> </t>
  </si>
  <si>
    <t xml:space="preserve">Забележки: </t>
  </si>
  <si>
    <t>Доброволни пенсионни фондове по професионални схеми (ДПФПС)</t>
  </si>
  <si>
    <t>ДПФПС</t>
  </si>
  <si>
    <t>15-19 г.</t>
  </si>
  <si>
    <t>20-24 г.</t>
  </si>
  <si>
    <t>25-29 г.</t>
  </si>
  <si>
    <t>30-34 г.</t>
  </si>
  <si>
    <t>35-39 г.</t>
  </si>
  <si>
    <t>40-44 г.</t>
  </si>
  <si>
    <t>45-49 г.</t>
  </si>
  <si>
    <t>50-54 г.</t>
  </si>
  <si>
    <t>55-59 г.</t>
  </si>
  <si>
    <t>60-64 г.</t>
  </si>
  <si>
    <t>Професионални пенсионни фондове (ППФ)***</t>
  </si>
  <si>
    <t>Средна възраст*</t>
  </si>
  <si>
    <t>Универсални пенсионни фондове (УПФ)**</t>
  </si>
  <si>
    <t xml:space="preserve"> ** В УПФ се осигуряват лица, родени след 31.12.1959 г.</t>
  </si>
  <si>
    <t xml:space="preserve">  * Показателят средна възраст е изчислен като средно аритметична претеглена величина от разпределението на лицата по единични възрасти.</t>
  </si>
  <si>
    <t>*** В броя на осигурените лица не са включени лица по § 4б, ал.1 от ПЗР на КСО, по чиито партиди няма натрупани средства.</t>
  </si>
  <si>
    <t>УПФ***</t>
  </si>
  <si>
    <t>ППФ****</t>
  </si>
  <si>
    <t>**** При изчисляването на средния размер на натрупаните средства на едно осигурено лице, не са включени лица по § 4б, ал.1 от ПЗР на КСО, 
      по чиито партиди няма натрупани средства.</t>
  </si>
  <si>
    <t xml:space="preserve"> *** В УПФ се осигуряват лица, родени след 31.12.1959 г.</t>
  </si>
  <si>
    <t xml:space="preserve">  ** В изчисленията не са включени средствата по неперсонифицираните партиди и партидите на резерва за гарантиране на минималната доходност.</t>
  </si>
  <si>
    <t xml:space="preserve">    * Индивидуалният размер на натрупаните средства по партидите на осигурените лица варира в широки граници и зависи от множество фактори
      като: продължителността на осигурителния период; осигурителната вноска и осигурителния доход; редовното постъпване на вноските във фонда;
      удържаните такси; постигнатата доходност и др.</t>
  </si>
  <si>
    <t>-</t>
  </si>
  <si>
    <t>УПФ**</t>
  </si>
  <si>
    <t>ППФ***</t>
  </si>
  <si>
    <t>Осигурени лица в пенсионните фондовете по пол и възраст към 30.06.2024 г.</t>
  </si>
  <si>
    <t>Среден размер на натрупаните средства на едно осигурено лице* според пола и възрастта към 30.06.2024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</si>
</sst>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2" x14ac:knownFonts="1">
    <font>
      <sz val="10"/>
      <name val="Arial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7"/>
      <name val="Arial"/>
      <family val="2"/>
      <charset val="204"/>
    </font>
    <font>
      <sz val="10"/>
      <name val="Arial"/>
      <family val="2"/>
      <charset val="204"/>
    </font>
    <font>
      <sz val="10"/>
      <color theme="0"/>
      <name val="Arial"/>
      <family val="2"/>
      <charset val="204"/>
    </font>
    <font>
      <b/>
      <sz val="9"/>
      <color theme="0"/>
      <name val="Arial"/>
      <family val="2"/>
      <charset val="204"/>
    </font>
    <font>
      <sz val="10"/>
      <color theme="0" tint="-0.14999847407452621"/>
      <name val="Arial"/>
      <family val="2"/>
      <charset val="204"/>
    </font>
    <font>
      <sz val="10"/>
      <color theme="0" tint="-4.9989318521683403E-2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3">
    <xf numFmtId="0" fontId="0" fillId="0" borderId="0" xfId="0"/>
    <xf numFmtId="0" fontId="5" fillId="0" borderId="0" xfId="1"/>
    <xf numFmtId="0" fontId="2" fillId="0" borderId="0" xfId="1" applyFont="1"/>
    <xf numFmtId="4" fontId="2" fillId="0" borderId="0" xfId="1" applyNumberFormat="1" applyFont="1"/>
    <xf numFmtId="4" fontId="5" fillId="0" borderId="0" xfId="1" applyNumberFormat="1"/>
    <xf numFmtId="0" fontId="6" fillId="0" borderId="0" xfId="0" applyFont="1" applyFill="1" applyProtection="1">
      <protection hidden="1"/>
    </xf>
    <xf numFmtId="0" fontId="7" fillId="0" borderId="0" xfId="0" applyFont="1" applyFill="1" applyAlignment="1" applyProtection="1">
      <alignment horizontal="left" vertical="center" readingOrder="1"/>
      <protection hidden="1"/>
    </xf>
    <xf numFmtId="0" fontId="0" fillId="0" borderId="0" xfId="0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1" fontId="2" fillId="0" borderId="0" xfId="0" applyNumberFormat="1" applyFont="1" applyBorder="1" applyProtection="1">
      <protection locked="0"/>
    </xf>
    <xf numFmtId="1" fontId="2" fillId="0" borderId="0" xfId="0" applyNumberFormat="1" applyFont="1" applyFill="1" applyBorder="1" applyProtection="1"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horizontal="left" vertical="justify" wrapText="1"/>
      <protection locked="0"/>
    </xf>
    <xf numFmtId="0" fontId="6" fillId="0" borderId="0" xfId="0" applyFont="1" applyBorder="1" applyProtection="1">
      <protection hidden="1"/>
    </xf>
    <xf numFmtId="0" fontId="6" fillId="0" borderId="0" xfId="0" applyFont="1" applyProtection="1">
      <protection hidden="1"/>
    </xf>
    <xf numFmtId="0" fontId="9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2" fillId="0" borderId="1" xfId="0" applyFont="1" applyFill="1" applyBorder="1" applyAlignment="1" applyProtection="1">
      <alignment horizontal="center" vertical="center"/>
      <protection locked="0" hidden="1"/>
    </xf>
    <xf numFmtId="0" fontId="2" fillId="0" borderId="2" xfId="0" applyFont="1" applyFill="1" applyBorder="1" applyAlignment="1" applyProtection="1">
      <alignment horizontal="center" vertical="center"/>
      <protection locked="0" hidden="1"/>
    </xf>
    <xf numFmtId="0" fontId="2" fillId="0" borderId="2" xfId="0" applyFont="1" applyFill="1" applyBorder="1" applyAlignment="1" applyProtection="1">
      <alignment horizontal="center" vertical="center" wrapText="1"/>
      <protection locked="0" hidden="1"/>
    </xf>
    <xf numFmtId="0" fontId="0" fillId="0" borderId="1" xfId="0" applyBorder="1" applyAlignment="1" applyProtection="1">
      <protection locked="0" hidden="1"/>
    </xf>
    <xf numFmtId="3" fontId="0" fillId="0" borderId="2" xfId="0" applyNumberFormat="1" applyBorder="1" applyProtection="1">
      <protection locked="0" hidden="1"/>
    </xf>
    <xf numFmtId="0" fontId="0" fillId="2" borderId="2" xfId="0" applyFill="1" applyBorder="1" applyAlignment="1" applyProtection="1">
      <alignment horizontal="center" vertical="center"/>
      <protection locked="0" hidden="1"/>
    </xf>
    <xf numFmtId="165" fontId="0" fillId="0" borderId="2" xfId="0" applyNumberFormat="1" applyBorder="1" applyProtection="1">
      <protection locked="0" hidden="1"/>
    </xf>
    <xf numFmtId="0" fontId="2" fillId="0" borderId="1" xfId="0" applyFont="1" applyBorder="1" applyAlignment="1" applyProtection="1">
      <protection locked="0" hidden="1"/>
    </xf>
    <xf numFmtId="3" fontId="2" fillId="0" borderId="2" xfId="0" applyNumberFormat="1" applyFont="1" applyBorder="1" applyProtection="1">
      <protection locked="0" hidden="1"/>
    </xf>
    <xf numFmtId="0" fontId="2" fillId="2" borderId="2" xfId="0" applyFont="1" applyFill="1" applyBorder="1" applyAlignment="1" applyProtection="1">
      <alignment horizontal="center" vertical="center"/>
      <protection locked="0" hidden="1"/>
    </xf>
    <xf numFmtId="165" fontId="5" fillId="0" borderId="2" xfId="0" applyNumberFormat="1" applyFont="1" applyBorder="1" applyProtection="1">
      <protection locked="0" hidden="1"/>
    </xf>
    <xf numFmtId="0" fontId="0" fillId="0" borderId="1" xfId="0" applyBorder="1" applyAlignment="1" applyProtection="1">
      <alignment horizontal="left"/>
      <protection locked="0" hidden="1"/>
    </xf>
    <xf numFmtId="0" fontId="2" fillId="0" borderId="1" xfId="0" applyFont="1" applyBorder="1" applyAlignment="1" applyProtection="1">
      <alignment horizontal="left"/>
      <protection locked="0" hidden="1"/>
    </xf>
    <xf numFmtId="4" fontId="0" fillId="0" borderId="2" xfId="0" applyNumberFormat="1" applyBorder="1" applyAlignment="1" applyProtection="1">
      <alignment horizontal="right" vertical="center"/>
      <protection locked="0" hidden="1"/>
    </xf>
    <xf numFmtId="4" fontId="0" fillId="2" borderId="2" xfId="0" applyNumberFormat="1" applyFill="1" applyBorder="1" applyAlignment="1" applyProtection="1">
      <alignment horizontal="center" vertical="center"/>
      <protection locked="0" hidden="1"/>
    </xf>
    <xf numFmtId="4" fontId="2" fillId="0" borderId="2" xfId="0" applyNumberFormat="1" applyFont="1" applyBorder="1" applyAlignment="1" applyProtection="1">
      <alignment horizontal="right" vertical="center"/>
      <protection locked="0" hidden="1"/>
    </xf>
    <xf numFmtId="0" fontId="2" fillId="0" borderId="0" xfId="0" applyFont="1"/>
    <xf numFmtId="0" fontId="2" fillId="0" borderId="5" xfId="0" applyFont="1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Border="1" applyAlignment="1"/>
    <xf numFmtId="3" fontId="0" fillId="0" borderId="2" xfId="0" applyNumberFormat="1" applyBorder="1"/>
    <xf numFmtId="0" fontId="0" fillId="2" borderId="2" xfId="0" applyFill="1" applyBorder="1" applyAlignment="1">
      <alignment horizontal="center" vertical="center"/>
    </xf>
    <xf numFmtId="164" fontId="0" fillId="0" borderId="2" xfId="0" applyNumberFormat="1" applyBorder="1"/>
    <xf numFmtId="3" fontId="0" fillId="0" borderId="0" xfId="0" applyNumberFormat="1" applyBorder="1"/>
    <xf numFmtId="0" fontId="2" fillId="0" borderId="1" xfId="0" applyFont="1" applyBorder="1" applyAlignment="1"/>
    <xf numFmtId="3" fontId="2" fillId="0" borderId="2" xfId="0" applyNumberFormat="1" applyFont="1" applyBorder="1"/>
    <xf numFmtId="0" fontId="2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0" xfId="0" applyAlignment="1"/>
    <xf numFmtId="0" fontId="2" fillId="0" borderId="0" xfId="0" applyFont="1" applyAlignment="1">
      <alignment wrapText="1"/>
    </xf>
    <xf numFmtId="0" fontId="0" fillId="0" borderId="0" xfId="0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4" fontId="0" fillId="0" borderId="2" xfId="0" applyNumberFormat="1" applyBorder="1" applyAlignment="1">
      <alignment horizontal="right" vertical="center"/>
    </xf>
    <xf numFmtId="4" fontId="0" fillId="2" borderId="2" xfId="0" applyNumberFormat="1" applyFill="1" applyBorder="1" applyAlignment="1">
      <alignment horizontal="center" vertical="center"/>
    </xf>
    <xf numFmtId="0" fontId="0" fillId="0" borderId="0" xfId="0" applyBorder="1"/>
    <xf numFmtId="4" fontId="2" fillId="0" borderId="2" xfId="0" applyNumberFormat="1" applyFont="1" applyBorder="1" applyAlignment="1">
      <alignment horizontal="right" vertical="center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" fillId="0" borderId="0" xfId="0" applyFont="1" applyAlignment="1">
      <alignment horizontal="centerContinuous"/>
    </xf>
    <xf numFmtId="0" fontId="2" fillId="0" borderId="1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wrapText="1"/>
    </xf>
    <xf numFmtId="0" fontId="2" fillId="0" borderId="1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0" xfId="0" applyFont="1" applyAlignment="1">
      <alignment horizontal="center"/>
    </xf>
    <xf numFmtId="0" fontId="0" fillId="0" borderId="0" xfId="0" applyAlignment="1" applyProtection="1">
      <alignment horizontal="left" vertical="justify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 vertical="center"/>
      <protection locked="0" hidden="1"/>
    </xf>
    <xf numFmtId="0" fontId="2" fillId="0" borderId="3" xfId="0" applyFont="1" applyBorder="1" applyAlignment="1" applyProtection="1">
      <alignment horizontal="center" vertical="center"/>
      <protection locked="0" hidden="1"/>
    </xf>
    <xf numFmtId="0" fontId="2" fillId="0" borderId="4" xfId="0" applyFont="1" applyBorder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 hidden="1"/>
    </xf>
    <xf numFmtId="0" fontId="2" fillId="0" borderId="5" xfId="0" applyFont="1" applyBorder="1" applyAlignment="1" applyProtection="1">
      <alignment horizontal="center"/>
      <protection locked="0" hidden="1"/>
    </xf>
    <xf numFmtId="0" fontId="0" fillId="0" borderId="0" xfId="0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 hidden="1"/>
    </xf>
    <xf numFmtId="0" fontId="2" fillId="0" borderId="3" xfId="0" applyFont="1" applyBorder="1" applyAlignment="1" applyProtection="1">
      <alignment horizontal="center"/>
      <protection locked="0" hidden="1"/>
    </xf>
    <xf numFmtId="0" fontId="2" fillId="0" borderId="4" xfId="0" applyFont="1" applyBorder="1" applyAlignment="1" applyProtection="1">
      <alignment horizontal="center"/>
      <protection locked="0" hidden="1"/>
    </xf>
    <xf numFmtId="0" fontId="2" fillId="0" borderId="0" xfId="0" applyFont="1" applyAlignment="1" applyProtection="1">
      <alignment horizontal="center" wrapText="1"/>
      <protection locked="0" hidden="1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33CC"/>
      <color rgb="FF996633"/>
      <color rgb="FFCE3E6B"/>
      <color rgb="FFD9A7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лица'!$E$27</c:f>
          <c:strCache>
            <c:ptCount val="1"/>
            <c:pt idx="0">
              <c:v>Разпределение на осигурените лица в УПФ** по пол и възраст към 30.06.2024 г.</c:v>
            </c:pt>
          </c:strCache>
        </c:strRef>
      </c:tx>
      <c:layout>
        <c:manualLayout>
          <c:xMode val="edge"/>
          <c:yMode val="edge"/>
          <c:x val="0.19640564826700899"/>
          <c:y val="3.83275261324041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9.4993581514762518E-2"/>
          <c:y val="0.14285714285714426"/>
          <c:w val="0.8870346598202824"/>
          <c:h val="0.64111498257840194"/>
        </c:manualLayout>
      </c:layout>
      <c:lineChart>
        <c:grouping val="standard"/>
        <c:varyColors val="0"/>
        <c:ser>
          <c:idx val="1"/>
          <c:order val="0"/>
          <c:tx>
            <c:strRef>
              <c:f>'Осигурени лица'!$B$6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лица'!$D$6:$L$6</c:f>
              <c:numCache>
                <c:formatCode>#,##0</c:formatCode>
                <c:ptCount val="9"/>
                <c:pt idx="0">
                  <c:v>34830</c:v>
                </c:pt>
                <c:pt idx="1">
                  <c:v>121236</c:v>
                </c:pt>
                <c:pt idx="2">
                  <c:v>159008</c:v>
                </c:pt>
                <c:pt idx="3">
                  <c:v>217013</c:v>
                </c:pt>
                <c:pt idx="4">
                  <c:v>271664</c:v>
                </c:pt>
                <c:pt idx="5">
                  <c:v>288089</c:v>
                </c:pt>
                <c:pt idx="6">
                  <c:v>320639</c:v>
                </c:pt>
                <c:pt idx="7">
                  <c:v>285387</c:v>
                </c:pt>
                <c:pt idx="8">
                  <c:v>234660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1B-4882-A657-9FAE6EA72B84}"/>
            </c:ext>
          </c:extLst>
        </c:ser>
        <c:ser>
          <c:idx val="2"/>
          <c:order val="1"/>
          <c:tx>
            <c:strRef>
              <c:f>'Осигурени лица'!$B$7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лица'!$D$7:$M$7</c:f>
              <c:numCache>
                <c:formatCode>#,##0</c:formatCode>
                <c:ptCount val="10"/>
                <c:pt idx="0">
                  <c:v>29248</c:v>
                </c:pt>
                <c:pt idx="1">
                  <c:v>101822</c:v>
                </c:pt>
                <c:pt idx="2">
                  <c:v>128615</c:v>
                </c:pt>
                <c:pt idx="3">
                  <c:v>194753</c:v>
                </c:pt>
                <c:pt idx="4">
                  <c:v>247189</c:v>
                </c:pt>
                <c:pt idx="5">
                  <c:v>262718</c:v>
                </c:pt>
                <c:pt idx="6">
                  <c:v>295736</c:v>
                </c:pt>
                <c:pt idx="7">
                  <c:v>276947</c:v>
                </c:pt>
                <c:pt idx="8">
                  <c:v>242820</c:v>
                </c:pt>
                <c:pt idx="9">
                  <c:v>158108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1B-4882-A657-9FAE6EA72B84}"/>
            </c:ext>
          </c:extLst>
        </c:ser>
        <c:ser>
          <c:idx val="3"/>
          <c:order val="2"/>
          <c:tx>
            <c:strRef>
              <c:f>'Осигурени лица'!$B$8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лица'!$D$8:$M$8</c:f>
              <c:numCache>
                <c:formatCode>#,##0</c:formatCode>
                <c:ptCount val="10"/>
                <c:pt idx="0">
                  <c:v>64078</c:v>
                </c:pt>
                <c:pt idx="1">
                  <c:v>223058</c:v>
                </c:pt>
                <c:pt idx="2">
                  <c:v>287623</c:v>
                </c:pt>
                <c:pt idx="3">
                  <c:v>411766</c:v>
                </c:pt>
                <c:pt idx="4">
                  <c:v>518853</c:v>
                </c:pt>
                <c:pt idx="5">
                  <c:v>550807</c:v>
                </c:pt>
                <c:pt idx="6">
                  <c:v>616375</c:v>
                </c:pt>
                <c:pt idx="7">
                  <c:v>562334</c:v>
                </c:pt>
                <c:pt idx="8">
                  <c:v>477480</c:v>
                </c:pt>
                <c:pt idx="9">
                  <c:v>343281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1B-4882-A657-9FAE6EA72B84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91B-4882-A657-9FAE6EA72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048064"/>
        <c:axId val="141058048"/>
      </c:lineChart>
      <c:catAx>
        <c:axId val="14104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058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058048"/>
        <c:scaling>
          <c:orientation val="minMax"/>
          <c:max val="650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04806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829268292682928"/>
          <c:y val="0.89547038327525663"/>
          <c:w val="0.5224646983311938"/>
          <c:h val="8.013937282230002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средства'!$D$28</c:f>
          <c:strCache>
            <c:ptCount val="1"/>
            <c:pt idx="0">
              <c:v>Среден размер* на натрупаните средства на едно осигурено лице в ППФ**** към 30.06.2024 г.</c:v>
            </c:pt>
          </c:strCache>
        </c:strRef>
      </c:tx>
      <c:layout>
        <c:manualLayout>
          <c:xMode val="edge"/>
          <c:yMode val="edge"/>
          <c:x val="0.14320109627873578"/>
          <c:y val="3.4375000000000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1829217703183424E-2"/>
          <c:y val="0.12812499999999988"/>
          <c:w val="0.84717307739766368"/>
          <c:h val="0.68437499999999996"/>
        </c:manualLayout>
      </c:layout>
      <c:barChart>
        <c:barDir val="bar"/>
        <c:grouping val="clustered"/>
        <c:varyColors val="0"/>
        <c:ser>
          <c:idx val="7"/>
          <c:order val="0"/>
          <c:tx>
            <c:strRef>
              <c:f>'Натрупани средства'!$B$12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средства'!$C$12:$N$12</c:f>
              <c:numCache>
                <c:formatCode>#,##0.00</c:formatCode>
                <c:ptCount val="12"/>
                <c:pt idx="0">
                  <c:v>5138.4700036745853</c:v>
                </c:pt>
                <c:pt idx="1">
                  <c:v>1165.8606502347418</c:v>
                </c:pt>
                <c:pt idx="2">
                  <c:v>1761.9187552059229</c:v>
                </c:pt>
                <c:pt idx="3">
                  <c:v>2677.1143173565724</c:v>
                </c:pt>
                <c:pt idx="4">
                  <c:v>3804.8004130264067</c:v>
                </c:pt>
                <c:pt idx="5">
                  <c:v>4871.6151132766126</c:v>
                </c:pt>
                <c:pt idx="6">
                  <c:v>5278.3166455115997</c:v>
                </c:pt>
                <c:pt idx="7">
                  <c:v>6014.7150454536932</c:v>
                </c:pt>
                <c:pt idx="8">
                  <c:v>7235.5676466959894</c:v>
                </c:pt>
                <c:pt idx="9">
                  <c:v>6662.6869207016071</c:v>
                </c:pt>
                <c:pt idx="10">
                  <c:v>3063.3272734346724</c:v>
                </c:pt>
                <c:pt idx="11">
                  <c:v>1087.0724150641736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F0-4707-AE90-5066C6DF3472}"/>
            </c:ext>
          </c:extLst>
        </c:ser>
        <c:ser>
          <c:idx val="6"/>
          <c:order val="1"/>
          <c:tx>
            <c:strRef>
              <c:f>'Натрупани средства'!$B$11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средства'!$C$11:$N$11</c:f>
              <c:numCache>
                <c:formatCode>#,##0.00</c:formatCode>
                <c:ptCount val="12"/>
                <c:pt idx="0">
                  <c:v>3994.1025085544143</c:v>
                </c:pt>
                <c:pt idx="1">
                  <c:v>1202.5475254418855</c:v>
                </c:pt>
                <c:pt idx="2">
                  <c:v>1878.1965798816566</c:v>
                </c:pt>
                <c:pt idx="3">
                  <c:v>3079.1321702981654</c:v>
                </c:pt>
                <c:pt idx="4">
                  <c:v>3845.4743137254904</c:v>
                </c:pt>
                <c:pt idx="5">
                  <c:v>4175.072204341318</c:v>
                </c:pt>
                <c:pt idx="6">
                  <c:v>4361.03019091443</c:v>
                </c:pt>
                <c:pt idx="7">
                  <c:v>4841.9980981689487</c:v>
                </c:pt>
                <c:pt idx="8">
                  <c:v>6097.2297366397524</c:v>
                </c:pt>
                <c:pt idx="9">
                  <c:v>4330.7016479575932</c:v>
                </c:pt>
                <c:pt idx="10">
                  <c:v>2720.0618486759145</c:v>
                </c:pt>
                <c:pt idx="11">
                  <c:v>799.52336034439111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0-4707-AE90-5066C6DF3472}"/>
            </c:ext>
          </c:extLst>
        </c:ser>
        <c:ser>
          <c:idx val="5"/>
          <c:order val="2"/>
          <c:tx>
            <c:strRef>
              <c:f>'Натрупани средства'!$B$10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средства'!$C$10:$N$10</c:f>
              <c:numCache>
                <c:formatCode>#,##0.00</c:formatCode>
                <c:ptCount val="12"/>
                <c:pt idx="0">
                  <c:v>5325.9200633102591</c:v>
                </c:pt>
                <c:pt idx="1">
                  <c:v>1137.2378353531133</c:v>
                </c:pt>
                <c:pt idx="2">
                  <c:v>1733.6602674719584</c:v>
                </c:pt>
                <c:pt idx="3">
                  <c:v>2601.4974994607423</c:v>
                </c:pt>
                <c:pt idx="4">
                  <c:v>3798.3065720871996</c:v>
                </c:pt>
                <c:pt idx="5">
                  <c:v>4977.7005357957132</c:v>
                </c:pt>
                <c:pt idx="6">
                  <c:v>5403.4523951543961</c:v>
                </c:pt>
                <c:pt idx="7">
                  <c:v>6177.7694171195089</c:v>
                </c:pt>
                <c:pt idx="8">
                  <c:v>7420.1227114629446</c:v>
                </c:pt>
                <c:pt idx="9">
                  <c:v>7025.8088050787792</c:v>
                </c:pt>
                <c:pt idx="10">
                  <c:v>3120.8403691105004</c:v>
                </c:pt>
                <c:pt idx="11">
                  <c:v>1148.2276938819473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0-4707-AE90-5066C6DF3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426496"/>
        <c:axId val="142428032"/>
      </c:barChart>
      <c:catAx>
        <c:axId val="1424264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28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428032"/>
        <c:scaling>
          <c:orientation val="minMax"/>
          <c:max val="75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26496"/>
        <c:crosses val="autoZero"/>
        <c:crossBetween val="between"/>
        <c:majorUnit val="200"/>
        <c:minorUnit val="4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501914411235831"/>
          <c:y val="0.44374999999999998"/>
          <c:w val="5.8965245831726514E-2"/>
          <c:h val="0.362500000000000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0.78740157480314954" l="0.74803149606299624" r="0.74803149606299624" t="0.78740157480314954" header="0.51181102362204722" footer="0.51181102362204722"/>
    <c:pageSetup paperSize="9" orientation="landscape" horizontalDpi="0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средства'!$D$29</c:f>
          <c:strCache>
            <c:ptCount val="1"/>
            <c:pt idx="0">
              <c:v>Среден размер* на натрупаните средства на едно осигурено лице в ДПФ към 30.06.2024 г.</c:v>
            </c:pt>
          </c:strCache>
        </c:strRef>
      </c:tx>
      <c:layout>
        <c:manualLayout>
          <c:xMode val="edge"/>
          <c:yMode val="edge"/>
          <c:x val="0.14405763641880878"/>
          <c:y val="3.448275862068965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0432172869147653E-2"/>
          <c:y val="0.12225724042607659"/>
          <c:w val="0.84393757503001199"/>
          <c:h val="0.68025182493483194"/>
        </c:manualLayout>
      </c:layout>
      <c:barChart>
        <c:barDir val="bar"/>
        <c:grouping val="clustered"/>
        <c:varyColors val="0"/>
        <c:ser>
          <c:idx val="11"/>
          <c:order val="0"/>
          <c:tx>
            <c:strRef>
              <c:f>'Натрупани средства'!$B$16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средства'!$C$16:$N$16</c:f>
              <c:numCache>
                <c:formatCode>#,##0.00</c:formatCode>
                <c:ptCount val="12"/>
                <c:pt idx="0">
                  <c:v>2275.0689747252245</c:v>
                </c:pt>
                <c:pt idx="1">
                  <c:v>744.50361419068736</c:v>
                </c:pt>
                <c:pt idx="2">
                  <c:v>727.5395788043478</c:v>
                </c:pt>
                <c:pt idx="3">
                  <c:v>1078.4369467762872</c:v>
                </c:pt>
                <c:pt idx="4">
                  <c:v>1390.6822973262949</c:v>
                </c:pt>
                <c:pt idx="5">
                  <c:v>1882.2260263131866</c:v>
                </c:pt>
                <c:pt idx="6">
                  <c:v>2268.7770204969056</c:v>
                </c:pt>
                <c:pt idx="7">
                  <c:v>2764.9187793451269</c:v>
                </c:pt>
                <c:pt idx="8">
                  <c:v>2776.8242530583993</c:v>
                </c:pt>
                <c:pt idx="9">
                  <c:v>2853.6734439333986</c:v>
                </c:pt>
                <c:pt idx="10">
                  <c:v>2404.4889094566884</c:v>
                </c:pt>
                <c:pt idx="11">
                  <c:v>1625.5703046485742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3E-4624-AB88-D4B94FE6E49F}"/>
            </c:ext>
          </c:extLst>
        </c:ser>
        <c:ser>
          <c:idx val="10"/>
          <c:order val="1"/>
          <c:tx>
            <c:strRef>
              <c:f>'Натрупани средства'!$B$15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средства'!$C$15:$N$15</c:f>
              <c:numCache>
                <c:formatCode>#,##0.00</c:formatCode>
                <c:ptCount val="12"/>
                <c:pt idx="0">
                  <c:v>2058.1928202505196</c:v>
                </c:pt>
                <c:pt idx="1">
                  <c:v>638.44019354838713</c:v>
                </c:pt>
                <c:pt idx="2">
                  <c:v>543.37968885672933</c:v>
                </c:pt>
                <c:pt idx="3">
                  <c:v>1153.1643473523645</c:v>
                </c:pt>
                <c:pt idx="4">
                  <c:v>1273.4550219160926</c:v>
                </c:pt>
                <c:pt idx="5">
                  <c:v>1806.529513637669</c:v>
                </c:pt>
                <c:pt idx="6">
                  <c:v>2118.218881599259</c:v>
                </c:pt>
                <c:pt idx="7">
                  <c:v>2524.9372505323336</c:v>
                </c:pt>
                <c:pt idx="8">
                  <c:v>2346.1549149022508</c:v>
                </c:pt>
                <c:pt idx="9">
                  <c:v>2446.5847579991196</c:v>
                </c:pt>
                <c:pt idx="10">
                  <c:v>2113.6048527392036</c:v>
                </c:pt>
                <c:pt idx="11">
                  <c:v>1595.9184181001085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3E-4624-AB88-D4B94FE6E49F}"/>
            </c:ext>
          </c:extLst>
        </c:ser>
        <c:ser>
          <c:idx val="9"/>
          <c:order val="2"/>
          <c:tx>
            <c:strRef>
              <c:f>'Натрупани средства'!$B$14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средства'!$C$14:$N$14</c:f>
              <c:numCache>
                <c:formatCode>#,##0.00</c:formatCode>
                <c:ptCount val="12"/>
                <c:pt idx="0">
                  <c:v>2439.2159157926526</c:v>
                </c:pt>
                <c:pt idx="1">
                  <c:v>800.04358108108113</c:v>
                </c:pt>
                <c:pt idx="2">
                  <c:v>838.29195822454301</c:v>
                </c:pt>
                <c:pt idx="3">
                  <c:v>1029.2086893482629</c:v>
                </c:pt>
                <c:pt idx="4">
                  <c:v>1472.5593840658939</c:v>
                </c:pt>
                <c:pt idx="5">
                  <c:v>1939.489167282047</c:v>
                </c:pt>
                <c:pt idx="6">
                  <c:v>2394.1348976575309</c:v>
                </c:pt>
                <c:pt idx="7">
                  <c:v>2952.5892725655235</c:v>
                </c:pt>
                <c:pt idx="8">
                  <c:v>3096.939768811767</c:v>
                </c:pt>
                <c:pt idx="9">
                  <c:v>3165.1106840136836</c:v>
                </c:pt>
                <c:pt idx="10">
                  <c:v>2622.1669680705286</c:v>
                </c:pt>
                <c:pt idx="11">
                  <c:v>1647.7170700710662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3E-4624-AB88-D4B94FE6E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472704"/>
        <c:axId val="142474240"/>
      </c:barChart>
      <c:catAx>
        <c:axId val="142472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7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474240"/>
        <c:scaling>
          <c:orientation val="minMax"/>
          <c:max val="32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72704"/>
        <c:crosses val="autoZero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037217785201942"/>
          <c:y val="0.45454611277038626"/>
          <c:w val="6.1224492349660098E-2"/>
          <c:h val="0.338558651955343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portrait" horizontalDpi="0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средства'!$D$30</c:f>
          <c:strCache>
            <c:ptCount val="1"/>
            <c:pt idx="0">
              <c:v>Среден размер* на натрупаните средства на едно осигурено лице в ДПФПС към 30.06.2024 г.</c:v>
            </c:pt>
          </c:strCache>
        </c:strRef>
      </c:tx>
      <c:layout>
        <c:manualLayout>
          <c:xMode val="edge"/>
          <c:yMode val="edge"/>
          <c:x val="0.13309361329833772"/>
          <c:y val="3.606557377049180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0335825483159817E-2"/>
          <c:y val="0.13442622950819674"/>
          <c:w val="0.84042582177227854"/>
          <c:h val="0.66885245901639756"/>
        </c:manualLayout>
      </c:layout>
      <c:barChart>
        <c:barDir val="bar"/>
        <c:grouping val="clustered"/>
        <c:varyColors val="0"/>
        <c:ser>
          <c:idx val="11"/>
          <c:order val="0"/>
          <c:tx>
            <c:strRef>
              <c:f>'Натрупани средства'!$B$16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средства'!$C$20:$N$20</c:f>
              <c:numCache>
                <c:formatCode>#,##0.00</c:formatCode>
                <c:ptCount val="12"/>
                <c:pt idx="0">
                  <c:v>1813.4936561204895</c:v>
                </c:pt>
                <c:pt idx="1">
                  <c:v>120.5</c:v>
                </c:pt>
                <c:pt idx="2">
                  <c:v>370.75527472527477</c:v>
                </c:pt>
                <c:pt idx="3">
                  <c:v>612.30748538011699</c:v>
                </c:pt>
                <c:pt idx="4">
                  <c:v>1025.0803924528302</c:v>
                </c:pt>
                <c:pt idx="5">
                  <c:v>1577.9430653266334</c:v>
                </c:pt>
                <c:pt idx="6">
                  <c:v>2024.4411514271892</c:v>
                </c:pt>
                <c:pt idx="7">
                  <c:v>2403.337265822785</c:v>
                </c:pt>
                <c:pt idx="8">
                  <c:v>2699.5375153643545</c:v>
                </c:pt>
                <c:pt idx="9">
                  <c:v>1973.5154807692306</c:v>
                </c:pt>
                <c:pt idx="10">
                  <c:v>1698.9747904191615</c:v>
                </c:pt>
                <c:pt idx="11">
                  <c:v>1044.0364192139739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08-4737-82BF-F4ECB4D79145}"/>
            </c:ext>
          </c:extLst>
        </c:ser>
        <c:ser>
          <c:idx val="10"/>
          <c:order val="1"/>
          <c:tx>
            <c:strRef>
              <c:f>'Натрупани средства'!$B$15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средства'!$C$19:$N$19</c:f>
              <c:numCache>
                <c:formatCode>#,##0.00</c:formatCode>
                <c:ptCount val="12"/>
                <c:pt idx="0">
                  <c:v>1845.7849310804802</c:v>
                </c:pt>
                <c:pt idx="1">
                  <c:v>0</c:v>
                </c:pt>
                <c:pt idx="2">
                  <c:v>405.59</c:v>
                </c:pt>
                <c:pt idx="3">
                  <c:v>592.1</c:v>
                </c:pt>
                <c:pt idx="4">
                  <c:v>1024</c:v>
                </c:pt>
                <c:pt idx="5">
                  <c:v>1565.97</c:v>
                </c:pt>
                <c:pt idx="6">
                  <c:v>2109.14</c:v>
                </c:pt>
                <c:pt idx="7">
                  <c:v>2353.7199999999998</c:v>
                </c:pt>
                <c:pt idx="8">
                  <c:v>2888.45</c:v>
                </c:pt>
                <c:pt idx="9">
                  <c:v>2045.61</c:v>
                </c:pt>
                <c:pt idx="10">
                  <c:v>1614.87</c:v>
                </c:pt>
                <c:pt idx="11">
                  <c:v>1197.22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8-4737-82BF-F4ECB4D79145}"/>
            </c:ext>
          </c:extLst>
        </c:ser>
        <c:ser>
          <c:idx val="9"/>
          <c:order val="2"/>
          <c:tx>
            <c:strRef>
              <c:f>'Натрупани средства'!$B$14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средства'!$C$18:$N$18</c:f>
              <c:numCache>
                <c:formatCode>#,##0.00</c:formatCode>
                <c:ptCount val="12"/>
                <c:pt idx="0">
                  <c:v>1744.2408804831534</c:v>
                </c:pt>
                <c:pt idx="1">
                  <c:v>120.5</c:v>
                </c:pt>
                <c:pt idx="2">
                  <c:v>322.17</c:v>
                </c:pt>
                <c:pt idx="3">
                  <c:v>655.30999999999995</c:v>
                </c:pt>
                <c:pt idx="4">
                  <c:v>1027.8900000000001</c:v>
                </c:pt>
                <c:pt idx="5">
                  <c:v>1607.05</c:v>
                </c:pt>
                <c:pt idx="6">
                  <c:v>1844.68</c:v>
                </c:pt>
                <c:pt idx="7">
                  <c:v>2513.06</c:v>
                </c:pt>
                <c:pt idx="8">
                  <c:v>2297.3200000000002</c:v>
                </c:pt>
                <c:pt idx="9">
                  <c:v>1840.19</c:v>
                </c:pt>
                <c:pt idx="10">
                  <c:v>1815.52</c:v>
                </c:pt>
                <c:pt idx="11">
                  <c:v>899.94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8-4737-82BF-F4ECB4D79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596736"/>
        <c:axId val="142614912"/>
      </c:barChart>
      <c:catAx>
        <c:axId val="142596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614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61491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596736"/>
        <c:crosses val="autoZero"/>
        <c:crossBetween val="between"/>
        <c:majorUnit val="200"/>
        <c:minorUnit val="1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158730158730108"/>
          <c:y val="0.45573770491803273"/>
          <c:w val="5.4025496812898463E-2"/>
          <c:h val="0.354098360655737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лица'!$E$28</c:f>
          <c:strCache>
            <c:ptCount val="1"/>
            <c:pt idx="0">
              <c:v>Разпределение на осигурените лица в ППФ*** по пол и възраст към 30.06.2024 г.</c:v>
            </c:pt>
          </c:strCache>
        </c:strRef>
      </c:tx>
      <c:layout>
        <c:manualLayout>
          <c:xMode val="edge"/>
          <c:yMode val="edge"/>
          <c:x val="0.20486569140445154"/>
          <c:y val="5.12820512820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5787505618989096E-2"/>
          <c:y val="0.16117273771154417"/>
          <c:w val="0.89628737213869192"/>
          <c:h val="0.58608268258743457"/>
        </c:manualLayout>
      </c:layout>
      <c:lineChart>
        <c:grouping val="standard"/>
        <c:varyColors val="0"/>
        <c:ser>
          <c:idx val="5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лица'!$D$10:$N$10</c:f>
              <c:numCache>
                <c:formatCode>#,##0</c:formatCode>
                <c:ptCount val="11"/>
                <c:pt idx="0">
                  <c:v>2393</c:v>
                </c:pt>
                <c:pt idx="1">
                  <c:v>3477</c:v>
                </c:pt>
                <c:pt idx="2">
                  <c:v>9272</c:v>
                </c:pt>
                <c:pt idx="3">
                  <c:v>17569</c:v>
                </c:pt>
                <c:pt idx="4">
                  <c:v>26316</c:v>
                </c:pt>
                <c:pt idx="5">
                  <c:v>37436</c:v>
                </c:pt>
                <c:pt idx="6">
                  <c:v>46742</c:v>
                </c:pt>
                <c:pt idx="7">
                  <c:v>48129</c:v>
                </c:pt>
                <c:pt idx="8">
                  <c:v>41191</c:v>
                </c:pt>
                <c:pt idx="9">
                  <c:v>23665</c:v>
                </c:pt>
                <c:pt idx="10">
                  <c:v>18568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3C-425D-A860-5125A3DE58CF}"/>
            </c:ext>
          </c:extLst>
        </c:ser>
        <c:ser>
          <c:idx val="6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лица'!$D$11:$N$11</c:f>
              <c:numCache>
                <c:formatCode>#,##0</c:formatCode>
                <c:ptCount val="11"/>
                <c:pt idx="0">
                  <c:v>1867</c:v>
                </c:pt>
                <c:pt idx="1">
                  <c:v>845</c:v>
                </c:pt>
                <c:pt idx="2">
                  <c:v>1744</c:v>
                </c:pt>
                <c:pt idx="3">
                  <c:v>2805</c:v>
                </c:pt>
                <c:pt idx="4">
                  <c:v>4008</c:v>
                </c:pt>
                <c:pt idx="5">
                  <c:v>5107</c:v>
                </c:pt>
                <c:pt idx="6">
                  <c:v>6499</c:v>
                </c:pt>
                <c:pt idx="7">
                  <c:v>7803</c:v>
                </c:pt>
                <c:pt idx="8">
                  <c:v>6414</c:v>
                </c:pt>
                <c:pt idx="9">
                  <c:v>3965</c:v>
                </c:pt>
                <c:pt idx="10">
                  <c:v>3949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3C-425D-A860-5125A3DE58CF}"/>
            </c:ext>
          </c:extLst>
        </c:ser>
        <c:ser>
          <c:idx val="7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лица'!$D$12:$N$12</c:f>
              <c:numCache>
                <c:formatCode>#,##0</c:formatCode>
                <c:ptCount val="11"/>
                <c:pt idx="0">
                  <c:v>4260</c:v>
                </c:pt>
                <c:pt idx="1">
                  <c:v>4322</c:v>
                </c:pt>
                <c:pt idx="2">
                  <c:v>11016</c:v>
                </c:pt>
                <c:pt idx="3">
                  <c:v>20374</c:v>
                </c:pt>
                <c:pt idx="4">
                  <c:v>30324</c:v>
                </c:pt>
                <c:pt idx="5">
                  <c:v>42543</c:v>
                </c:pt>
                <c:pt idx="6">
                  <c:v>53241</c:v>
                </c:pt>
                <c:pt idx="7">
                  <c:v>55932</c:v>
                </c:pt>
                <c:pt idx="8">
                  <c:v>47605</c:v>
                </c:pt>
                <c:pt idx="9">
                  <c:v>27630</c:v>
                </c:pt>
                <c:pt idx="10">
                  <c:v>22517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3C-425D-A860-5125A3DE58CF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D3C-425D-A860-5125A3DE5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571200"/>
        <c:axId val="141572736"/>
      </c:lineChart>
      <c:catAx>
        <c:axId val="14157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572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572736"/>
        <c:scaling>
          <c:orientation val="minMax"/>
          <c:max val="60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571200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376453903569352"/>
          <c:y val="0.88278695932239237"/>
          <c:w val="0.54161371953985904"/>
          <c:h val="8.791247247940157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лица'!$E$29</c:f>
          <c:strCache>
            <c:ptCount val="1"/>
            <c:pt idx="0">
              <c:v>Разпределение на осигурените лица в ДПФ по пол и възраст към 30.06.2024 г.</c:v>
            </c:pt>
          </c:strCache>
        </c:strRef>
      </c:tx>
      <c:layout>
        <c:manualLayout>
          <c:xMode val="edge"/>
          <c:yMode val="edge"/>
          <c:x val="0.20076726342711132"/>
          <c:y val="3.83275261324041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9.4629156010230267E-2"/>
          <c:y val="0.16376306620209091"/>
          <c:w val="0.88618925831202044"/>
          <c:h val="0.61672473867596234"/>
        </c:manualLayout>
      </c:layout>
      <c:lineChart>
        <c:grouping val="standard"/>
        <c:varyColors val="0"/>
        <c:ser>
          <c:idx val="9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лица'!$D$14:$N$14</c:f>
              <c:numCache>
                <c:formatCode>#,##0</c:formatCode>
                <c:ptCount val="11"/>
                <c:pt idx="0">
                  <c:v>296</c:v>
                </c:pt>
                <c:pt idx="1">
                  <c:v>2298</c:v>
                </c:pt>
                <c:pt idx="2">
                  <c:v>6966</c:v>
                </c:pt>
                <c:pt idx="3">
                  <c:v>13719</c:v>
                </c:pt>
                <c:pt idx="4">
                  <c:v>23021</c:v>
                </c:pt>
                <c:pt idx="5">
                  <c:v>31121</c:v>
                </c:pt>
                <c:pt idx="6">
                  <c:v>43839</c:v>
                </c:pt>
                <c:pt idx="7">
                  <c:v>56361</c:v>
                </c:pt>
                <c:pt idx="8">
                  <c:v>56417</c:v>
                </c:pt>
                <c:pt idx="9">
                  <c:v>43784</c:v>
                </c:pt>
                <c:pt idx="10">
                  <c:v>86398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01-424F-8BCD-427B6B9B44CF}"/>
            </c:ext>
          </c:extLst>
        </c:ser>
        <c:ser>
          <c:idx val="10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лица'!$D$15:$N$15</c:f>
              <c:numCache>
                <c:formatCode>#,##0</c:formatCode>
                <c:ptCount val="11"/>
                <c:pt idx="0">
                  <c:v>155</c:v>
                </c:pt>
                <c:pt idx="1">
                  <c:v>1382</c:v>
                </c:pt>
                <c:pt idx="2">
                  <c:v>4589</c:v>
                </c:pt>
                <c:pt idx="3">
                  <c:v>9582</c:v>
                </c:pt>
                <c:pt idx="4">
                  <c:v>17415</c:v>
                </c:pt>
                <c:pt idx="5">
                  <c:v>25912</c:v>
                </c:pt>
                <c:pt idx="6">
                  <c:v>34283</c:v>
                </c:pt>
                <c:pt idx="7">
                  <c:v>41893</c:v>
                </c:pt>
                <c:pt idx="8">
                  <c:v>43161</c:v>
                </c:pt>
                <c:pt idx="9">
                  <c:v>32765</c:v>
                </c:pt>
                <c:pt idx="10">
                  <c:v>64530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01-424F-8BCD-427B6B9B44CF}"/>
            </c:ext>
          </c:extLst>
        </c:ser>
        <c:ser>
          <c:idx val="11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лица'!$D$16:$N$16</c:f>
              <c:numCache>
                <c:formatCode>#,##0</c:formatCode>
                <c:ptCount val="11"/>
                <c:pt idx="0">
                  <c:v>451</c:v>
                </c:pt>
                <c:pt idx="1">
                  <c:v>3680</c:v>
                </c:pt>
                <c:pt idx="2">
                  <c:v>11555</c:v>
                </c:pt>
                <c:pt idx="3">
                  <c:v>23301</c:v>
                </c:pt>
                <c:pt idx="4">
                  <c:v>40436</c:v>
                </c:pt>
                <c:pt idx="5">
                  <c:v>57033</c:v>
                </c:pt>
                <c:pt idx="6">
                  <c:v>78122</c:v>
                </c:pt>
                <c:pt idx="7">
                  <c:v>98254</c:v>
                </c:pt>
                <c:pt idx="8">
                  <c:v>99578</c:v>
                </c:pt>
                <c:pt idx="9">
                  <c:v>76549</c:v>
                </c:pt>
                <c:pt idx="10">
                  <c:v>150928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01-424F-8BCD-427B6B9B44CF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F01-424F-8BCD-427B6B9B4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05920"/>
        <c:axId val="141907456"/>
      </c:lineChart>
      <c:catAx>
        <c:axId val="141905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90745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41907456"/>
        <c:scaling>
          <c:orientation val="minMax"/>
          <c:max val="145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905920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7237851662404461"/>
          <c:y val="0.89547038327525663"/>
          <c:w val="0.52046035805625923"/>
          <c:h val="8.013937282230002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лица'!$E$28</c:f>
          <c:strCache>
            <c:ptCount val="1"/>
            <c:pt idx="0">
              <c:v>Разпределение на осигурените лица в ППФ*** по пол и възраст към 30.06.2024 г.</c:v>
            </c:pt>
          </c:strCache>
        </c:strRef>
      </c:tx>
      <c:layout>
        <c:manualLayout>
          <c:xMode val="edge"/>
          <c:yMode val="edge"/>
          <c:x val="0.15074642535354721"/>
          <c:y val="3.79310344827588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9184780473869334E-2"/>
          <c:y val="0.120689756437788"/>
          <c:w val="0.93081521952613067"/>
          <c:h val="0.7137931034482812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лица'!$D$10:$N$10</c:f>
              <c:numCache>
                <c:formatCode>#,##0</c:formatCode>
                <c:ptCount val="11"/>
                <c:pt idx="0">
                  <c:v>2393</c:v>
                </c:pt>
                <c:pt idx="1">
                  <c:v>3477</c:v>
                </c:pt>
                <c:pt idx="2">
                  <c:v>9272</c:v>
                </c:pt>
                <c:pt idx="3">
                  <c:v>17569</c:v>
                </c:pt>
                <c:pt idx="4">
                  <c:v>26316</c:v>
                </c:pt>
                <c:pt idx="5">
                  <c:v>37436</c:v>
                </c:pt>
                <c:pt idx="6">
                  <c:v>46742</c:v>
                </c:pt>
                <c:pt idx="7">
                  <c:v>48129</c:v>
                </c:pt>
                <c:pt idx="8">
                  <c:v>41191</c:v>
                </c:pt>
                <c:pt idx="9">
                  <c:v>23665</c:v>
                </c:pt>
                <c:pt idx="10">
                  <c:v>18568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C7-4833-9D76-B856A328BA55}"/>
            </c:ext>
          </c:extLst>
        </c:ser>
        <c:ser>
          <c:idx val="1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лица'!$D$11:$N$11</c:f>
              <c:numCache>
                <c:formatCode>#,##0</c:formatCode>
                <c:ptCount val="11"/>
                <c:pt idx="0">
                  <c:v>1867</c:v>
                </c:pt>
                <c:pt idx="1">
                  <c:v>845</c:v>
                </c:pt>
                <c:pt idx="2">
                  <c:v>1744</c:v>
                </c:pt>
                <c:pt idx="3">
                  <c:v>2805</c:v>
                </c:pt>
                <c:pt idx="4">
                  <c:v>4008</c:v>
                </c:pt>
                <c:pt idx="5">
                  <c:v>5107</c:v>
                </c:pt>
                <c:pt idx="6">
                  <c:v>6499</c:v>
                </c:pt>
                <c:pt idx="7">
                  <c:v>7803</c:v>
                </c:pt>
                <c:pt idx="8">
                  <c:v>6414</c:v>
                </c:pt>
                <c:pt idx="9">
                  <c:v>3965</c:v>
                </c:pt>
                <c:pt idx="10">
                  <c:v>3949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C7-4833-9D76-B856A328BA55}"/>
            </c:ext>
          </c:extLst>
        </c:ser>
        <c:ser>
          <c:idx val="2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лица'!$D$12:$N$12</c:f>
              <c:numCache>
                <c:formatCode>#,##0</c:formatCode>
                <c:ptCount val="11"/>
                <c:pt idx="0">
                  <c:v>4260</c:v>
                </c:pt>
                <c:pt idx="1">
                  <c:v>4322</c:v>
                </c:pt>
                <c:pt idx="2">
                  <c:v>11016</c:v>
                </c:pt>
                <c:pt idx="3">
                  <c:v>20374</c:v>
                </c:pt>
                <c:pt idx="4">
                  <c:v>30324</c:v>
                </c:pt>
                <c:pt idx="5">
                  <c:v>42543</c:v>
                </c:pt>
                <c:pt idx="6">
                  <c:v>53241</c:v>
                </c:pt>
                <c:pt idx="7">
                  <c:v>55932</c:v>
                </c:pt>
                <c:pt idx="8">
                  <c:v>47605</c:v>
                </c:pt>
                <c:pt idx="9">
                  <c:v>27630</c:v>
                </c:pt>
                <c:pt idx="10">
                  <c:v>22517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C7-4833-9D76-B856A328B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141977088"/>
        <c:axId val="141978624"/>
        <c:axId val="0"/>
      </c:bar3DChart>
      <c:catAx>
        <c:axId val="14197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97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978624"/>
        <c:scaling>
          <c:orientation val="minMax"/>
          <c:max val="6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977088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52301484702457"/>
          <c:y val="0.30689655172413832"/>
          <c:w val="8.95522388059702E-2"/>
          <c:h val="0.210344827586208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15" b="0" i="0" u="none" strike="noStrike" baseline="0">
              <a:ln>
                <a:noFill/>
              </a:ln>
              <a:solidFill>
                <a:srgbClr val="000000"/>
              </a:solidFill>
              <a:effectLst/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4" r="0.750000000000004" t="1" header="0.5" footer="0.5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лица'!$E$29</c:f>
          <c:strCache>
            <c:ptCount val="1"/>
            <c:pt idx="0">
              <c:v>Разпределение на осигурените лица в ДПФ по пол и възраст към 30.06.2024 г.</c:v>
            </c:pt>
          </c:strCache>
        </c:strRef>
      </c:tx>
      <c:layout>
        <c:manualLayout>
          <c:xMode val="edge"/>
          <c:yMode val="edge"/>
          <c:x val="0.15281899109792518"/>
          <c:y val="3.819444444444444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7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7922848664688728E-2"/>
          <c:y val="0.12152818986067022"/>
          <c:w val="0.87240356083086057"/>
          <c:h val="0.7465303091441146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лица'!$D$14:$N$14</c:f>
              <c:numCache>
                <c:formatCode>#,##0</c:formatCode>
                <c:ptCount val="11"/>
                <c:pt idx="0">
                  <c:v>296</c:v>
                </c:pt>
                <c:pt idx="1">
                  <c:v>2298</c:v>
                </c:pt>
                <c:pt idx="2">
                  <c:v>6966</c:v>
                </c:pt>
                <c:pt idx="3">
                  <c:v>13719</c:v>
                </c:pt>
                <c:pt idx="4">
                  <c:v>23021</c:v>
                </c:pt>
                <c:pt idx="5">
                  <c:v>31121</c:v>
                </c:pt>
                <c:pt idx="6">
                  <c:v>43839</c:v>
                </c:pt>
                <c:pt idx="7">
                  <c:v>56361</c:v>
                </c:pt>
                <c:pt idx="8">
                  <c:v>56417</c:v>
                </c:pt>
                <c:pt idx="9">
                  <c:v>43784</c:v>
                </c:pt>
                <c:pt idx="10">
                  <c:v>86398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A4-4403-92DC-137A93F757A8}"/>
            </c:ext>
          </c:extLst>
        </c:ser>
        <c:ser>
          <c:idx val="1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лица'!$D$15:$N$15</c:f>
              <c:numCache>
                <c:formatCode>#,##0</c:formatCode>
                <c:ptCount val="11"/>
                <c:pt idx="0">
                  <c:v>155</c:v>
                </c:pt>
                <c:pt idx="1">
                  <c:v>1382</c:v>
                </c:pt>
                <c:pt idx="2">
                  <c:v>4589</c:v>
                </c:pt>
                <c:pt idx="3">
                  <c:v>9582</c:v>
                </c:pt>
                <c:pt idx="4">
                  <c:v>17415</c:v>
                </c:pt>
                <c:pt idx="5">
                  <c:v>25912</c:v>
                </c:pt>
                <c:pt idx="6">
                  <c:v>34283</c:v>
                </c:pt>
                <c:pt idx="7">
                  <c:v>41893</c:v>
                </c:pt>
                <c:pt idx="8">
                  <c:v>43161</c:v>
                </c:pt>
                <c:pt idx="9">
                  <c:v>32765</c:v>
                </c:pt>
                <c:pt idx="10">
                  <c:v>64530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A4-4403-92DC-137A93F757A8}"/>
            </c:ext>
          </c:extLst>
        </c:ser>
        <c:ser>
          <c:idx val="2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лица'!$D$16:$N$16</c:f>
              <c:numCache>
                <c:formatCode>#,##0</c:formatCode>
                <c:ptCount val="11"/>
                <c:pt idx="0">
                  <c:v>451</c:v>
                </c:pt>
                <c:pt idx="1">
                  <c:v>3680</c:v>
                </c:pt>
                <c:pt idx="2">
                  <c:v>11555</c:v>
                </c:pt>
                <c:pt idx="3">
                  <c:v>23301</c:v>
                </c:pt>
                <c:pt idx="4">
                  <c:v>40436</c:v>
                </c:pt>
                <c:pt idx="5">
                  <c:v>57033</c:v>
                </c:pt>
                <c:pt idx="6">
                  <c:v>78122</c:v>
                </c:pt>
                <c:pt idx="7">
                  <c:v>98254</c:v>
                </c:pt>
                <c:pt idx="8">
                  <c:v>99578</c:v>
                </c:pt>
                <c:pt idx="9">
                  <c:v>76549</c:v>
                </c:pt>
                <c:pt idx="10">
                  <c:v>150928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A4-4403-92DC-137A93F75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42097408"/>
        <c:axId val="142111488"/>
        <c:axId val="0"/>
      </c:bar3DChart>
      <c:catAx>
        <c:axId val="14209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111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111488"/>
        <c:scaling>
          <c:orientation val="minMax"/>
          <c:max val="144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097408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87062250454576"/>
          <c:y val="0.36111184018664338"/>
          <c:w val="8.9020771513353095E-2"/>
          <c:h val="0.211806284631087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лица'!$E$30</c:f>
          <c:strCache>
            <c:ptCount val="1"/>
            <c:pt idx="0">
              <c:v>Разпределение на осигурените лица в ДПФПС по пол и възраст към 30.06.2024 г.</c:v>
            </c:pt>
          </c:strCache>
        </c:strRef>
      </c:tx>
      <c:layout>
        <c:manualLayout>
          <c:xMode val="edge"/>
          <c:yMode val="edge"/>
          <c:x val="0.18974385894070941"/>
          <c:y val="3.64963503649636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7.820522611832198E-2"/>
          <c:y val="0.15693458623436599"/>
          <c:w val="0.90384728546585225"/>
          <c:h val="0.60219085415512674"/>
        </c:manualLayout>
      </c:layout>
      <c:lineChart>
        <c:grouping val="standard"/>
        <c:varyColors val="0"/>
        <c:ser>
          <c:idx val="9"/>
          <c:order val="0"/>
          <c:tx>
            <c:strRef>
              <c:f>'Осигурени лица'!$B$18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лица'!$D$18:$N$18</c:f>
              <c:numCache>
                <c:formatCode>#,##0</c:formatCode>
                <c:ptCount val="11"/>
                <c:pt idx="0">
                  <c:v>1</c:v>
                </c:pt>
                <c:pt idx="1">
                  <c:v>38</c:v>
                </c:pt>
                <c:pt idx="2">
                  <c:v>164</c:v>
                </c:pt>
                <c:pt idx="3">
                  <c:v>368</c:v>
                </c:pt>
                <c:pt idx="4">
                  <c:v>580</c:v>
                </c:pt>
                <c:pt idx="5">
                  <c:v>662</c:v>
                </c:pt>
                <c:pt idx="6">
                  <c:v>492</c:v>
                </c:pt>
                <c:pt idx="7">
                  <c:v>364</c:v>
                </c:pt>
                <c:pt idx="8">
                  <c:v>219</c:v>
                </c:pt>
                <c:pt idx="9">
                  <c:v>140</c:v>
                </c:pt>
                <c:pt idx="10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14-46AA-824E-767F1812F368}"/>
            </c:ext>
          </c:extLst>
        </c:ser>
        <c:ser>
          <c:idx val="10"/>
          <c:order val="1"/>
          <c:tx>
            <c:strRef>
              <c:f>'Осигурени лица'!$B$19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лица'!$D$19:$N$19</c:f>
              <c:numCache>
                <c:formatCode>#,##0</c:formatCode>
                <c:ptCount val="11"/>
                <c:pt idx="0">
                  <c:v>0</c:v>
                </c:pt>
                <c:pt idx="1">
                  <c:v>53</c:v>
                </c:pt>
                <c:pt idx="2">
                  <c:v>349</c:v>
                </c:pt>
                <c:pt idx="3">
                  <c:v>957</c:v>
                </c:pt>
                <c:pt idx="4">
                  <c:v>1410</c:v>
                </c:pt>
                <c:pt idx="5">
                  <c:v>1405</c:v>
                </c:pt>
                <c:pt idx="6">
                  <c:v>1088</c:v>
                </c:pt>
                <c:pt idx="7">
                  <c:v>775</c:v>
                </c:pt>
                <c:pt idx="8">
                  <c:v>405</c:v>
                </c:pt>
                <c:pt idx="9">
                  <c:v>194</c:v>
                </c:pt>
                <c:pt idx="10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14-46AA-824E-767F1812F368}"/>
            </c:ext>
          </c:extLst>
        </c:ser>
        <c:ser>
          <c:idx val="11"/>
          <c:order val="2"/>
          <c:tx>
            <c:strRef>
              <c:f>'Осигурени лица'!$B$20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лица'!$D$20:$N$20</c:f>
              <c:numCache>
                <c:formatCode>#,##0</c:formatCode>
                <c:ptCount val="11"/>
                <c:pt idx="0">
                  <c:v>1</c:v>
                </c:pt>
                <c:pt idx="1">
                  <c:v>91</c:v>
                </c:pt>
                <c:pt idx="2">
                  <c:v>513</c:v>
                </c:pt>
                <c:pt idx="3">
                  <c:v>1325</c:v>
                </c:pt>
                <c:pt idx="4">
                  <c:v>1990</c:v>
                </c:pt>
                <c:pt idx="5">
                  <c:v>2067</c:v>
                </c:pt>
                <c:pt idx="6">
                  <c:v>1580</c:v>
                </c:pt>
                <c:pt idx="7">
                  <c:v>1139</c:v>
                </c:pt>
                <c:pt idx="8">
                  <c:v>624</c:v>
                </c:pt>
                <c:pt idx="9">
                  <c:v>334</c:v>
                </c:pt>
                <c:pt idx="10">
                  <c:v>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14-46AA-824E-767F1812F368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314-46AA-824E-767F1812F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239616"/>
        <c:axId val="142241152"/>
      </c:lineChart>
      <c:catAx>
        <c:axId val="14223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241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241152"/>
        <c:scaling>
          <c:orientation val="minMax"/>
          <c:max val="22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5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239616"/>
        <c:crosses val="autoZero"/>
        <c:crossBetween val="between"/>
        <c:majorUnit val="300"/>
        <c:minorUnit val="1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410283329968653"/>
          <c:y val="0.8905124815602351"/>
          <c:w val="0.52179554478767076"/>
          <c:h val="8.394160583941602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лица'!$E$30</c:f>
          <c:strCache>
            <c:ptCount val="1"/>
            <c:pt idx="0">
              <c:v>Разпределение на осигурените лица в ДПФПС по пол и възраст към 30.06.2024 г.</c:v>
            </c:pt>
          </c:strCache>
        </c:strRef>
      </c:tx>
      <c:layout>
        <c:manualLayout>
          <c:xMode val="edge"/>
          <c:yMode val="edge"/>
          <c:x val="0.13967326149610199"/>
          <c:y val="2.1978021978021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4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9836603417391438E-2"/>
          <c:y val="0.1135535197513155"/>
          <c:w val="0.92422058139610808"/>
          <c:h val="0.7472554202989848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лица'!$D$18:$N$18</c:f>
              <c:numCache>
                <c:formatCode>#,##0</c:formatCode>
                <c:ptCount val="11"/>
                <c:pt idx="0">
                  <c:v>1</c:v>
                </c:pt>
                <c:pt idx="1">
                  <c:v>38</c:v>
                </c:pt>
                <c:pt idx="2">
                  <c:v>164</c:v>
                </c:pt>
                <c:pt idx="3">
                  <c:v>368</c:v>
                </c:pt>
                <c:pt idx="4">
                  <c:v>580</c:v>
                </c:pt>
                <c:pt idx="5">
                  <c:v>662</c:v>
                </c:pt>
                <c:pt idx="6">
                  <c:v>492</c:v>
                </c:pt>
                <c:pt idx="7">
                  <c:v>364</c:v>
                </c:pt>
                <c:pt idx="8">
                  <c:v>219</c:v>
                </c:pt>
                <c:pt idx="9">
                  <c:v>140</c:v>
                </c:pt>
                <c:pt idx="10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C-4E15-B8E9-B8DE28FB9639}"/>
            </c:ext>
          </c:extLst>
        </c:ser>
        <c:ser>
          <c:idx val="1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лица'!$D$19:$N$19</c:f>
              <c:numCache>
                <c:formatCode>#,##0</c:formatCode>
                <c:ptCount val="11"/>
                <c:pt idx="0">
                  <c:v>0</c:v>
                </c:pt>
                <c:pt idx="1">
                  <c:v>53</c:v>
                </c:pt>
                <c:pt idx="2">
                  <c:v>349</c:v>
                </c:pt>
                <c:pt idx="3">
                  <c:v>957</c:v>
                </c:pt>
                <c:pt idx="4">
                  <c:v>1410</c:v>
                </c:pt>
                <c:pt idx="5">
                  <c:v>1405</c:v>
                </c:pt>
                <c:pt idx="6">
                  <c:v>1088</c:v>
                </c:pt>
                <c:pt idx="7">
                  <c:v>775</c:v>
                </c:pt>
                <c:pt idx="8">
                  <c:v>405</c:v>
                </c:pt>
                <c:pt idx="9">
                  <c:v>194</c:v>
                </c:pt>
                <c:pt idx="10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4C-4E15-B8E9-B8DE28FB9639}"/>
            </c:ext>
          </c:extLst>
        </c:ser>
        <c:ser>
          <c:idx val="2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лица'!$D$20:$N$20</c:f>
              <c:numCache>
                <c:formatCode>#,##0</c:formatCode>
                <c:ptCount val="11"/>
                <c:pt idx="0">
                  <c:v>1</c:v>
                </c:pt>
                <c:pt idx="1">
                  <c:v>91</c:v>
                </c:pt>
                <c:pt idx="2">
                  <c:v>513</c:v>
                </c:pt>
                <c:pt idx="3">
                  <c:v>1325</c:v>
                </c:pt>
                <c:pt idx="4">
                  <c:v>1990</c:v>
                </c:pt>
                <c:pt idx="5">
                  <c:v>2067</c:v>
                </c:pt>
                <c:pt idx="6">
                  <c:v>1580</c:v>
                </c:pt>
                <c:pt idx="7">
                  <c:v>1139</c:v>
                </c:pt>
                <c:pt idx="8">
                  <c:v>624</c:v>
                </c:pt>
                <c:pt idx="9">
                  <c:v>334</c:v>
                </c:pt>
                <c:pt idx="10">
                  <c:v>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4C-4E15-B8E9-B8DE28FB9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42307328"/>
        <c:axId val="142308864"/>
        <c:axId val="0"/>
      </c:bar3DChart>
      <c:catAx>
        <c:axId val="142307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30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308864"/>
        <c:scaling>
          <c:orientation val="minMax"/>
          <c:max val="22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307328"/>
        <c:crosses val="autoZero"/>
        <c:crossBetween val="between"/>
        <c:majorUnit val="300"/>
        <c:min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450285281947484"/>
          <c:y val="0.26740003653389477"/>
          <c:w val="9.3610698365527767E-2"/>
          <c:h val="0.23443300356686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лица'!$E$27</c:f>
          <c:strCache>
            <c:ptCount val="1"/>
            <c:pt idx="0">
              <c:v>Разпределение на осигурените лица в УПФ** по пол и възраст към 30.06.2024 г.</c:v>
            </c:pt>
          </c:strCache>
        </c:strRef>
      </c:tx>
      <c:layout>
        <c:manualLayout>
          <c:xMode val="edge"/>
          <c:yMode val="edge"/>
          <c:x val="0.15074642535354721"/>
          <c:y val="3.79310344827589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5356749105548801E-2"/>
          <c:y val="0.12068965517241387"/>
          <c:w val="0.8955230406971787"/>
          <c:h val="0.7137931034482817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лица'!$D$6:$M$6</c:f>
              <c:numCache>
                <c:formatCode>#,##0</c:formatCode>
                <c:ptCount val="10"/>
                <c:pt idx="0">
                  <c:v>34830</c:v>
                </c:pt>
                <c:pt idx="1">
                  <c:v>121236</c:v>
                </c:pt>
                <c:pt idx="2">
                  <c:v>159008</c:v>
                </c:pt>
                <c:pt idx="3">
                  <c:v>217013</c:v>
                </c:pt>
                <c:pt idx="4">
                  <c:v>271664</c:v>
                </c:pt>
                <c:pt idx="5">
                  <c:v>288089</c:v>
                </c:pt>
                <c:pt idx="6">
                  <c:v>320639</c:v>
                </c:pt>
                <c:pt idx="7">
                  <c:v>285387</c:v>
                </c:pt>
                <c:pt idx="8">
                  <c:v>234660</c:v>
                </c:pt>
                <c:pt idx="9">
                  <c:v>185173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CC-4A36-A1C0-ABCB0319EEB4}"/>
            </c:ext>
          </c:extLst>
        </c:ser>
        <c:ser>
          <c:idx val="1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лица'!$D$7:$M$7</c:f>
              <c:numCache>
                <c:formatCode>#,##0</c:formatCode>
                <c:ptCount val="10"/>
                <c:pt idx="0">
                  <c:v>29248</c:v>
                </c:pt>
                <c:pt idx="1">
                  <c:v>101822</c:v>
                </c:pt>
                <c:pt idx="2">
                  <c:v>128615</c:v>
                </c:pt>
                <c:pt idx="3">
                  <c:v>194753</c:v>
                </c:pt>
                <c:pt idx="4">
                  <c:v>247189</c:v>
                </c:pt>
                <c:pt idx="5">
                  <c:v>262718</c:v>
                </c:pt>
                <c:pt idx="6">
                  <c:v>295736</c:v>
                </c:pt>
                <c:pt idx="7">
                  <c:v>276947</c:v>
                </c:pt>
                <c:pt idx="8">
                  <c:v>242820</c:v>
                </c:pt>
                <c:pt idx="9">
                  <c:v>158108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CC-4A36-A1C0-ABCB0319EEB4}"/>
            </c:ext>
          </c:extLst>
        </c:ser>
        <c:ser>
          <c:idx val="2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лица'!$D$8:$M$8</c:f>
              <c:numCache>
                <c:formatCode>#,##0</c:formatCode>
                <c:ptCount val="10"/>
                <c:pt idx="0">
                  <c:v>64078</c:v>
                </c:pt>
                <c:pt idx="1">
                  <c:v>223058</c:v>
                </c:pt>
                <c:pt idx="2">
                  <c:v>287623</c:v>
                </c:pt>
                <c:pt idx="3">
                  <c:v>411766</c:v>
                </c:pt>
                <c:pt idx="4">
                  <c:v>518853</c:v>
                </c:pt>
                <c:pt idx="5">
                  <c:v>550807</c:v>
                </c:pt>
                <c:pt idx="6">
                  <c:v>616375</c:v>
                </c:pt>
                <c:pt idx="7">
                  <c:v>562334</c:v>
                </c:pt>
                <c:pt idx="8">
                  <c:v>477480</c:v>
                </c:pt>
                <c:pt idx="9">
                  <c:v>343281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CC-4A36-A1C0-ABCB0319E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142394880"/>
        <c:axId val="142396416"/>
        <c:axId val="0"/>
      </c:bar3DChart>
      <c:catAx>
        <c:axId val="142394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39641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42396416"/>
        <c:scaling>
          <c:orientation val="minMax"/>
          <c:max val="6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39488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52301484702457"/>
          <c:y val="0.30689655172413832"/>
          <c:w val="8.95522388059702E-2"/>
          <c:h val="0.210344827586208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15" b="0" i="0" u="none" strike="noStrike" baseline="0">
              <a:ln>
                <a:noFill/>
              </a:ln>
              <a:solidFill>
                <a:srgbClr val="000000"/>
              </a:solidFill>
              <a:effectLst/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422" r="0.75000000000000422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средства'!$D$27</c:f>
          <c:strCache>
            <c:ptCount val="1"/>
            <c:pt idx="0">
              <c:v>Среден размер* на натрупаните средства на едно осигурено лице в УПФ към 30.06.2024 г.</c:v>
            </c:pt>
          </c:strCache>
        </c:strRef>
      </c:tx>
      <c:layout>
        <c:manualLayout>
          <c:xMode val="edge"/>
          <c:yMode val="edge"/>
          <c:x val="0.14216868226399929"/>
          <c:y val="3.583061889250815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7.7108433734939932E-2"/>
          <c:y val="0.13355070101075917"/>
          <c:w val="0.84337349397590367"/>
          <c:h val="0.65472416836982705"/>
        </c:manualLayout>
      </c:layout>
      <c:barChart>
        <c:barDir val="bar"/>
        <c:grouping val="clustered"/>
        <c:varyColors val="0"/>
        <c:ser>
          <c:idx val="3"/>
          <c:order val="0"/>
          <c:tx>
            <c:strRef>
              <c:f>'Натрупани средства'!$B$8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средства'!$C$8:$M$8</c:f>
              <c:numCache>
                <c:formatCode>#,##0.00</c:formatCode>
                <c:ptCount val="11"/>
                <c:pt idx="0">
                  <c:v>5269.9363135307549</c:v>
                </c:pt>
                <c:pt idx="1">
                  <c:v>603.63027825462723</c:v>
                </c:pt>
                <c:pt idx="2">
                  <c:v>988.38539941437421</c:v>
                </c:pt>
                <c:pt idx="3">
                  <c:v>2454.833303178119</c:v>
                </c:pt>
                <c:pt idx="4">
                  <c:v>3891.2556425736939</c:v>
                </c:pt>
                <c:pt idx="5">
                  <c:v>5138.5749909319211</c:v>
                </c:pt>
                <c:pt idx="6">
                  <c:v>5995.830596452116</c:v>
                </c:pt>
                <c:pt idx="7">
                  <c:v>6453.5260285053737</c:v>
                </c:pt>
                <c:pt idx="8">
                  <c:v>6794.592141894319</c:v>
                </c:pt>
                <c:pt idx="9">
                  <c:v>6656.0728675546625</c:v>
                </c:pt>
                <c:pt idx="10">
                  <c:v>5418.5029434486614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B4-4E24-8141-29FD30A23A32}"/>
            </c:ext>
          </c:extLst>
        </c:ser>
        <c:ser>
          <c:idx val="2"/>
          <c:order val="1"/>
          <c:tx>
            <c:strRef>
              <c:f>'Натрупани средства'!$B$7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средства'!$C$7:$M$7</c:f>
              <c:numCache>
                <c:formatCode>#,##0.00</c:formatCode>
                <c:ptCount val="11"/>
                <c:pt idx="0">
                  <c:v>5019.0727153867265</c:v>
                </c:pt>
                <c:pt idx="1">
                  <c:v>535.79536139223205</c:v>
                </c:pt>
                <c:pt idx="2">
                  <c:v>884.20484600577458</c:v>
                </c:pt>
                <c:pt idx="3">
                  <c:v>2228.8153978151854</c:v>
                </c:pt>
                <c:pt idx="4">
                  <c:v>3426.9802861573371</c:v>
                </c:pt>
                <c:pt idx="5">
                  <c:v>4570.9726740672113</c:v>
                </c:pt>
                <c:pt idx="6">
                  <c:v>5534.7339839295382</c:v>
                </c:pt>
                <c:pt idx="7">
                  <c:v>6274.393243771472</c:v>
                </c:pt>
                <c:pt idx="8">
                  <c:v>6709.9169762445526</c:v>
                </c:pt>
                <c:pt idx="9">
                  <c:v>6738.0296086401459</c:v>
                </c:pt>
                <c:pt idx="10">
                  <c:v>4636.1585545955932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B4-4E24-8141-29FD30A23A32}"/>
            </c:ext>
          </c:extLst>
        </c:ser>
        <c:ser>
          <c:idx val="1"/>
          <c:order val="2"/>
          <c:tx>
            <c:strRef>
              <c:f>'Натрупани средства'!$B$6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средства'!$C$6:$M$6</c:f>
              <c:numCache>
                <c:formatCode>#,##0.00</c:formatCode>
                <c:ptCount val="11"/>
                <c:pt idx="0">
                  <c:v>5499.5074731737477</c:v>
                </c:pt>
                <c:pt idx="1">
                  <c:v>660.59369049669829</c:v>
                </c:pt>
                <c:pt idx="2">
                  <c:v>1075.8831089162584</c:v>
                </c:pt>
                <c:pt idx="3">
                  <c:v>2637.6498463599319</c:v>
                </c:pt>
                <c:pt idx="4">
                  <c:v>4307.9081863759311</c:v>
                </c:pt>
                <c:pt idx="5">
                  <c:v>5655.0403639790329</c:v>
                </c:pt>
                <c:pt idx="6">
                  <c:v>6416.3200280121773</c:v>
                </c:pt>
                <c:pt idx="7">
                  <c:v>6618.7461459148753</c:v>
                </c:pt>
                <c:pt idx="8">
                  <c:v>6876.7631346207072</c:v>
                </c:pt>
                <c:pt idx="9">
                  <c:v>6571.2661860990356</c:v>
                </c:pt>
                <c:pt idx="10">
                  <c:v>6086.4993934320883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B4-4E24-8141-29FD30A23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490624"/>
        <c:axId val="142504704"/>
      </c:barChart>
      <c:catAx>
        <c:axId val="142490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504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504704"/>
        <c:scaling>
          <c:orientation val="minMax"/>
          <c:max val="69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90624"/>
        <c:crosses val="autoZero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132527094400364"/>
          <c:y val="0.38436550480050158"/>
          <c:w val="6.2650541888005701E-2"/>
          <c:h val="0.416938794702781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20</xdr:row>
      <xdr:rowOff>133350</xdr:rowOff>
    </xdr:from>
    <xdr:to>
      <xdr:col>14</xdr:col>
      <xdr:colOff>9525</xdr:colOff>
      <xdr:row>37</xdr:row>
      <xdr:rowOff>123825</xdr:rowOff>
    </xdr:to>
    <xdr:graphicFrame macro="">
      <xdr:nvGraphicFramePr>
        <xdr:cNvPr id="13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</xdr:colOff>
      <xdr:row>39</xdr:row>
      <xdr:rowOff>114300</xdr:rowOff>
    </xdr:from>
    <xdr:to>
      <xdr:col>14</xdr:col>
      <xdr:colOff>47625</xdr:colOff>
      <xdr:row>55</xdr:row>
      <xdr:rowOff>123825</xdr:rowOff>
    </xdr:to>
    <xdr:graphicFrame macro="">
      <xdr:nvGraphicFramePr>
        <xdr:cNvPr id="133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9525</xdr:colOff>
      <xdr:row>57</xdr:row>
      <xdr:rowOff>38100</xdr:rowOff>
    </xdr:from>
    <xdr:to>
      <xdr:col>14</xdr:col>
      <xdr:colOff>28575</xdr:colOff>
      <xdr:row>74</xdr:row>
      <xdr:rowOff>19050</xdr:rowOff>
    </xdr:to>
    <xdr:graphicFrame macro="">
      <xdr:nvGraphicFramePr>
        <xdr:cNvPr id="133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390525</xdr:colOff>
      <xdr:row>43</xdr:row>
      <xdr:rowOff>76199</xdr:rowOff>
    </xdr:from>
    <xdr:to>
      <xdr:col>9</xdr:col>
      <xdr:colOff>409575</xdr:colOff>
      <xdr:row>51</xdr:row>
      <xdr:rowOff>104775</xdr:rowOff>
    </xdr:to>
    <xdr:sp macro="" textlink="">
      <xdr:nvSpPr>
        <xdr:cNvPr id="1337" name="Line 4"/>
        <xdr:cNvSpPr>
          <a:spLocks noChangeShapeType="1"/>
        </xdr:cNvSpPr>
      </xdr:nvSpPr>
      <xdr:spPr bwMode="auto">
        <a:xfrm flipH="1" flipV="1">
          <a:off x="5438775" y="7067549"/>
          <a:ext cx="19050" cy="1323976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</xdr:col>
      <xdr:colOff>561973</xdr:colOff>
      <xdr:row>62</xdr:row>
      <xdr:rowOff>123824</xdr:rowOff>
    </xdr:from>
    <xdr:to>
      <xdr:col>10</xdr:col>
      <xdr:colOff>571501</xdr:colOff>
      <xdr:row>70</xdr:row>
      <xdr:rowOff>66669</xdr:rowOff>
    </xdr:to>
    <xdr:sp macro="" textlink="">
      <xdr:nvSpPr>
        <xdr:cNvPr id="1338" name="Line 5"/>
        <xdr:cNvSpPr>
          <a:spLocks noChangeShapeType="1"/>
        </xdr:cNvSpPr>
      </xdr:nvSpPr>
      <xdr:spPr bwMode="auto">
        <a:xfrm flipV="1">
          <a:off x="6229348" y="10191749"/>
          <a:ext cx="9528" cy="1238245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15</xdr:col>
      <xdr:colOff>590549</xdr:colOff>
      <xdr:row>21</xdr:row>
      <xdr:rowOff>0</xdr:rowOff>
    </xdr:from>
    <xdr:to>
      <xdr:col>27</xdr:col>
      <xdr:colOff>276224</xdr:colOff>
      <xdr:row>37</xdr:row>
      <xdr:rowOff>133350</xdr:rowOff>
    </xdr:to>
    <xdr:graphicFrame macro="">
      <xdr:nvGraphicFramePr>
        <xdr:cNvPr id="1340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571499</xdr:colOff>
      <xdr:row>39</xdr:row>
      <xdr:rowOff>95250</xdr:rowOff>
    </xdr:from>
    <xdr:to>
      <xdr:col>27</xdr:col>
      <xdr:colOff>304800</xdr:colOff>
      <xdr:row>56</xdr:row>
      <xdr:rowOff>85725</xdr:rowOff>
    </xdr:to>
    <xdr:graphicFrame macro="">
      <xdr:nvGraphicFramePr>
        <xdr:cNvPr id="134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28575</xdr:colOff>
      <xdr:row>76</xdr:row>
      <xdr:rowOff>133350</xdr:rowOff>
    </xdr:from>
    <xdr:to>
      <xdr:col>14</xdr:col>
      <xdr:colOff>28575</xdr:colOff>
      <xdr:row>92</xdr:row>
      <xdr:rowOff>152400</xdr:rowOff>
    </xdr:to>
    <xdr:graphicFrame macro="">
      <xdr:nvGraphicFramePr>
        <xdr:cNvPr id="134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600075</xdr:colOff>
      <xdr:row>58</xdr:row>
      <xdr:rowOff>57150</xdr:rowOff>
    </xdr:from>
    <xdr:to>
      <xdr:col>27</xdr:col>
      <xdr:colOff>342900</xdr:colOff>
      <xdr:row>74</xdr:row>
      <xdr:rowOff>66675</xdr:rowOff>
    </xdr:to>
    <xdr:graphicFrame macro="">
      <xdr:nvGraphicFramePr>
        <xdr:cNvPr id="1344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370686</xdr:colOff>
      <xdr:row>80</xdr:row>
      <xdr:rowOff>104775</xdr:rowOff>
    </xdr:from>
    <xdr:to>
      <xdr:col>8</xdr:col>
      <xdr:colOff>390525</xdr:colOff>
      <xdr:row>88</xdr:row>
      <xdr:rowOff>148433</xdr:rowOff>
    </xdr:to>
    <xdr:cxnSp macro="">
      <xdr:nvCxnSpPr>
        <xdr:cNvPr id="14" name="Straight Connector 13"/>
        <xdr:cNvCxnSpPr/>
      </xdr:nvCxnSpPr>
      <xdr:spPr>
        <a:xfrm flipH="1">
          <a:off x="4799811" y="13087350"/>
          <a:ext cx="19839" cy="1339058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590550</xdr:colOff>
      <xdr:row>2</xdr:row>
      <xdr:rowOff>114300</xdr:rowOff>
    </xdr:from>
    <xdr:to>
      <xdr:col>27</xdr:col>
      <xdr:colOff>247650</xdr:colOff>
      <xdr:row>18</xdr:row>
      <xdr:rowOff>133350</xdr:rowOff>
    </xdr:to>
    <xdr:graphicFrame macro="">
      <xdr:nvGraphicFramePr>
        <xdr:cNvPr id="1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0.60693</cdr:x>
      <cdr:y>0.22648</cdr:y>
    </cdr:from>
    <cdr:to>
      <cdr:x>0.60719</cdr:x>
      <cdr:y>0.78421</cdr:y>
    </cdr:to>
    <cdr:sp macro="" textlink="">
      <cdr:nvSpPr>
        <cdr:cNvPr id="204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503418" y="619135"/>
          <a:ext cx="1930" cy="152465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prstDash val="dash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bg-BG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22</xdr:row>
      <xdr:rowOff>19050</xdr:rowOff>
    </xdr:from>
    <xdr:to>
      <xdr:col>13</xdr:col>
      <xdr:colOff>304800</xdr:colOff>
      <xdr:row>40</xdr:row>
      <xdr:rowOff>28575</xdr:rowOff>
    </xdr:to>
    <xdr:graphicFrame macro="">
      <xdr:nvGraphicFramePr>
        <xdr:cNvPr id="42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285750</xdr:colOff>
      <xdr:row>41</xdr:row>
      <xdr:rowOff>9525</xdr:rowOff>
    </xdr:from>
    <xdr:to>
      <xdr:col>13</xdr:col>
      <xdr:colOff>295275</xdr:colOff>
      <xdr:row>59</xdr:row>
      <xdr:rowOff>142875</xdr:rowOff>
    </xdr:to>
    <xdr:graphicFrame macro="">
      <xdr:nvGraphicFramePr>
        <xdr:cNvPr id="42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276225</xdr:colOff>
      <xdr:row>61</xdr:row>
      <xdr:rowOff>19050</xdr:rowOff>
    </xdr:from>
    <xdr:to>
      <xdr:col>13</xdr:col>
      <xdr:colOff>304800</xdr:colOff>
      <xdr:row>79</xdr:row>
      <xdr:rowOff>142875</xdr:rowOff>
    </xdr:to>
    <xdr:graphicFrame macro="">
      <xdr:nvGraphicFramePr>
        <xdr:cNvPr id="421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266700</xdr:colOff>
      <xdr:row>81</xdr:row>
      <xdr:rowOff>47625</xdr:rowOff>
    </xdr:from>
    <xdr:to>
      <xdr:col>13</xdr:col>
      <xdr:colOff>304800</xdr:colOff>
      <xdr:row>99</xdr:row>
      <xdr:rowOff>38100</xdr:rowOff>
    </xdr:to>
    <xdr:graphicFrame macro="">
      <xdr:nvGraphicFramePr>
        <xdr:cNvPr id="421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01"/>
  <sheetViews>
    <sheetView showGridLines="0" tabSelected="1" workbookViewId="0"/>
  </sheetViews>
  <sheetFormatPr defaultColWidth="9.140625" defaultRowHeight="12.75" x14ac:dyDescent="0.2"/>
  <cols>
    <col min="1" max="1" width="1.42578125" style="7" customWidth="1"/>
    <col min="2" max="14" width="9.28515625" style="7" customWidth="1"/>
    <col min="15" max="15" width="10.28515625" style="7" customWidth="1"/>
    <col min="16" max="16384" width="9.140625" style="7"/>
  </cols>
  <sheetData>
    <row r="1" spans="1:28" ht="8.25" customHeight="1" x14ac:dyDescent="0.2"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</row>
    <row r="2" spans="1:28" x14ac:dyDescent="0.2">
      <c r="B2" s="85" t="str">
        <f>'-'!B2</f>
        <v>Осигурени лица в пенсионните фондовете по пол и възраст към 30.06.2024 г.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</row>
    <row r="3" spans="1:28" ht="10.5" customHeight="1" x14ac:dyDescent="0.2">
      <c r="A3" s="9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</row>
    <row r="4" spans="1:28" ht="28.5" customHeight="1" x14ac:dyDescent="0.2">
      <c r="B4" s="26" t="s">
        <v>0</v>
      </c>
      <c r="C4" s="27" t="s">
        <v>1</v>
      </c>
      <c r="D4" s="27" t="s">
        <v>13</v>
      </c>
      <c r="E4" s="27" t="s">
        <v>14</v>
      </c>
      <c r="F4" s="27" t="s">
        <v>15</v>
      </c>
      <c r="G4" s="27" t="s">
        <v>16</v>
      </c>
      <c r="H4" s="27" t="s">
        <v>17</v>
      </c>
      <c r="I4" s="27" t="s">
        <v>18</v>
      </c>
      <c r="J4" s="27" t="s">
        <v>19</v>
      </c>
      <c r="K4" s="27" t="s">
        <v>20</v>
      </c>
      <c r="L4" s="27" t="s">
        <v>21</v>
      </c>
      <c r="M4" s="27" t="s">
        <v>22</v>
      </c>
      <c r="N4" s="27" t="s">
        <v>2</v>
      </c>
      <c r="O4" s="28" t="s">
        <v>24</v>
      </c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</row>
    <row r="5" spans="1:28" ht="13.5" customHeight="1" x14ac:dyDescent="0.2">
      <c r="B5" s="81" t="s">
        <v>25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3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</row>
    <row r="6" spans="1:28" ht="12" customHeight="1" x14ac:dyDescent="0.2">
      <c r="B6" s="29" t="s">
        <v>3</v>
      </c>
      <c r="C6" s="30">
        <f>'-'!C6</f>
        <v>2117699</v>
      </c>
      <c r="D6" s="30">
        <f>'-'!D6</f>
        <v>34830</v>
      </c>
      <c r="E6" s="30">
        <f>'-'!E6</f>
        <v>121236</v>
      </c>
      <c r="F6" s="30">
        <f>'-'!F6</f>
        <v>159008</v>
      </c>
      <c r="G6" s="30">
        <f>'-'!G6</f>
        <v>217013</v>
      </c>
      <c r="H6" s="30">
        <f>'-'!H6</f>
        <v>271664</v>
      </c>
      <c r="I6" s="30">
        <f>'-'!I6</f>
        <v>288089</v>
      </c>
      <c r="J6" s="30">
        <f>'-'!J6</f>
        <v>320639</v>
      </c>
      <c r="K6" s="30">
        <f>'-'!K6</f>
        <v>285387</v>
      </c>
      <c r="L6" s="30">
        <f>'-'!L6</f>
        <v>234660</v>
      </c>
      <c r="M6" s="30">
        <f>'-'!M6</f>
        <v>185173</v>
      </c>
      <c r="N6" s="31"/>
      <c r="O6" s="32">
        <f>'-'!O6</f>
        <v>43.27818322169486</v>
      </c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</row>
    <row r="7" spans="1:28" ht="12" customHeight="1" x14ac:dyDescent="0.2">
      <c r="B7" s="29" t="s">
        <v>4</v>
      </c>
      <c r="C7" s="30">
        <f>'-'!C7</f>
        <v>1937956</v>
      </c>
      <c r="D7" s="30">
        <f>'-'!D7</f>
        <v>29248</v>
      </c>
      <c r="E7" s="30">
        <f>'-'!E7</f>
        <v>101822</v>
      </c>
      <c r="F7" s="30">
        <f>'-'!F7</f>
        <v>128615</v>
      </c>
      <c r="G7" s="30">
        <f>'-'!G7</f>
        <v>194753</v>
      </c>
      <c r="H7" s="30">
        <f>'-'!H7</f>
        <v>247189</v>
      </c>
      <c r="I7" s="30">
        <f>'-'!I7</f>
        <v>262718</v>
      </c>
      <c r="J7" s="30">
        <f>'-'!J7</f>
        <v>295736</v>
      </c>
      <c r="K7" s="30">
        <f>'-'!K7</f>
        <v>276947</v>
      </c>
      <c r="L7" s="30">
        <f>'-'!L7</f>
        <v>242820</v>
      </c>
      <c r="M7" s="30">
        <f>'-'!M7</f>
        <v>158108</v>
      </c>
      <c r="N7" s="31"/>
      <c r="O7" s="32">
        <f>'-'!O7</f>
        <v>43.575659407334321</v>
      </c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</row>
    <row r="8" spans="1:28" s="10" customFormat="1" ht="12" customHeight="1" x14ac:dyDescent="0.2">
      <c r="B8" s="33" t="s">
        <v>5</v>
      </c>
      <c r="C8" s="34">
        <f>'-'!C8</f>
        <v>4055655</v>
      </c>
      <c r="D8" s="34">
        <f>'-'!D8</f>
        <v>64078</v>
      </c>
      <c r="E8" s="34">
        <f>'-'!E8</f>
        <v>223058</v>
      </c>
      <c r="F8" s="34">
        <f>'-'!F8</f>
        <v>287623</v>
      </c>
      <c r="G8" s="34">
        <f>'-'!G8</f>
        <v>411766</v>
      </c>
      <c r="H8" s="34">
        <f>'-'!H8</f>
        <v>518853</v>
      </c>
      <c r="I8" s="34">
        <f>'-'!I8</f>
        <v>550807</v>
      </c>
      <c r="J8" s="34">
        <f>'-'!J8</f>
        <v>616375</v>
      </c>
      <c r="K8" s="34">
        <f>'-'!K8</f>
        <v>562334</v>
      </c>
      <c r="L8" s="34">
        <f>'-'!L8</f>
        <v>477480</v>
      </c>
      <c r="M8" s="34">
        <f>'-'!M8</f>
        <v>343281</v>
      </c>
      <c r="N8" s="35"/>
      <c r="O8" s="36">
        <f>'-'!O8</f>
        <v>43.420329375353674</v>
      </c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</row>
    <row r="9" spans="1:28" ht="13.5" customHeight="1" x14ac:dyDescent="0.2">
      <c r="B9" s="81" t="s">
        <v>23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3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</row>
    <row r="10" spans="1:28" ht="12" customHeight="1" x14ac:dyDescent="0.2">
      <c r="B10" s="37" t="s">
        <v>3</v>
      </c>
      <c r="C10" s="30">
        <f>'-'!C10</f>
        <v>274758</v>
      </c>
      <c r="D10" s="30">
        <f>'-'!D10</f>
        <v>2393</v>
      </c>
      <c r="E10" s="30">
        <f>'-'!E10</f>
        <v>3477</v>
      </c>
      <c r="F10" s="30">
        <f>'-'!F10</f>
        <v>9272</v>
      </c>
      <c r="G10" s="30">
        <f>'-'!G10</f>
        <v>17569</v>
      </c>
      <c r="H10" s="30">
        <f>'-'!H10</f>
        <v>26316</v>
      </c>
      <c r="I10" s="30">
        <f>'-'!I10</f>
        <v>37436</v>
      </c>
      <c r="J10" s="30">
        <f>'-'!J10</f>
        <v>46742</v>
      </c>
      <c r="K10" s="30">
        <f>'-'!K10</f>
        <v>48129</v>
      </c>
      <c r="L10" s="30">
        <f>'-'!L10</f>
        <v>41191</v>
      </c>
      <c r="M10" s="30">
        <f>'-'!M10</f>
        <v>23665</v>
      </c>
      <c r="N10" s="30">
        <f>'-'!N10</f>
        <v>18568</v>
      </c>
      <c r="O10" s="32">
        <f>'-'!O10</f>
        <v>48.434438650157603</v>
      </c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</row>
    <row r="11" spans="1:28" ht="12" customHeight="1" x14ac:dyDescent="0.2">
      <c r="B11" s="37" t="s">
        <v>4</v>
      </c>
      <c r="C11" s="30">
        <f>'-'!C11</f>
        <v>45006</v>
      </c>
      <c r="D11" s="30">
        <f>'-'!D11</f>
        <v>1867</v>
      </c>
      <c r="E11" s="30">
        <f>'-'!E11</f>
        <v>845</v>
      </c>
      <c r="F11" s="30">
        <f>'-'!F11</f>
        <v>1744</v>
      </c>
      <c r="G11" s="30">
        <f>'-'!G11</f>
        <v>2805</v>
      </c>
      <c r="H11" s="30">
        <f>'-'!H11</f>
        <v>4008</v>
      </c>
      <c r="I11" s="30">
        <f>'-'!I11</f>
        <v>5107</v>
      </c>
      <c r="J11" s="30">
        <f>'-'!J11</f>
        <v>6499</v>
      </c>
      <c r="K11" s="30">
        <f>'-'!K11</f>
        <v>7803</v>
      </c>
      <c r="L11" s="30">
        <f>'-'!L11</f>
        <v>6414</v>
      </c>
      <c r="M11" s="30">
        <f>'-'!M11</f>
        <v>3965</v>
      </c>
      <c r="N11" s="30">
        <f>'-'!N11</f>
        <v>3949</v>
      </c>
      <c r="O11" s="32">
        <f>'-'!O11</f>
        <v>47.698221134959795</v>
      </c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</row>
    <row r="12" spans="1:28" s="10" customFormat="1" ht="12" customHeight="1" x14ac:dyDescent="0.2">
      <c r="B12" s="38" t="s">
        <v>5</v>
      </c>
      <c r="C12" s="34">
        <f>'-'!C12</f>
        <v>319764</v>
      </c>
      <c r="D12" s="34">
        <f>'-'!D12</f>
        <v>4260</v>
      </c>
      <c r="E12" s="34">
        <f>'-'!E12</f>
        <v>4322</v>
      </c>
      <c r="F12" s="34">
        <f>'-'!F12</f>
        <v>11016</v>
      </c>
      <c r="G12" s="34">
        <f>'-'!G12</f>
        <v>20374</v>
      </c>
      <c r="H12" s="34">
        <f>'-'!H12</f>
        <v>30324</v>
      </c>
      <c r="I12" s="34">
        <f>'-'!I12</f>
        <v>42543</v>
      </c>
      <c r="J12" s="34">
        <f>'-'!J12</f>
        <v>53241</v>
      </c>
      <c r="K12" s="34">
        <f>'-'!K12</f>
        <v>55932</v>
      </c>
      <c r="L12" s="34">
        <f>'-'!L12</f>
        <v>47605</v>
      </c>
      <c r="M12" s="34">
        <f>'-'!M12</f>
        <v>27630</v>
      </c>
      <c r="N12" s="34">
        <f>'-'!N12</f>
        <v>22517</v>
      </c>
      <c r="O12" s="36">
        <f>'-'!O12</f>
        <v>48.330817837655275</v>
      </c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</row>
    <row r="13" spans="1:28" ht="13.5" customHeight="1" x14ac:dyDescent="0.2">
      <c r="B13" s="81" t="s">
        <v>7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3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</row>
    <row r="14" spans="1:28" ht="12" customHeight="1" x14ac:dyDescent="0.2">
      <c r="B14" s="37" t="s">
        <v>3</v>
      </c>
      <c r="C14" s="30">
        <f>'-'!C14</f>
        <v>364220</v>
      </c>
      <c r="D14" s="30">
        <f>'-'!D14</f>
        <v>296</v>
      </c>
      <c r="E14" s="30">
        <f>'-'!E14</f>
        <v>2298</v>
      </c>
      <c r="F14" s="30">
        <f>'-'!F14</f>
        <v>6966</v>
      </c>
      <c r="G14" s="30">
        <f>'-'!G14</f>
        <v>13719</v>
      </c>
      <c r="H14" s="30">
        <f>'-'!H14</f>
        <v>23021</v>
      </c>
      <c r="I14" s="30">
        <f>'-'!I14</f>
        <v>31121</v>
      </c>
      <c r="J14" s="30">
        <f>'-'!J14</f>
        <v>43839</v>
      </c>
      <c r="K14" s="30">
        <f>'-'!K14</f>
        <v>56361</v>
      </c>
      <c r="L14" s="30">
        <f>'-'!L14</f>
        <v>56417</v>
      </c>
      <c r="M14" s="30">
        <f>'-'!M14</f>
        <v>43784</v>
      </c>
      <c r="N14" s="30">
        <f>'-'!N14</f>
        <v>86398</v>
      </c>
      <c r="O14" s="32">
        <f>'-'!O14</f>
        <v>55.096310169677665</v>
      </c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</row>
    <row r="15" spans="1:28" ht="12" customHeight="1" x14ac:dyDescent="0.2">
      <c r="B15" s="37" t="s">
        <v>4</v>
      </c>
      <c r="C15" s="30">
        <f>'-'!C15</f>
        <v>275667</v>
      </c>
      <c r="D15" s="30">
        <f>'-'!D15</f>
        <v>155</v>
      </c>
      <c r="E15" s="30">
        <f>'-'!E15</f>
        <v>1382</v>
      </c>
      <c r="F15" s="30">
        <f>'-'!F15</f>
        <v>4589</v>
      </c>
      <c r="G15" s="30">
        <f>'-'!G15</f>
        <v>9582</v>
      </c>
      <c r="H15" s="30">
        <f>'-'!H15</f>
        <v>17415</v>
      </c>
      <c r="I15" s="30">
        <f>'-'!I15</f>
        <v>25912</v>
      </c>
      <c r="J15" s="30">
        <f>'-'!J15</f>
        <v>34283</v>
      </c>
      <c r="K15" s="30">
        <f>'-'!K15</f>
        <v>41893</v>
      </c>
      <c r="L15" s="30">
        <f>'-'!L15</f>
        <v>43161</v>
      </c>
      <c r="M15" s="30">
        <f>'-'!M15</f>
        <v>32765</v>
      </c>
      <c r="N15" s="30">
        <f>'-'!N15</f>
        <v>64530</v>
      </c>
      <c r="O15" s="32">
        <f>'-'!O15</f>
        <v>54.9251666322048</v>
      </c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</row>
    <row r="16" spans="1:28" s="10" customFormat="1" ht="12" customHeight="1" x14ac:dyDescent="0.2">
      <c r="B16" s="38" t="s">
        <v>5</v>
      </c>
      <c r="C16" s="34">
        <f>'-'!C16</f>
        <v>639887</v>
      </c>
      <c r="D16" s="34">
        <f>'-'!D16</f>
        <v>451</v>
      </c>
      <c r="E16" s="34">
        <f>'-'!E16</f>
        <v>3680</v>
      </c>
      <c r="F16" s="34">
        <f>'-'!F16</f>
        <v>11555</v>
      </c>
      <c r="G16" s="34">
        <f>'-'!G16</f>
        <v>23301</v>
      </c>
      <c r="H16" s="34">
        <f>'-'!H16</f>
        <v>40436</v>
      </c>
      <c r="I16" s="34">
        <f>'-'!I16</f>
        <v>57033</v>
      </c>
      <c r="J16" s="34">
        <f>'-'!J16</f>
        <v>78122</v>
      </c>
      <c r="K16" s="34">
        <f>'-'!K16</f>
        <v>98254</v>
      </c>
      <c r="L16" s="34">
        <f>'-'!L16</f>
        <v>99578</v>
      </c>
      <c r="M16" s="34">
        <f>'-'!M16</f>
        <v>76549</v>
      </c>
      <c r="N16" s="34">
        <f>'-'!N16</f>
        <v>150928</v>
      </c>
      <c r="O16" s="36">
        <f>'-'!O16</f>
        <v>55.022580549378247</v>
      </c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</row>
    <row r="17" spans="2:28" s="10" customFormat="1" ht="13.5" customHeight="1" x14ac:dyDescent="0.2">
      <c r="B17" s="81" t="s">
        <v>11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3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</row>
    <row r="18" spans="2:28" s="10" customFormat="1" ht="12" customHeight="1" x14ac:dyDescent="0.2">
      <c r="B18" s="37" t="s">
        <v>3</v>
      </c>
      <c r="C18" s="30">
        <f>'-'!C18</f>
        <v>3146</v>
      </c>
      <c r="D18" s="30">
        <f>'-'!D18</f>
        <v>1</v>
      </c>
      <c r="E18" s="30">
        <f>'-'!E18</f>
        <v>38</v>
      </c>
      <c r="F18" s="30">
        <f>'-'!F18</f>
        <v>164</v>
      </c>
      <c r="G18" s="30">
        <f>'-'!G18</f>
        <v>368</v>
      </c>
      <c r="H18" s="30">
        <f>'-'!H18</f>
        <v>580</v>
      </c>
      <c r="I18" s="30">
        <f>'-'!I18</f>
        <v>662</v>
      </c>
      <c r="J18" s="30">
        <f>'-'!J18</f>
        <v>492</v>
      </c>
      <c r="K18" s="30">
        <f>'-'!K18</f>
        <v>364</v>
      </c>
      <c r="L18" s="30">
        <f>'-'!L18</f>
        <v>219</v>
      </c>
      <c r="M18" s="30">
        <f>'-'!M18</f>
        <v>140</v>
      </c>
      <c r="N18" s="30">
        <f>'-'!N18</f>
        <v>118</v>
      </c>
      <c r="O18" s="32">
        <f>'-'!O18</f>
        <v>43.8</v>
      </c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</row>
    <row r="19" spans="2:28" s="10" customFormat="1" ht="12" customHeight="1" x14ac:dyDescent="0.2">
      <c r="B19" s="37" t="s">
        <v>4</v>
      </c>
      <c r="C19" s="30">
        <f>'-'!C19</f>
        <v>6747</v>
      </c>
      <c r="D19" s="30">
        <f>'-'!D19</f>
        <v>0</v>
      </c>
      <c r="E19" s="30">
        <f>'-'!E19</f>
        <v>53</v>
      </c>
      <c r="F19" s="30">
        <f>'-'!F19</f>
        <v>349</v>
      </c>
      <c r="G19" s="30">
        <f>'-'!G19</f>
        <v>957</v>
      </c>
      <c r="H19" s="30">
        <f>'-'!H19</f>
        <v>1410</v>
      </c>
      <c r="I19" s="30">
        <f>'-'!I19</f>
        <v>1405</v>
      </c>
      <c r="J19" s="30">
        <f>'-'!J19</f>
        <v>1088</v>
      </c>
      <c r="K19" s="30">
        <f>'-'!K19</f>
        <v>775</v>
      </c>
      <c r="L19" s="30">
        <f>'-'!L19</f>
        <v>405</v>
      </c>
      <c r="M19" s="30">
        <f>'-'!M19</f>
        <v>194</v>
      </c>
      <c r="N19" s="30">
        <f>'-'!N19</f>
        <v>111</v>
      </c>
      <c r="O19" s="32">
        <f>'-'!O19</f>
        <v>42.48</v>
      </c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</row>
    <row r="20" spans="2:28" s="10" customFormat="1" ht="12" customHeight="1" x14ac:dyDescent="0.2">
      <c r="B20" s="38" t="s">
        <v>5</v>
      </c>
      <c r="C20" s="34">
        <f>'-'!C20</f>
        <v>9893</v>
      </c>
      <c r="D20" s="34">
        <f>'-'!D20</f>
        <v>1</v>
      </c>
      <c r="E20" s="34">
        <f>'-'!E20</f>
        <v>91</v>
      </c>
      <c r="F20" s="34">
        <f>'-'!F20</f>
        <v>513</v>
      </c>
      <c r="G20" s="34">
        <f>'-'!G20</f>
        <v>1325</v>
      </c>
      <c r="H20" s="34">
        <f>'-'!H20</f>
        <v>1990</v>
      </c>
      <c r="I20" s="34">
        <f>'-'!I20</f>
        <v>2067</v>
      </c>
      <c r="J20" s="34">
        <f>'-'!J20</f>
        <v>1580</v>
      </c>
      <c r="K20" s="34">
        <f>'-'!K20</f>
        <v>1139</v>
      </c>
      <c r="L20" s="34">
        <f>'-'!L20</f>
        <v>624</v>
      </c>
      <c r="M20" s="34">
        <f>'-'!M20</f>
        <v>334</v>
      </c>
      <c r="N20" s="34">
        <f>'-'!N20</f>
        <v>229</v>
      </c>
      <c r="O20" s="36">
        <f>'-'!O20</f>
        <v>42.899763469119577</v>
      </c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 s="10" customFormat="1" ht="12" customHeight="1" x14ac:dyDescent="0.2"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3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5" spans="2:28" x14ac:dyDescent="0.2">
      <c r="E25" s="25"/>
      <c r="F25" s="25"/>
      <c r="G25" s="25"/>
      <c r="H25" s="25"/>
    </row>
    <row r="26" spans="2:28" x14ac:dyDescent="0.2">
      <c r="E26" s="5" t="str">
        <f>RIGHT(B2,13)</f>
        <v>30.06.2024 г.</v>
      </c>
      <c r="F26" s="5">
        <v>0</v>
      </c>
      <c r="G26" s="25"/>
      <c r="H26" s="25"/>
    </row>
    <row r="27" spans="2:28" x14ac:dyDescent="0.2">
      <c r="D27" s="68"/>
      <c r="E27" s="6" t="str">
        <f>CONCATENATE("Разпределение на осигурените лица в УПФ** по пол и възраст към ",$E$26)</f>
        <v>Разпределение на осигурените лица в УПФ** по пол и възраст към 30.06.2024 г.</v>
      </c>
      <c r="F27" s="5">
        <v>0</v>
      </c>
      <c r="G27" s="68"/>
      <c r="H27" s="68"/>
      <c r="I27" s="68"/>
      <c r="J27" s="68"/>
    </row>
    <row r="28" spans="2:28" x14ac:dyDescent="0.2">
      <c r="D28" s="68"/>
      <c r="E28" s="6" t="str">
        <f>CONCATENATE("Разпределение на осигурените лица в ППФ*** по пол и възраст към ",$E$26)</f>
        <v>Разпределение на осигурените лица в ППФ*** по пол и възраст към 30.06.2024 г.</v>
      </c>
      <c r="F28" s="5">
        <v>0</v>
      </c>
      <c r="G28" s="68"/>
      <c r="H28" s="68"/>
      <c r="I28" s="68"/>
      <c r="J28" s="68"/>
    </row>
    <row r="29" spans="2:28" x14ac:dyDescent="0.2">
      <c r="D29" s="68"/>
      <c r="E29" s="6" t="str">
        <f>CONCATENATE("Разпределение на осигурените лица в ДПФ по пол и възраст към ",$E$26)</f>
        <v>Разпределение на осигурените лица в ДПФ по пол и възраст към 30.06.2024 г.</v>
      </c>
      <c r="F29" s="5">
        <v>0</v>
      </c>
      <c r="G29" s="68"/>
      <c r="H29" s="68"/>
      <c r="I29" s="68"/>
      <c r="J29" s="68"/>
    </row>
    <row r="30" spans="2:28" x14ac:dyDescent="0.2">
      <c r="D30" s="68"/>
      <c r="E30" s="6" t="str">
        <f>CONCATENATE("Разпределение на осигурените лица в ДПФПС по пол и възраст към ",$E$26)</f>
        <v>Разпределение на осигурените лица в ДПФПС по пол и възраст към 30.06.2024 г.</v>
      </c>
      <c r="F30" s="5">
        <v>0</v>
      </c>
      <c r="G30" s="68"/>
      <c r="H30" s="68"/>
      <c r="I30" s="68"/>
      <c r="J30" s="68"/>
    </row>
    <row r="31" spans="2:28" x14ac:dyDescent="0.2">
      <c r="D31" s="68"/>
      <c r="E31" s="68"/>
      <c r="F31" s="68"/>
      <c r="G31" s="68"/>
      <c r="H31" s="68"/>
      <c r="I31" s="68"/>
      <c r="J31" s="68"/>
    </row>
    <row r="32" spans="2:28" x14ac:dyDescent="0.2">
      <c r="D32" s="68"/>
      <c r="E32" s="68"/>
      <c r="F32" s="68"/>
      <c r="G32" s="68"/>
      <c r="H32" s="68"/>
      <c r="I32" s="68"/>
      <c r="J32" s="68"/>
    </row>
    <row r="33" spans="4:10" x14ac:dyDescent="0.2">
      <c r="D33" s="68"/>
      <c r="E33" s="68"/>
      <c r="F33" s="68"/>
      <c r="G33" s="68"/>
      <c r="H33" s="68"/>
      <c r="I33" s="68"/>
      <c r="J33" s="68"/>
    </row>
    <row r="34" spans="4:10" x14ac:dyDescent="0.2">
      <c r="D34" s="68"/>
      <c r="E34" s="68"/>
      <c r="F34" s="68"/>
      <c r="G34" s="68"/>
      <c r="H34" s="68"/>
      <c r="I34" s="68"/>
      <c r="J34" s="68"/>
    </row>
    <row r="93" ht="12.75" customHeight="1" x14ac:dyDescent="0.2"/>
    <row r="94" ht="12.75" customHeight="1" x14ac:dyDescent="0.2"/>
    <row r="97" spans="1:15" x14ac:dyDescent="0.2">
      <c r="A97" s="80" t="s">
        <v>10</v>
      </c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</row>
    <row r="98" spans="1:15" ht="12.75" customHeight="1" x14ac:dyDescent="0.2">
      <c r="A98" s="14"/>
      <c r="B98" s="78" t="s">
        <v>27</v>
      </c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</row>
    <row r="99" spans="1:15" ht="12.75" customHeight="1" x14ac:dyDescent="0.2">
      <c r="A99" s="14"/>
      <c r="B99" s="78" t="s">
        <v>26</v>
      </c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</row>
    <row r="100" spans="1:15" x14ac:dyDescent="0.2">
      <c r="A100" s="15"/>
      <c r="B100" s="79" t="s">
        <v>28</v>
      </c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</row>
    <row r="101" spans="1:15" x14ac:dyDescent="0.2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</sheetData>
  <sheetProtection sheet="1" objects="1" scenarios="1"/>
  <mergeCells count="11">
    <mergeCell ref="B1:O1"/>
    <mergeCell ref="B5:O5"/>
    <mergeCell ref="B9:O9"/>
    <mergeCell ref="B2:O2"/>
    <mergeCell ref="B3:O3"/>
    <mergeCell ref="B99:O99"/>
    <mergeCell ref="B100:O100"/>
    <mergeCell ref="A97:O97"/>
    <mergeCell ref="B13:O13"/>
    <mergeCell ref="B17:O17"/>
    <mergeCell ref="B98:O98"/>
  </mergeCells>
  <phoneticPr fontId="1" type="noConversion"/>
  <pageMargins left="0.74803149606299213" right="0.74803149606299213" top="0.88" bottom="0.82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107"/>
  <sheetViews>
    <sheetView showGridLines="0" workbookViewId="0"/>
  </sheetViews>
  <sheetFormatPr defaultColWidth="9.140625" defaultRowHeight="12.75" x14ac:dyDescent="0.2"/>
  <cols>
    <col min="1" max="1" width="1.28515625" style="7" customWidth="1"/>
    <col min="2" max="2" width="12.5703125" style="7" customWidth="1"/>
    <col min="3" max="14" width="9.7109375" style="7" customWidth="1"/>
    <col min="15" max="16384" width="9.140625" style="7"/>
  </cols>
  <sheetData>
    <row r="1" spans="2:16" ht="9" customHeight="1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6" ht="12.75" customHeight="1" x14ac:dyDescent="0.2">
      <c r="B2" s="91" t="str">
        <f>'-'!B22</f>
        <v>Среден размер на натрупаните средства на едно осигурено лице* според пола и възрастта към 30.06.2024 г.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"/>
    </row>
    <row r="3" spans="2:16" ht="9.75" customHeight="1" x14ac:dyDescent="0.2"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17"/>
    </row>
    <row r="4" spans="2:16" s="10" customFormat="1" ht="24" customHeight="1" x14ac:dyDescent="0.2">
      <c r="B4" s="26" t="s">
        <v>0</v>
      </c>
      <c r="C4" s="27" t="s">
        <v>1</v>
      </c>
      <c r="D4" s="27" t="s">
        <v>13</v>
      </c>
      <c r="E4" s="27" t="s">
        <v>14</v>
      </c>
      <c r="F4" s="27" t="s">
        <v>15</v>
      </c>
      <c r="G4" s="27" t="s">
        <v>16</v>
      </c>
      <c r="H4" s="27" t="s">
        <v>17</v>
      </c>
      <c r="I4" s="27" t="s">
        <v>18</v>
      </c>
      <c r="J4" s="27" t="s">
        <v>19</v>
      </c>
      <c r="K4" s="27" t="s">
        <v>20</v>
      </c>
      <c r="L4" s="27" t="s">
        <v>21</v>
      </c>
      <c r="M4" s="27" t="s">
        <v>22</v>
      </c>
      <c r="N4" s="27" t="s">
        <v>2</v>
      </c>
      <c r="O4" s="18"/>
    </row>
    <row r="5" spans="2:16" ht="15.75" customHeight="1" x14ac:dyDescent="0.2">
      <c r="B5" s="88" t="s">
        <v>29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90"/>
      <c r="O5" s="19"/>
    </row>
    <row r="6" spans="2:16" ht="12" customHeight="1" x14ac:dyDescent="0.2">
      <c r="B6" s="37" t="s">
        <v>3</v>
      </c>
      <c r="C6" s="39">
        <f>'-'!C26</f>
        <v>5499.5074731737477</v>
      </c>
      <c r="D6" s="39">
        <f>'-'!D26</f>
        <v>660.59369049669829</v>
      </c>
      <c r="E6" s="39">
        <f>'-'!E26</f>
        <v>1075.8831089162584</v>
      </c>
      <c r="F6" s="39">
        <f>'-'!F26</f>
        <v>2637.6498463599319</v>
      </c>
      <c r="G6" s="39">
        <f>'-'!G26</f>
        <v>4307.9081863759311</v>
      </c>
      <c r="H6" s="39">
        <f>'-'!H26</f>
        <v>5655.0403639790329</v>
      </c>
      <c r="I6" s="39">
        <f>'-'!I26</f>
        <v>6416.3200280121773</v>
      </c>
      <c r="J6" s="39">
        <f>'-'!J26</f>
        <v>6618.7461459148753</v>
      </c>
      <c r="K6" s="39">
        <f>'-'!K26</f>
        <v>6876.7631346207072</v>
      </c>
      <c r="L6" s="39">
        <f>'-'!L26</f>
        <v>6571.2661860990356</v>
      </c>
      <c r="M6" s="39">
        <f>'-'!M26</f>
        <v>6086.4993934320883</v>
      </c>
      <c r="N6" s="40"/>
      <c r="O6" s="20"/>
    </row>
    <row r="7" spans="2:16" ht="12" customHeight="1" x14ac:dyDescent="0.2">
      <c r="B7" s="37" t="s">
        <v>4</v>
      </c>
      <c r="C7" s="39">
        <f>'-'!C27</f>
        <v>5019.0727153867265</v>
      </c>
      <c r="D7" s="39">
        <f>'-'!D27</f>
        <v>535.79536139223205</v>
      </c>
      <c r="E7" s="39">
        <f>'-'!E27</f>
        <v>884.20484600577458</v>
      </c>
      <c r="F7" s="39">
        <f>'-'!F27</f>
        <v>2228.8153978151854</v>
      </c>
      <c r="G7" s="39">
        <f>'-'!G27</f>
        <v>3426.9802861573371</v>
      </c>
      <c r="H7" s="39">
        <f>'-'!H27</f>
        <v>4570.9726740672113</v>
      </c>
      <c r="I7" s="39">
        <f>'-'!I27</f>
        <v>5534.7339839295382</v>
      </c>
      <c r="J7" s="39">
        <f>'-'!J27</f>
        <v>6274.393243771472</v>
      </c>
      <c r="K7" s="39">
        <f>'-'!K27</f>
        <v>6709.9169762445526</v>
      </c>
      <c r="L7" s="39">
        <f>'-'!L27</f>
        <v>6738.0296086401459</v>
      </c>
      <c r="M7" s="39">
        <f>'-'!M27</f>
        <v>4636.1585545955932</v>
      </c>
      <c r="N7" s="40"/>
      <c r="O7" s="20"/>
    </row>
    <row r="8" spans="2:16" ht="12" customHeight="1" x14ac:dyDescent="0.2">
      <c r="B8" s="38" t="s">
        <v>1</v>
      </c>
      <c r="C8" s="41">
        <f>'-'!C28</f>
        <v>5269.9363135307549</v>
      </c>
      <c r="D8" s="41">
        <f>'-'!D28</f>
        <v>603.63027825462723</v>
      </c>
      <c r="E8" s="41">
        <f>'-'!E28</f>
        <v>988.38539941437421</v>
      </c>
      <c r="F8" s="41">
        <f>'-'!F28</f>
        <v>2454.833303178119</v>
      </c>
      <c r="G8" s="41">
        <f>'-'!G28</f>
        <v>3891.2556425736939</v>
      </c>
      <c r="H8" s="41">
        <f>'-'!H28</f>
        <v>5138.5749909319211</v>
      </c>
      <c r="I8" s="41">
        <f>'-'!I28</f>
        <v>5995.830596452116</v>
      </c>
      <c r="J8" s="41">
        <f>'-'!J28</f>
        <v>6453.5260285053737</v>
      </c>
      <c r="K8" s="41">
        <f>'-'!K28</f>
        <v>6794.592141894319</v>
      </c>
      <c r="L8" s="41">
        <f>'-'!L28</f>
        <v>6656.0728675546625</v>
      </c>
      <c r="M8" s="41">
        <f>'-'!M28</f>
        <v>5418.5029434486614</v>
      </c>
      <c r="N8" s="40"/>
      <c r="O8" s="20"/>
    </row>
    <row r="9" spans="2:16" ht="15" customHeight="1" x14ac:dyDescent="0.2">
      <c r="B9" s="88" t="s">
        <v>30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90"/>
      <c r="O9" s="19"/>
      <c r="P9" s="20"/>
    </row>
    <row r="10" spans="2:16" ht="12" customHeight="1" x14ac:dyDescent="0.2">
      <c r="B10" s="37" t="s">
        <v>3</v>
      </c>
      <c r="C10" s="39">
        <f>'-'!C30</f>
        <v>5325.9200633102591</v>
      </c>
      <c r="D10" s="39">
        <f>'-'!D30</f>
        <v>1137.2378353531133</v>
      </c>
      <c r="E10" s="39">
        <f>'-'!E30</f>
        <v>1733.6602674719584</v>
      </c>
      <c r="F10" s="39">
        <f>'-'!F30</f>
        <v>2601.4974994607423</v>
      </c>
      <c r="G10" s="39">
        <f>'-'!G30</f>
        <v>3798.3065720871996</v>
      </c>
      <c r="H10" s="39">
        <f>'-'!H30</f>
        <v>4977.7005357957132</v>
      </c>
      <c r="I10" s="39">
        <f>'-'!I30</f>
        <v>5403.4523951543961</v>
      </c>
      <c r="J10" s="39">
        <f>'-'!J30</f>
        <v>6177.7694171195089</v>
      </c>
      <c r="K10" s="39">
        <f>'-'!K30</f>
        <v>7420.1227114629446</v>
      </c>
      <c r="L10" s="39">
        <f>'-'!L30</f>
        <v>7025.8088050787792</v>
      </c>
      <c r="M10" s="39">
        <f>'-'!M30</f>
        <v>3120.8403691105004</v>
      </c>
      <c r="N10" s="39">
        <f>'-'!N30</f>
        <v>1148.2276938819473</v>
      </c>
      <c r="O10" s="20"/>
      <c r="P10" s="20"/>
    </row>
    <row r="11" spans="2:16" ht="12" customHeight="1" x14ac:dyDescent="0.2">
      <c r="B11" s="37" t="s">
        <v>4</v>
      </c>
      <c r="C11" s="39">
        <f>'-'!C31</f>
        <v>3994.1025085544143</v>
      </c>
      <c r="D11" s="39">
        <f>'-'!D31</f>
        <v>1202.5475254418855</v>
      </c>
      <c r="E11" s="39">
        <f>'-'!E31</f>
        <v>1878.1965798816566</v>
      </c>
      <c r="F11" s="39">
        <f>'-'!F31</f>
        <v>3079.1321702981654</v>
      </c>
      <c r="G11" s="39">
        <f>'-'!G31</f>
        <v>3845.4743137254904</v>
      </c>
      <c r="H11" s="39">
        <f>'-'!H31</f>
        <v>4175.072204341318</v>
      </c>
      <c r="I11" s="39">
        <f>'-'!I31</f>
        <v>4361.03019091443</v>
      </c>
      <c r="J11" s="39">
        <f>'-'!J31</f>
        <v>4841.9980981689487</v>
      </c>
      <c r="K11" s="39">
        <f>'-'!K31</f>
        <v>6097.2297366397524</v>
      </c>
      <c r="L11" s="39">
        <f>'-'!L31</f>
        <v>4330.7016479575932</v>
      </c>
      <c r="M11" s="39">
        <f>'-'!M31</f>
        <v>2720.0618486759145</v>
      </c>
      <c r="N11" s="39">
        <f>'-'!N31</f>
        <v>799.52336034439111</v>
      </c>
      <c r="O11" s="20"/>
      <c r="P11" s="20"/>
    </row>
    <row r="12" spans="2:16" ht="12" customHeight="1" x14ac:dyDescent="0.2">
      <c r="B12" s="38" t="s">
        <v>1</v>
      </c>
      <c r="C12" s="41">
        <f>'-'!C32</f>
        <v>5138.4700036745853</v>
      </c>
      <c r="D12" s="41">
        <f>'-'!D32</f>
        <v>1165.8606502347418</v>
      </c>
      <c r="E12" s="41">
        <f>'-'!E32</f>
        <v>1761.9187552059229</v>
      </c>
      <c r="F12" s="41">
        <f>'-'!F32</f>
        <v>2677.1143173565724</v>
      </c>
      <c r="G12" s="41">
        <f>'-'!G32</f>
        <v>3804.8004130264067</v>
      </c>
      <c r="H12" s="41">
        <f>'-'!H32</f>
        <v>4871.6151132766126</v>
      </c>
      <c r="I12" s="41">
        <f>'-'!I32</f>
        <v>5278.3166455115997</v>
      </c>
      <c r="J12" s="41">
        <f>'-'!J32</f>
        <v>6014.7150454536932</v>
      </c>
      <c r="K12" s="41">
        <f>'-'!K32</f>
        <v>7235.5676466959894</v>
      </c>
      <c r="L12" s="41">
        <f>'-'!L32</f>
        <v>6662.6869207016071</v>
      </c>
      <c r="M12" s="41">
        <f>'-'!M32</f>
        <v>3063.3272734346724</v>
      </c>
      <c r="N12" s="41">
        <f>'-'!N32</f>
        <v>1087.0724150641736</v>
      </c>
      <c r="O12" s="20"/>
      <c r="P12" s="20"/>
    </row>
    <row r="13" spans="2:16" ht="15" customHeight="1" x14ac:dyDescent="0.2">
      <c r="B13" s="88" t="s">
        <v>6</v>
      </c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90"/>
      <c r="O13" s="19"/>
      <c r="P13" s="20"/>
    </row>
    <row r="14" spans="2:16" ht="12" customHeight="1" x14ac:dyDescent="0.2">
      <c r="B14" s="37" t="s">
        <v>3</v>
      </c>
      <c r="C14" s="39">
        <f>'-'!C34</f>
        <v>2439.2159157926526</v>
      </c>
      <c r="D14" s="39">
        <f>'-'!D34</f>
        <v>800.04358108108113</v>
      </c>
      <c r="E14" s="39">
        <f>'-'!E34</f>
        <v>838.29195822454301</v>
      </c>
      <c r="F14" s="39">
        <f>'-'!F34</f>
        <v>1029.2086893482629</v>
      </c>
      <c r="G14" s="39">
        <f>'-'!G34</f>
        <v>1472.5593840658939</v>
      </c>
      <c r="H14" s="39">
        <f>'-'!H34</f>
        <v>1939.489167282047</v>
      </c>
      <c r="I14" s="39">
        <f>'-'!I34</f>
        <v>2394.1348976575309</v>
      </c>
      <c r="J14" s="39">
        <f>'-'!J34</f>
        <v>2952.5892725655235</v>
      </c>
      <c r="K14" s="39">
        <f>'-'!K34</f>
        <v>3096.939768811767</v>
      </c>
      <c r="L14" s="39">
        <f>'-'!L34</f>
        <v>3165.1106840136836</v>
      </c>
      <c r="M14" s="39">
        <f>'-'!M34</f>
        <v>2622.1669680705286</v>
      </c>
      <c r="N14" s="39">
        <f>'-'!N34</f>
        <v>1647.7170700710662</v>
      </c>
      <c r="O14" s="20"/>
      <c r="P14" s="20"/>
    </row>
    <row r="15" spans="2:16" ht="12" customHeight="1" x14ac:dyDescent="0.2">
      <c r="B15" s="37" t="s">
        <v>4</v>
      </c>
      <c r="C15" s="39">
        <f>'-'!C35</f>
        <v>2058.1928202505196</v>
      </c>
      <c r="D15" s="39">
        <f>'-'!D35</f>
        <v>638.44019354838713</v>
      </c>
      <c r="E15" s="39">
        <f>'-'!E35</f>
        <v>543.37968885672933</v>
      </c>
      <c r="F15" s="39">
        <f>'-'!F35</f>
        <v>1153.1643473523645</v>
      </c>
      <c r="G15" s="39">
        <f>'-'!G35</f>
        <v>1273.4550219160926</v>
      </c>
      <c r="H15" s="39">
        <f>'-'!H35</f>
        <v>1806.529513637669</v>
      </c>
      <c r="I15" s="39">
        <f>'-'!I35</f>
        <v>2118.218881599259</v>
      </c>
      <c r="J15" s="39">
        <f>'-'!J35</f>
        <v>2524.9372505323336</v>
      </c>
      <c r="K15" s="39">
        <f>'-'!K35</f>
        <v>2346.1549149022508</v>
      </c>
      <c r="L15" s="39">
        <f>'-'!L35</f>
        <v>2446.5847579991196</v>
      </c>
      <c r="M15" s="39">
        <f>'-'!M35</f>
        <v>2113.6048527392036</v>
      </c>
      <c r="N15" s="39">
        <f>'-'!N35</f>
        <v>1595.9184181001085</v>
      </c>
      <c r="O15" s="20"/>
      <c r="P15" s="20"/>
    </row>
    <row r="16" spans="2:16" ht="12" customHeight="1" x14ac:dyDescent="0.2">
      <c r="B16" s="38" t="s">
        <v>1</v>
      </c>
      <c r="C16" s="41">
        <f>'-'!C36</f>
        <v>2275.0689747252245</v>
      </c>
      <c r="D16" s="41">
        <f>'-'!D36</f>
        <v>744.50361419068736</v>
      </c>
      <c r="E16" s="41">
        <f>'-'!E36</f>
        <v>727.5395788043478</v>
      </c>
      <c r="F16" s="41">
        <f>'-'!F36</f>
        <v>1078.4369467762872</v>
      </c>
      <c r="G16" s="41">
        <f>'-'!G36</f>
        <v>1390.6822973262949</v>
      </c>
      <c r="H16" s="41">
        <f>'-'!H36</f>
        <v>1882.2260263131866</v>
      </c>
      <c r="I16" s="41">
        <f>'-'!I36</f>
        <v>2268.7770204969056</v>
      </c>
      <c r="J16" s="41">
        <f>'-'!J36</f>
        <v>2764.9187793451269</v>
      </c>
      <c r="K16" s="41">
        <f>'-'!K36</f>
        <v>2776.8242530583993</v>
      </c>
      <c r="L16" s="41">
        <f>'-'!L36</f>
        <v>2853.6734439333986</v>
      </c>
      <c r="M16" s="41">
        <f>'-'!M36</f>
        <v>2404.4889094566884</v>
      </c>
      <c r="N16" s="41">
        <f>'-'!N36</f>
        <v>1625.5703046485742</v>
      </c>
      <c r="O16" s="20"/>
      <c r="P16" s="20"/>
    </row>
    <row r="17" spans="2:16" ht="13.5" customHeight="1" x14ac:dyDescent="0.2">
      <c r="B17" s="88" t="s">
        <v>12</v>
      </c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90"/>
      <c r="O17" s="20"/>
      <c r="P17" s="20"/>
    </row>
    <row r="18" spans="2:16" ht="12" customHeight="1" x14ac:dyDescent="0.2">
      <c r="B18" s="37" t="s">
        <v>3</v>
      </c>
      <c r="C18" s="39">
        <f>'-'!C38</f>
        <v>1744.2408804831534</v>
      </c>
      <c r="D18" s="39">
        <f>'-'!D38</f>
        <v>120.5</v>
      </c>
      <c r="E18" s="39">
        <f>'-'!E38</f>
        <v>322.17</v>
      </c>
      <c r="F18" s="39">
        <f>'-'!F38</f>
        <v>655.30999999999995</v>
      </c>
      <c r="G18" s="39">
        <f>'-'!G38</f>
        <v>1027.8900000000001</v>
      </c>
      <c r="H18" s="39">
        <f>'-'!H38</f>
        <v>1607.05</v>
      </c>
      <c r="I18" s="39">
        <f>'-'!I38</f>
        <v>1844.68</v>
      </c>
      <c r="J18" s="39">
        <f>'-'!J38</f>
        <v>2513.06</v>
      </c>
      <c r="K18" s="39">
        <f>'-'!K38</f>
        <v>2297.3200000000002</v>
      </c>
      <c r="L18" s="39">
        <f>'-'!L38</f>
        <v>1840.19</v>
      </c>
      <c r="M18" s="39">
        <f>'-'!M38</f>
        <v>1815.52</v>
      </c>
      <c r="N18" s="39">
        <f>'-'!N38</f>
        <v>899.94</v>
      </c>
      <c r="O18" s="20"/>
      <c r="P18" s="20"/>
    </row>
    <row r="19" spans="2:16" ht="12" customHeight="1" x14ac:dyDescent="0.2">
      <c r="B19" s="37" t="s">
        <v>4</v>
      </c>
      <c r="C19" s="39">
        <f>'-'!C39</f>
        <v>1845.7849310804802</v>
      </c>
      <c r="D19" s="39">
        <f>'-'!D39</f>
        <v>0</v>
      </c>
      <c r="E19" s="39">
        <f>'-'!E39</f>
        <v>405.59</v>
      </c>
      <c r="F19" s="39">
        <f>'-'!F39</f>
        <v>592.1</v>
      </c>
      <c r="G19" s="39">
        <f>'-'!G39</f>
        <v>1024</v>
      </c>
      <c r="H19" s="39">
        <f>'-'!H39</f>
        <v>1565.97</v>
      </c>
      <c r="I19" s="39">
        <f>'-'!I39</f>
        <v>2109.14</v>
      </c>
      <c r="J19" s="39">
        <f>'-'!J39</f>
        <v>2353.7199999999998</v>
      </c>
      <c r="K19" s="39">
        <f>'-'!K39</f>
        <v>2888.45</v>
      </c>
      <c r="L19" s="39">
        <f>'-'!L39</f>
        <v>2045.61</v>
      </c>
      <c r="M19" s="39">
        <f>'-'!M39</f>
        <v>1614.87</v>
      </c>
      <c r="N19" s="39">
        <f>'-'!N39</f>
        <v>1197.22</v>
      </c>
      <c r="O19" s="20"/>
      <c r="P19" s="20"/>
    </row>
    <row r="20" spans="2:16" ht="12" customHeight="1" x14ac:dyDescent="0.2">
      <c r="B20" s="38" t="s">
        <v>1</v>
      </c>
      <c r="C20" s="41">
        <f>'-'!C40</f>
        <v>1813.4936561204895</v>
      </c>
      <c r="D20" s="41">
        <f>'-'!D40</f>
        <v>120.5</v>
      </c>
      <c r="E20" s="41">
        <f>'-'!E40</f>
        <v>370.75527472527477</v>
      </c>
      <c r="F20" s="41">
        <f>'-'!F40</f>
        <v>612.30748538011699</v>
      </c>
      <c r="G20" s="41">
        <f>'-'!G40</f>
        <v>1025.0803924528302</v>
      </c>
      <c r="H20" s="41">
        <f>'-'!H40</f>
        <v>1577.9430653266334</v>
      </c>
      <c r="I20" s="41">
        <f>'-'!I40</f>
        <v>2024.4411514271892</v>
      </c>
      <c r="J20" s="41">
        <f>'-'!J40</f>
        <v>2403.337265822785</v>
      </c>
      <c r="K20" s="41">
        <f>'-'!K40</f>
        <v>2699.5375153643545</v>
      </c>
      <c r="L20" s="41">
        <f>'-'!L40</f>
        <v>1973.5154807692306</v>
      </c>
      <c r="M20" s="41">
        <f>'-'!M40</f>
        <v>1698.9747904191615</v>
      </c>
      <c r="N20" s="41">
        <f>'-'!N40</f>
        <v>1044.0364192139739</v>
      </c>
      <c r="O20" s="20"/>
      <c r="P20" s="20"/>
    </row>
    <row r="25" spans="2:16" x14ac:dyDescent="0.2">
      <c r="C25" s="24"/>
      <c r="D25" s="24"/>
      <c r="E25" s="24"/>
      <c r="F25" s="24"/>
      <c r="G25" s="24"/>
      <c r="H25" s="24"/>
    </row>
    <row r="26" spans="2:16" x14ac:dyDescent="0.2">
      <c r="C26" s="24"/>
      <c r="D26" s="24"/>
      <c r="E26" s="24"/>
      <c r="F26" s="24"/>
      <c r="G26" s="24"/>
      <c r="H26" s="24"/>
    </row>
    <row r="27" spans="2:16" x14ac:dyDescent="0.2">
      <c r="C27" s="24"/>
      <c r="D27" s="22" t="str">
        <f>CONCATENATE("Среден размер* на натрупаните средства на едно осигурено лице в УПФ към ",'Осигурени лица'!$E$26)</f>
        <v>Среден размер* на натрупаните средства на едно осигурено лице в УПФ към 30.06.2024 г.</v>
      </c>
      <c r="E27" s="23" t="s">
        <v>35</v>
      </c>
      <c r="F27" s="24"/>
      <c r="G27" s="24"/>
      <c r="H27" s="24"/>
    </row>
    <row r="28" spans="2:16" x14ac:dyDescent="0.2">
      <c r="C28" s="24"/>
      <c r="D28" s="22" t="str">
        <f>CONCATENATE("Среден размер* на натрупаните средства на едно осигурено лице в ППФ**** към ",'Осигурени лица'!$E$26)</f>
        <v>Среден размер* на натрупаните средства на едно осигурено лице в ППФ**** към 30.06.2024 г.</v>
      </c>
      <c r="E28" s="23" t="s">
        <v>35</v>
      </c>
      <c r="F28" s="24"/>
      <c r="G28" s="24"/>
      <c r="H28" s="24"/>
    </row>
    <row r="29" spans="2:16" x14ac:dyDescent="0.2">
      <c r="C29" s="24"/>
      <c r="D29" s="22" t="str">
        <f>CONCATENATE("Среден размер* на натрупаните средства на едно осигурено лице в ДПФ към ",'Осигурени лица'!$E$26)</f>
        <v>Среден размер* на натрупаните средства на едно осигурено лице в ДПФ към 30.06.2024 г.</v>
      </c>
      <c r="E29" s="23" t="s">
        <v>35</v>
      </c>
      <c r="F29" s="24"/>
      <c r="G29" s="24"/>
      <c r="H29" s="24"/>
    </row>
    <row r="30" spans="2:16" x14ac:dyDescent="0.2">
      <c r="C30" s="24"/>
      <c r="D30" s="22" t="str">
        <f>CONCATENATE("Среден размер* на натрупаните средства на едно осигурено лице в ДПФПС към ",'Осигурени лица'!$E$26)</f>
        <v>Среден размер* на натрупаните средства на едно осигурено лице в ДПФПС към 30.06.2024 г.</v>
      </c>
      <c r="E30" s="23" t="s">
        <v>35</v>
      </c>
      <c r="F30" s="24"/>
      <c r="G30" s="24"/>
      <c r="H30" s="24"/>
    </row>
    <row r="31" spans="2:16" x14ac:dyDescent="0.2">
      <c r="C31" s="24"/>
      <c r="D31" s="24"/>
      <c r="E31" s="24"/>
      <c r="F31" s="24"/>
      <c r="G31" s="24"/>
      <c r="H31" s="24"/>
    </row>
    <row r="32" spans="2:16" x14ac:dyDescent="0.2">
      <c r="C32" s="24"/>
      <c r="D32" s="24"/>
      <c r="E32" s="24"/>
      <c r="F32" s="24"/>
      <c r="G32" s="24"/>
      <c r="H32" s="24"/>
    </row>
    <row r="33" spans="3:8" x14ac:dyDescent="0.2">
      <c r="C33" s="24"/>
      <c r="D33" s="24"/>
      <c r="E33" s="24"/>
      <c r="F33" s="24"/>
      <c r="G33" s="24"/>
      <c r="H33" s="24"/>
    </row>
    <row r="34" spans="3:8" x14ac:dyDescent="0.2">
      <c r="C34" s="24"/>
      <c r="D34" s="24"/>
      <c r="E34" s="24"/>
      <c r="F34" s="24"/>
      <c r="G34" s="24"/>
      <c r="H34" s="24"/>
    </row>
    <row r="35" spans="3:8" x14ac:dyDescent="0.2">
      <c r="C35" s="24"/>
      <c r="D35" s="24"/>
      <c r="E35" s="24"/>
      <c r="F35" s="24"/>
      <c r="G35" s="24"/>
      <c r="H35" s="24"/>
    </row>
    <row r="79" spans="15:15" x14ac:dyDescent="0.2">
      <c r="O79" s="21"/>
    </row>
    <row r="80" spans="15:15" x14ac:dyDescent="0.2">
      <c r="O80" s="21"/>
    </row>
    <row r="81" spans="2:15" x14ac:dyDescent="0.2">
      <c r="O81" s="15"/>
    </row>
    <row r="85" spans="2:15" x14ac:dyDescent="0.2">
      <c r="B85" s="7" t="s">
        <v>9</v>
      </c>
    </row>
    <row r="96" spans="2:15" ht="12.75" customHeight="1" x14ac:dyDescent="0.2"/>
    <row r="103" spans="1:14" x14ac:dyDescent="0.2">
      <c r="A103" s="7" t="s">
        <v>8</v>
      </c>
    </row>
    <row r="104" spans="1:14" ht="38.25" customHeight="1" x14ac:dyDescent="0.2">
      <c r="A104" s="79" t="s">
        <v>34</v>
      </c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</row>
    <row r="105" spans="1:14" x14ac:dyDescent="0.2">
      <c r="A105" s="79" t="s">
        <v>33</v>
      </c>
      <c r="B105" s="79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</row>
    <row r="106" spans="1:14" ht="12.75" customHeight="1" x14ac:dyDescent="0.2">
      <c r="A106" s="78" t="s">
        <v>32</v>
      </c>
      <c r="B106" s="78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</row>
    <row r="107" spans="1:14" ht="25.5" customHeight="1" x14ac:dyDescent="0.2">
      <c r="A107" s="79" t="s">
        <v>31</v>
      </c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</row>
  </sheetData>
  <sheetProtection sheet="1" objects="1" scenarios="1"/>
  <mergeCells count="11">
    <mergeCell ref="A107:N107"/>
    <mergeCell ref="A106:N106"/>
    <mergeCell ref="A104:N104"/>
    <mergeCell ref="A105:N105"/>
    <mergeCell ref="B2:N2"/>
    <mergeCell ref="B3:N3"/>
    <mergeCell ref="B1:N1"/>
    <mergeCell ref="B13:N13"/>
    <mergeCell ref="B9:N9"/>
    <mergeCell ref="B5:N5"/>
    <mergeCell ref="B17:N17"/>
  </mergeCells>
  <phoneticPr fontId="1" type="noConversion"/>
  <pageMargins left="0.74803149606299213" right="0.74803149606299213" top="0.78740157480314965" bottom="0.51" header="0.51181102362204722" footer="0.51181102362204722"/>
  <pageSetup paperSize="9" fitToHeight="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40"/>
  <sheetViews>
    <sheetView workbookViewId="0"/>
  </sheetViews>
  <sheetFormatPr defaultColWidth="9.140625" defaultRowHeight="12.75" x14ac:dyDescent="0.2"/>
  <cols>
    <col min="1" max="1" width="1.85546875" style="1" customWidth="1"/>
    <col min="2" max="2" width="13.5703125" style="1" customWidth="1"/>
    <col min="3" max="3" width="9.140625" style="1"/>
    <col min="4" max="5" width="8.28515625" style="1" customWidth="1"/>
    <col min="6" max="6" width="8.5703125" style="1" customWidth="1"/>
    <col min="7" max="7" width="8.5703125" style="1" bestFit="1" customWidth="1"/>
    <col min="8" max="8" width="8.42578125" style="1" customWidth="1"/>
    <col min="9" max="9" width="8.28515625" style="1" customWidth="1"/>
    <col min="10" max="10" width="8.5703125" style="1" bestFit="1" customWidth="1"/>
    <col min="11" max="13" width="8.140625" style="1" bestFit="1" customWidth="1"/>
    <col min="14" max="14" width="8.85546875" style="1" bestFit="1" customWidth="1"/>
    <col min="15" max="15" width="10.5703125" style="1" bestFit="1" customWidth="1"/>
    <col min="16" max="16" width="9.140625" style="1"/>
    <col min="17" max="17" width="10" style="1" customWidth="1"/>
    <col min="18" max="19" width="10.140625" style="1" bestFit="1" customWidth="1"/>
    <col min="20" max="16384" width="9.140625" style="1"/>
  </cols>
  <sheetData>
    <row r="1" spans="1:16" ht="12.6" customHeight="1" x14ac:dyDescent="0.2">
      <c r="A1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1:16" s="2" customFormat="1" ht="12.6" customHeight="1" x14ac:dyDescent="0.2">
      <c r="A2"/>
      <c r="B2" s="69" t="s">
        <v>38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42"/>
    </row>
    <row r="3" spans="1:16" ht="12.6" customHeight="1" x14ac:dyDescent="0.2">
      <c r="A3" s="77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/>
    </row>
    <row r="4" spans="1:16" s="2" customFormat="1" ht="28.5" customHeight="1" x14ac:dyDescent="0.2">
      <c r="A4" s="42"/>
      <c r="B4" s="44" t="s">
        <v>0</v>
      </c>
      <c r="C4" s="45" t="s">
        <v>1</v>
      </c>
      <c r="D4" s="45" t="s">
        <v>13</v>
      </c>
      <c r="E4" s="45" t="s">
        <v>14</v>
      </c>
      <c r="F4" s="45" t="s">
        <v>15</v>
      </c>
      <c r="G4" s="45" t="s">
        <v>16</v>
      </c>
      <c r="H4" s="45" t="s">
        <v>17</v>
      </c>
      <c r="I4" s="45" t="s">
        <v>18</v>
      </c>
      <c r="J4" s="45" t="s">
        <v>19</v>
      </c>
      <c r="K4" s="45" t="s">
        <v>20</v>
      </c>
      <c r="L4" s="45" t="s">
        <v>21</v>
      </c>
      <c r="M4" s="45" t="s">
        <v>22</v>
      </c>
      <c r="N4" s="45" t="s">
        <v>2</v>
      </c>
      <c r="O4" s="46" t="s">
        <v>24</v>
      </c>
      <c r="P4" s="42"/>
    </row>
    <row r="5" spans="1:16" ht="12.6" customHeight="1" x14ac:dyDescent="0.2">
      <c r="A5"/>
      <c r="B5" s="70" t="s">
        <v>25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2"/>
      <c r="P5"/>
    </row>
    <row r="6" spans="1:16" ht="12.6" customHeight="1" x14ac:dyDescent="0.2">
      <c r="A6"/>
      <c r="B6" s="47" t="s">
        <v>3</v>
      </c>
      <c r="C6" s="48">
        <v>2117699</v>
      </c>
      <c r="D6" s="48">
        <v>34830</v>
      </c>
      <c r="E6" s="48">
        <v>121236</v>
      </c>
      <c r="F6" s="48">
        <v>159008</v>
      </c>
      <c r="G6" s="48">
        <v>217013</v>
      </c>
      <c r="H6" s="48">
        <v>271664</v>
      </c>
      <c r="I6" s="48">
        <v>288089</v>
      </c>
      <c r="J6" s="48">
        <v>320639</v>
      </c>
      <c r="K6" s="48">
        <v>285387</v>
      </c>
      <c r="L6" s="48">
        <v>234660</v>
      </c>
      <c r="M6" s="48">
        <v>185173</v>
      </c>
      <c r="N6" s="49"/>
      <c r="O6" s="50">
        <v>43.27818322169486</v>
      </c>
      <c r="P6" s="51"/>
    </row>
    <row r="7" spans="1:16" ht="12.6" customHeight="1" x14ac:dyDescent="0.2">
      <c r="A7"/>
      <c r="B7" s="47" t="s">
        <v>4</v>
      </c>
      <c r="C7" s="48">
        <v>1937956</v>
      </c>
      <c r="D7" s="48">
        <v>29248</v>
      </c>
      <c r="E7" s="48">
        <v>101822</v>
      </c>
      <c r="F7" s="48">
        <v>128615</v>
      </c>
      <c r="G7" s="48">
        <v>194753</v>
      </c>
      <c r="H7" s="48">
        <v>247189</v>
      </c>
      <c r="I7" s="48">
        <v>262718</v>
      </c>
      <c r="J7" s="48">
        <v>295736</v>
      </c>
      <c r="K7" s="48">
        <v>276947</v>
      </c>
      <c r="L7" s="48">
        <v>242820</v>
      </c>
      <c r="M7" s="48">
        <v>158108</v>
      </c>
      <c r="N7" s="49"/>
      <c r="O7" s="50">
        <v>43.575659407334321</v>
      </c>
      <c r="P7"/>
    </row>
    <row r="8" spans="1:16" s="2" customFormat="1" ht="12.6" customHeight="1" x14ac:dyDescent="0.2">
      <c r="A8" s="42"/>
      <c r="B8" s="52" t="s">
        <v>5</v>
      </c>
      <c r="C8" s="53">
        <v>4055655</v>
      </c>
      <c r="D8" s="53">
        <v>64078</v>
      </c>
      <c r="E8" s="53">
        <v>223058</v>
      </c>
      <c r="F8" s="53">
        <v>287623</v>
      </c>
      <c r="G8" s="53">
        <v>411766</v>
      </c>
      <c r="H8" s="53">
        <v>518853</v>
      </c>
      <c r="I8" s="53">
        <v>550807</v>
      </c>
      <c r="J8" s="53">
        <v>616375</v>
      </c>
      <c r="K8" s="53">
        <v>562334</v>
      </c>
      <c r="L8" s="53">
        <v>477480</v>
      </c>
      <c r="M8" s="53">
        <v>343281</v>
      </c>
      <c r="N8" s="54"/>
      <c r="O8" s="50">
        <v>43.420329375353674</v>
      </c>
      <c r="P8" s="42"/>
    </row>
    <row r="9" spans="1:16" ht="12.6" customHeight="1" x14ac:dyDescent="0.2">
      <c r="A9"/>
      <c r="B9" s="70" t="s">
        <v>23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2"/>
      <c r="P9"/>
    </row>
    <row r="10" spans="1:16" x14ac:dyDescent="0.2">
      <c r="A10"/>
      <c r="B10" s="55" t="s">
        <v>3</v>
      </c>
      <c r="C10" s="48">
        <v>274758</v>
      </c>
      <c r="D10" s="48">
        <v>2393</v>
      </c>
      <c r="E10" s="48">
        <v>3477</v>
      </c>
      <c r="F10" s="48">
        <v>9272</v>
      </c>
      <c r="G10" s="48">
        <v>17569</v>
      </c>
      <c r="H10" s="48">
        <v>26316</v>
      </c>
      <c r="I10" s="48">
        <v>37436</v>
      </c>
      <c r="J10" s="48">
        <v>46742</v>
      </c>
      <c r="K10" s="48">
        <v>48129</v>
      </c>
      <c r="L10" s="48">
        <v>41191</v>
      </c>
      <c r="M10" s="48">
        <v>23665</v>
      </c>
      <c r="N10" s="48">
        <v>18568</v>
      </c>
      <c r="O10" s="50">
        <v>48.434438650157603</v>
      </c>
      <c r="P10" s="51"/>
    </row>
    <row r="11" spans="1:16" x14ac:dyDescent="0.2">
      <c r="A11"/>
      <c r="B11" s="55" t="s">
        <v>4</v>
      </c>
      <c r="C11" s="48">
        <v>45006</v>
      </c>
      <c r="D11" s="48">
        <v>1867</v>
      </c>
      <c r="E11" s="48">
        <v>845</v>
      </c>
      <c r="F11" s="48">
        <v>1744</v>
      </c>
      <c r="G11" s="48">
        <v>2805</v>
      </c>
      <c r="H11" s="48">
        <v>4008</v>
      </c>
      <c r="I11" s="48">
        <v>5107</v>
      </c>
      <c r="J11" s="48">
        <v>6499</v>
      </c>
      <c r="K11" s="48">
        <v>7803</v>
      </c>
      <c r="L11" s="48">
        <v>6414</v>
      </c>
      <c r="M11" s="48">
        <v>3965</v>
      </c>
      <c r="N11" s="48">
        <v>3949</v>
      </c>
      <c r="O11" s="50">
        <v>47.698221134959795</v>
      </c>
      <c r="P11"/>
    </row>
    <row r="12" spans="1:16" x14ac:dyDescent="0.2">
      <c r="A12"/>
      <c r="B12" s="56" t="s">
        <v>5</v>
      </c>
      <c r="C12" s="53">
        <v>319764</v>
      </c>
      <c r="D12" s="53">
        <v>4260</v>
      </c>
      <c r="E12" s="53">
        <v>4322</v>
      </c>
      <c r="F12" s="53">
        <v>11016</v>
      </c>
      <c r="G12" s="53">
        <v>20374</v>
      </c>
      <c r="H12" s="53">
        <v>30324</v>
      </c>
      <c r="I12" s="53">
        <v>42543</v>
      </c>
      <c r="J12" s="53">
        <v>53241</v>
      </c>
      <c r="K12" s="53">
        <v>55932</v>
      </c>
      <c r="L12" s="53">
        <v>47605</v>
      </c>
      <c r="M12" s="53">
        <v>27630</v>
      </c>
      <c r="N12" s="53">
        <v>22517</v>
      </c>
      <c r="O12" s="50">
        <v>48.330817837655275</v>
      </c>
      <c r="P12"/>
    </row>
    <row r="13" spans="1:16" x14ac:dyDescent="0.2">
      <c r="A13"/>
      <c r="B13" s="70" t="s">
        <v>7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2"/>
      <c r="P13"/>
    </row>
    <row r="14" spans="1:16" ht="12" customHeight="1" x14ac:dyDescent="0.2">
      <c r="A14"/>
      <c r="B14" s="55" t="s">
        <v>3</v>
      </c>
      <c r="C14" s="48">
        <v>364220</v>
      </c>
      <c r="D14" s="48">
        <v>296</v>
      </c>
      <c r="E14" s="48">
        <v>2298</v>
      </c>
      <c r="F14" s="48">
        <v>6966</v>
      </c>
      <c r="G14" s="48">
        <v>13719</v>
      </c>
      <c r="H14" s="48">
        <v>23021</v>
      </c>
      <c r="I14" s="48">
        <v>31121</v>
      </c>
      <c r="J14" s="48">
        <v>43839</v>
      </c>
      <c r="K14" s="48">
        <v>56361</v>
      </c>
      <c r="L14" s="48">
        <v>56417</v>
      </c>
      <c r="M14" s="48">
        <v>43784</v>
      </c>
      <c r="N14" s="48">
        <v>86398</v>
      </c>
      <c r="O14" s="50">
        <v>55.096310169677665</v>
      </c>
      <c r="P14" s="51"/>
    </row>
    <row r="15" spans="1:16" ht="12" customHeight="1" x14ac:dyDescent="0.2">
      <c r="A15"/>
      <c r="B15" s="55" t="s">
        <v>4</v>
      </c>
      <c r="C15" s="48">
        <v>275667</v>
      </c>
      <c r="D15" s="48">
        <v>155</v>
      </c>
      <c r="E15" s="48">
        <v>1382</v>
      </c>
      <c r="F15" s="48">
        <v>4589</v>
      </c>
      <c r="G15" s="48">
        <v>9582</v>
      </c>
      <c r="H15" s="48">
        <v>17415</v>
      </c>
      <c r="I15" s="48">
        <v>25912</v>
      </c>
      <c r="J15" s="48">
        <v>34283</v>
      </c>
      <c r="K15" s="48">
        <v>41893</v>
      </c>
      <c r="L15" s="48">
        <v>43161</v>
      </c>
      <c r="M15" s="48">
        <v>32765</v>
      </c>
      <c r="N15" s="48">
        <v>64530</v>
      </c>
      <c r="O15" s="50">
        <v>54.9251666322048</v>
      </c>
      <c r="P15"/>
    </row>
    <row r="16" spans="1:16" ht="12" customHeight="1" x14ac:dyDescent="0.2">
      <c r="A16"/>
      <c r="B16" s="56" t="s">
        <v>5</v>
      </c>
      <c r="C16" s="53">
        <v>639887</v>
      </c>
      <c r="D16" s="53">
        <v>451</v>
      </c>
      <c r="E16" s="53">
        <v>3680</v>
      </c>
      <c r="F16" s="53">
        <v>11555</v>
      </c>
      <c r="G16" s="53">
        <v>23301</v>
      </c>
      <c r="H16" s="53">
        <v>40436</v>
      </c>
      <c r="I16" s="53">
        <v>57033</v>
      </c>
      <c r="J16" s="53">
        <v>78122</v>
      </c>
      <c r="K16" s="53">
        <v>98254</v>
      </c>
      <c r="L16" s="53">
        <v>99578</v>
      </c>
      <c r="M16" s="53">
        <v>76549</v>
      </c>
      <c r="N16" s="53">
        <v>150928</v>
      </c>
      <c r="O16" s="50">
        <v>55.022580549378247</v>
      </c>
      <c r="P16"/>
    </row>
    <row r="17" spans="1:19" s="2" customFormat="1" ht="12" customHeight="1" x14ac:dyDescent="0.2">
      <c r="A17" s="42"/>
      <c r="B17" s="70" t="s">
        <v>11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2"/>
      <c r="P17" s="42"/>
    </row>
    <row r="18" spans="1:19" ht="12" customHeight="1" x14ac:dyDescent="0.2">
      <c r="A18"/>
      <c r="B18" s="55" t="s">
        <v>3</v>
      </c>
      <c r="C18" s="48">
        <v>3146</v>
      </c>
      <c r="D18" s="48">
        <v>1</v>
      </c>
      <c r="E18" s="48">
        <v>38</v>
      </c>
      <c r="F18" s="48">
        <v>164</v>
      </c>
      <c r="G18" s="48">
        <v>368</v>
      </c>
      <c r="H18" s="48">
        <v>580</v>
      </c>
      <c r="I18" s="48">
        <v>662</v>
      </c>
      <c r="J18" s="48">
        <v>492</v>
      </c>
      <c r="K18" s="48">
        <v>364</v>
      </c>
      <c r="L18" s="48">
        <v>219</v>
      </c>
      <c r="M18" s="48">
        <v>140</v>
      </c>
      <c r="N18" s="48">
        <v>118</v>
      </c>
      <c r="O18" s="50">
        <v>43.8</v>
      </c>
      <c r="P18" s="51"/>
    </row>
    <row r="19" spans="1:19" ht="12" customHeight="1" x14ac:dyDescent="0.2">
      <c r="A19"/>
      <c r="B19" s="55" t="s">
        <v>4</v>
      </c>
      <c r="C19" s="48">
        <v>6747</v>
      </c>
      <c r="D19" s="48">
        <v>0</v>
      </c>
      <c r="E19" s="48">
        <v>53</v>
      </c>
      <c r="F19" s="48">
        <v>349</v>
      </c>
      <c r="G19" s="48">
        <v>957</v>
      </c>
      <c r="H19" s="48">
        <v>1410</v>
      </c>
      <c r="I19" s="48">
        <v>1405</v>
      </c>
      <c r="J19" s="48">
        <v>1088</v>
      </c>
      <c r="K19" s="48">
        <v>775</v>
      </c>
      <c r="L19" s="48">
        <v>405</v>
      </c>
      <c r="M19" s="48">
        <v>194</v>
      </c>
      <c r="N19" s="48">
        <v>111</v>
      </c>
      <c r="O19" s="50">
        <v>42.48</v>
      </c>
      <c r="P19"/>
    </row>
    <row r="20" spans="1:19" ht="12" customHeight="1" x14ac:dyDescent="0.2">
      <c r="A20"/>
      <c r="B20" s="56" t="s">
        <v>5</v>
      </c>
      <c r="C20" s="53">
        <v>9893</v>
      </c>
      <c r="D20" s="53">
        <v>1</v>
      </c>
      <c r="E20" s="53">
        <v>91</v>
      </c>
      <c r="F20" s="53">
        <v>513</v>
      </c>
      <c r="G20" s="53">
        <v>1325</v>
      </c>
      <c r="H20" s="53">
        <v>1990</v>
      </c>
      <c r="I20" s="53">
        <v>2067</v>
      </c>
      <c r="J20" s="53">
        <v>1580</v>
      </c>
      <c r="K20" s="53">
        <v>1139</v>
      </c>
      <c r="L20" s="53">
        <v>624</v>
      </c>
      <c r="M20" s="53">
        <v>334</v>
      </c>
      <c r="N20" s="53">
        <v>229</v>
      </c>
      <c r="O20" s="50">
        <v>42.899763469119577</v>
      </c>
      <c r="P20"/>
    </row>
    <row r="21" spans="1:19" s="2" customFormat="1" ht="12" customHeight="1" x14ac:dyDescent="0.2">
      <c r="A21" s="42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/>
      <c r="P21" s="42"/>
      <c r="R21" s="3"/>
      <c r="S21" s="3"/>
    </row>
    <row r="22" spans="1:19" ht="12" customHeight="1" x14ac:dyDescent="0.2">
      <c r="A22" s="58"/>
      <c r="B22" s="73" t="s">
        <v>39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58"/>
      <c r="P22"/>
      <c r="R22" s="4"/>
      <c r="S22" s="4"/>
    </row>
    <row r="23" spans="1:19" ht="12" customHeight="1" x14ac:dyDescent="0.2">
      <c r="A2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59"/>
      <c r="P23"/>
      <c r="R23" s="4"/>
      <c r="S23" s="4"/>
    </row>
    <row r="24" spans="1:19" x14ac:dyDescent="0.2">
      <c r="A24"/>
      <c r="B24" s="44" t="s">
        <v>0</v>
      </c>
      <c r="C24" s="45" t="s">
        <v>1</v>
      </c>
      <c r="D24" s="45" t="s">
        <v>13</v>
      </c>
      <c r="E24" s="45" t="s">
        <v>14</v>
      </c>
      <c r="F24" s="45" t="s">
        <v>15</v>
      </c>
      <c r="G24" s="45" t="s">
        <v>16</v>
      </c>
      <c r="H24" s="45" t="s">
        <v>17</v>
      </c>
      <c r="I24" s="45" t="s">
        <v>18</v>
      </c>
      <c r="J24" s="45" t="s">
        <v>19</v>
      </c>
      <c r="K24" s="45" t="s">
        <v>20</v>
      </c>
      <c r="L24" s="45" t="s">
        <v>21</v>
      </c>
      <c r="M24" s="45" t="s">
        <v>22</v>
      </c>
      <c r="N24" s="45" t="s">
        <v>2</v>
      </c>
      <c r="O24" s="60"/>
      <c r="P24"/>
      <c r="R24" s="4"/>
      <c r="S24" s="4"/>
    </row>
    <row r="25" spans="1:19" x14ac:dyDescent="0.2">
      <c r="A25"/>
      <c r="B25" s="74" t="s">
        <v>36</v>
      </c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6"/>
      <c r="O25" s="61"/>
      <c r="P25"/>
      <c r="R25" s="4"/>
      <c r="S25" s="4"/>
    </row>
    <row r="26" spans="1:19" x14ac:dyDescent="0.2">
      <c r="A26"/>
      <c r="B26" s="55" t="s">
        <v>3</v>
      </c>
      <c r="C26" s="62">
        <v>5499.5074731737477</v>
      </c>
      <c r="D26" s="62">
        <v>660.59369049669829</v>
      </c>
      <c r="E26" s="62">
        <v>1075.8831089162584</v>
      </c>
      <c r="F26" s="62">
        <v>2637.6498463599319</v>
      </c>
      <c r="G26" s="62">
        <v>4307.9081863759311</v>
      </c>
      <c r="H26" s="62">
        <v>5655.0403639790329</v>
      </c>
      <c r="I26" s="62">
        <v>6416.3200280121773</v>
      </c>
      <c r="J26" s="62">
        <v>6618.7461459148753</v>
      </c>
      <c r="K26" s="62">
        <v>6876.7631346207072</v>
      </c>
      <c r="L26" s="62">
        <v>6571.2661860990356</v>
      </c>
      <c r="M26" s="62">
        <v>6086.4993934320883</v>
      </c>
      <c r="N26" s="63"/>
      <c r="O26" s="64"/>
      <c r="P26" s="51"/>
      <c r="R26" s="4"/>
      <c r="S26" s="4"/>
    </row>
    <row r="27" spans="1:19" ht="11.25" customHeight="1" x14ac:dyDescent="0.2">
      <c r="A27"/>
      <c r="B27" s="55" t="s">
        <v>4</v>
      </c>
      <c r="C27" s="62">
        <v>5019.0727153867265</v>
      </c>
      <c r="D27" s="62">
        <v>535.79536139223205</v>
      </c>
      <c r="E27" s="62">
        <v>884.20484600577458</v>
      </c>
      <c r="F27" s="62">
        <v>2228.8153978151854</v>
      </c>
      <c r="G27" s="62">
        <v>3426.9802861573371</v>
      </c>
      <c r="H27" s="62">
        <v>4570.9726740672113</v>
      </c>
      <c r="I27" s="62">
        <v>5534.7339839295382</v>
      </c>
      <c r="J27" s="62">
        <v>6274.393243771472</v>
      </c>
      <c r="K27" s="62">
        <v>6709.9169762445526</v>
      </c>
      <c r="L27" s="62">
        <v>6738.0296086401459</v>
      </c>
      <c r="M27" s="62">
        <v>4636.1585545955932</v>
      </c>
      <c r="N27" s="63"/>
      <c r="O27" s="64"/>
      <c r="P27"/>
      <c r="R27" s="4"/>
      <c r="S27" s="4"/>
    </row>
    <row r="28" spans="1:19" x14ac:dyDescent="0.2">
      <c r="A28"/>
      <c r="B28" s="56" t="s">
        <v>1</v>
      </c>
      <c r="C28" s="65">
        <v>5269.9363135307549</v>
      </c>
      <c r="D28" s="65">
        <v>603.63027825462723</v>
      </c>
      <c r="E28" s="65">
        <v>988.38539941437421</v>
      </c>
      <c r="F28" s="65">
        <v>2454.833303178119</v>
      </c>
      <c r="G28" s="65">
        <v>3891.2556425736939</v>
      </c>
      <c r="H28" s="65">
        <v>5138.5749909319211</v>
      </c>
      <c r="I28" s="65">
        <v>5995.830596452116</v>
      </c>
      <c r="J28" s="65">
        <v>6453.5260285053737</v>
      </c>
      <c r="K28" s="65">
        <v>6794.592141894319</v>
      </c>
      <c r="L28" s="65">
        <v>6656.0728675546625</v>
      </c>
      <c r="M28" s="65">
        <v>5418.5029434486614</v>
      </c>
      <c r="N28" s="63"/>
      <c r="O28" s="64"/>
      <c r="P28" s="42"/>
      <c r="R28" s="4"/>
      <c r="S28" s="4"/>
    </row>
    <row r="29" spans="1:19" ht="12" customHeight="1" x14ac:dyDescent="0.2">
      <c r="A29"/>
      <c r="B29" s="74" t="s">
        <v>37</v>
      </c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6"/>
      <c r="O29" s="61"/>
      <c r="P29"/>
      <c r="R29" s="4"/>
      <c r="S29" s="4"/>
    </row>
    <row r="30" spans="1:19" ht="12" customHeight="1" x14ac:dyDescent="0.2">
      <c r="A30"/>
      <c r="B30" s="55" t="s">
        <v>3</v>
      </c>
      <c r="C30" s="62">
        <v>5325.9200633102591</v>
      </c>
      <c r="D30" s="62">
        <v>1137.2378353531133</v>
      </c>
      <c r="E30" s="62">
        <v>1733.6602674719584</v>
      </c>
      <c r="F30" s="62">
        <v>2601.4974994607423</v>
      </c>
      <c r="G30" s="62">
        <v>3798.3065720871996</v>
      </c>
      <c r="H30" s="62">
        <v>4977.7005357957132</v>
      </c>
      <c r="I30" s="62">
        <v>5403.4523951543961</v>
      </c>
      <c r="J30" s="62">
        <v>6177.7694171195089</v>
      </c>
      <c r="K30" s="62">
        <v>7420.1227114629446</v>
      </c>
      <c r="L30" s="62">
        <v>7025.8088050787792</v>
      </c>
      <c r="M30" s="62">
        <v>3120.8403691105004</v>
      </c>
      <c r="N30" s="62">
        <v>1148.2276938819473</v>
      </c>
      <c r="O30" s="64"/>
      <c r="P30" s="51"/>
    </row>
    <row r="31" spans="1:19" ht="12" customHeight="1" x14ac:dyDescent="0.2">
      <c r="A31"/>
      <c r="B31" s="55" t="s">
        <v>4</v>
      </c>
      <c r="C31" s="62">
        <v>3994.1025085544143</v>
      </c>
      <c r="D31" s="62">
        <v>1202.5475254418855</v>
      </c>
      <c r="E31" s="62">
        <v>1878.1965798816566</v>
      </c>
      <c r="F31" s="62">
        <v>3079.1321702981654</v>
      </c>
      <c r="G31" s="62">
        <v>3845.4743137254904</v>
      </c>
      <c r="H31" s="62">
        <v>4175.072204341318</v>
      </c>
      <c r="I31" s="62">
        <v>4361.03019091443</v>
      </c>
      <c r="J31" s="62">
        <v>4841.9980981689487</v>
      </c>
      <c r="K31" s="62">
        <v>6097.2297366397524</v>
      </c>
      <c r="L31" s="62">
        <v>4330.7016479575932</v>
      </c>
      <c r="M31" s="62">
        <v>2720.0618486759145</v>
      </c>
      <c r="N31" s="62">
        <v>799.52336034439111</v>
      </c>
      <c r="O31" s="64"/>
      <c r="P31"/>
    </row>
    <row r="32" spans="1:19" s="2" customFormat="1" ht="12" customHeight="1" x14ac:dyDescent="0.2">
      <c r="A32" s="42"/>
      <c r="B32" s="56" t="s">
        <v>1</v>
      </c>
      <c r="C32" s="65">
        <v>5138.4700036745853</v>
      </c>
      <c r="D32" s="65">
        <v>1165.8606502347418</v>
      </c>
      <c r="E32" s="65">
        <v>1761.9187552059229</v>
      </c>
      <c r="F32" s="65">
        <v>2677.1143173565724</v>
      </c>
      <c r="G32" s="65">
        <v>3804.8004130264067</v>
      </c>
      <c r="H32" s="65">
        <v>4871.6151132766126</v>
      </c>
      <c r="I32" s="65">
        <v>5278.3166455115997</v>
      </c>
      <c r="J32" s="65">
        <v>6014.7150454536932</v>
      </c>
      <c r="K32" s="65">
        <v>7235.5676466959894</v>
      </c>
      <c r="L32" s="65">
        <v>6662.6869207016071</v>
      </c>
      <c r="M32" s="65">
        <v>3063.3272734346724</v>
      </c>
      <c r="N32" s="65">
        <v>1087.0724150641736</v>
      </c>
      <c r="O32" s="64"/>
      <c r="P32"/>
    </row>
    <row r="33" spans="1:16" ht="12" customHeight="1" x14ac:dyDescent="0.2">
      <c r="A33"/>
      <c r="B33" s="74" t="s">
        <v>6</v>
      </c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6"/>
      <c r="O33" s="61"/>
      <c r="P33"/>
    </row>
    <row r="34" spans="1:16" ht="12" customHeight="1" x14ac:dyDescent="0.2">
      <c r="A34"/>
      <c r="B34" s="55" t="s">
        <v>3</v>
      </c>
      <c r="C34" s="62">
        <v>2439.2159157926526</v>
      </c>
      <c r="D34" s="62">
        <v>800.04358108108113</v>
      </c>
      <c r="E34" s="62">
        <v>838.29195822454301</v>
      </c>
      <c r="F34" s="62">
        <v>1029.2086893482629</v>
      </c>
      <c r="G34" s="62">
        <v>1472.5593840658939</v>
      </c>
      <c r="H34" s="62">
        <v>1939.489167282047</v>
      </c>
      <c r="I34" s="62">
        <v>2394.1348976575309</v>
      </c>
      <c r="J34" s="62">
        <v>2952.5892725655235</v>
      </c>
      <c r="K34" s="62">
        <v>3096.939768811767</v>
      </c>
      <c r="L34" s="62">
        <v>3165.1106840136836</v>
      </c>
      <c r="M34" s="62">
        <v>2622.1669680705286</v>
      </c>
      <c r="N34" s="62">
        <v>1647.7170700710662</v>
      </c>
      <c r="O34" s="64"/>
      <c r="P34" s="51"/>
    </row>
    <row r="35" spans="1:16" ht="12" customHeight="1" x14ac:dyDescent="0.2">
      <c r="A35"/>
      <c r="B35" s="55" t="s">
        <v>4</v>
      </c>
      <c r="C35" s="62">
        <v>2058.1928202505196</v>
      </c>
      <c r="D35" s="62">
        <v>638.44019354838713</v>
      </c>
      <c r="E35" s="62">
        <v>543.37968885672933</v>
      </c>
      <c r="F35" s="62">
        <v>1153.1643473523645</v>
      </c>
      <c r="G35" s="62">
        <v>1273.4550219160926</v>
      </c>
      <c r="H35" s="62">
        <v>1806.529513637669</v>
      </c>
      <c r="I35" s="62">
        <v>2118.218881599259</v>
      </c>
      <c r="J35" s="62">
        <v>2524.9372505323336</v>
      </c>
      <c r="K35" s="62">
        <v>2346.1549149022508</v>
      </c>
      <c r="L35" s="62">
        <v>2446.5847579991196</v>
      </c>
      <c r="M35" s="62">
        <v>2113.6048527392036</v>
      </c>
      <c r="N35" s="62">
        <v>1595.9184181001085</v>
      </c>
      <c r="O35" s="64"/>
      <c r="P35"/>
    </row>
    <row r="36" spans="1:16" s="2" customFormat="1" ht="12" customHeight="1" x14ac:dyDescent="0.2">
      <c r="A36" s="42"/>
      <c r="B36" s="56" t="s">
        <v>1</v>
      </c>
      <c r="C36" s="65">
        <v>2275.0689747252245</v>
      </c>
      <c r="D36" s="65">
        <v>744.50361419068736</v>
      </c>
      <c r="E36" s="65">
        <v>727.5395788043478</v>
      </c>
      <c r="F36" s="65">
        <v>1078.4369467762872</v>
      </c>
      <c r="G36" s="65">
        <v>1390.6822973262949</v>
      </c>
      <c r="H36" s="65">
        <v>1882.2260263131866</v>
      </c>
      <c r="I36" s="65">
        <v>2268.7770204969056</v>
      </c>
      <c r="J36" s="65">
        <v>2764.9187793451269</v>
      </c>
      <c r="K36" s="65">
        <v>2776.8242530583993</v>
      </c>
      <c r="L36" s="65">
        <v>2853.6734439333986</v>
      </c>
      <c r="M36" s="65">
        <v>2404.4889094566884</v>
      </c>
      <c r="N36" s="65">
        <v>1625.5703046485742</v>
      </c>
      <c r="O36" s="64"/>
      <c r="P36"/>
    </row>
    <row r="37" spans="1:16" ht="12" customHeight="1" x14ac:dyDescent="0.2">
      <c r="A37"/>
      <c r="B37" s="74" t="s">
        <v>12</v>
      </c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6"/>
      <c r="O37" s="64"/>
      <c r="P37" s="42"/>
    </row>
    <row r="38" spans="1:16" ht="12" customHeight="1" x14ac:dyDescent="0.2">
      <c r="A38"/>
      <c r="B38" s="55" t="s">
        <v>3</v>
      </c>
      <c r="C38" s="62">
        <v>1744.2408804831534</v>
      </c>
      <c r="D38" s="62">
        <v>120.5</v>
      </c>
      <c r="E38" s="62">
        <v>322.17</v>
      </c>
      <c r="F38" s="62">
        <v>655.30999999999995</v>
      </c>
      <c r="G38" s="62">
        <v>1027.8900000000001</v>
      </c>
      <c r="H38" s="62">
        <v>1607.05</v>
      </c>
      <c r="I38" s="62">
        <v>1844.68</v>
      </c>
      <c r="J38" s="62">
        <v>2513.06</v>
      </c>
      <c r="K38" s="62">
        <v>2297.3200000000002</v>
      </c>
      <c r="L38" s="62">
        <v>1840.19</v>
      </c>
      <c r="M38" s="62">
        <v>1815.52</v>
      </c>
      <c r="N38" s="62">
        <v>899.94</v>
      </c>
      <c r="O38" s="64"/>
      <c r="P38" s="51"/>
    </row>
    <row r="39" spans="1:16" ht="12" customHeight="1" x14ac:dyDescent="0.2">
      <c r="A39"/>
      <c r="B39" s="55" t="s">
        <v>4</v>
      </c>
      <c r="C39" s="62">
        <v>1845.7849310804802</v>
      </c>
      <c r="D39" s="62">
        <v>0</v>
      </c>
      <c r="E39" s="62">
        <v>405.59</v>
      </c>
      <c r="F39" s="62">
        <v>592.1</v>
      </c>
      <c r="G39" s="62">
        <v>1024</v>
      </c>
      <c r="H39" s="62">
        <v>1565.97</v>
      </c>
      <c r="I39" s="62">
        <v>2109.14</v>
      </c>
      <c r="J39" s="62">
        <v>2353.7199999999998</v>
      </c>
      <c r="K39" s="62">
        <v>2888.45</v>
      </c>
      <c r="L39" s="62">
        <v>2045.61</v>
      </c>
      <c r="M39" s="62">
        <v>1614.87</v>
      </c>
      <c r="N39" s="62">
        <v>1197.22</v>
      </c>
      <c r="O39" s="64"/>
      <c r="P39"/>
    </row>
    <row r="40" spans="1:16" s="2" customFormat="1" ht="12" customHeight="1" x14ac:dyDescent="0.2">
      <c r="A40" s="42"/>
      <c r="B40" s="56" t="s">
        <v>1</v>
      </c>
      <c r="C40" s="65">
        <v>1813.4936561204895</v>
      </c>
      <c r="D40" s="65">
        <v>120.5</v>
      </c>
      <c r="E40" s="65">
        <v>370.75527472527477</v>
      </c>
      <c r="F40" s="65">
        <v>612.30748538011699</v>
      </c>
      <c r="G40" s="65">
        <v>1025.0803924528302</v>
      </c>
      <c r="H40" s="65">
        <v>1577.9430653266334</v>
      </c>
      <c r="I40" s="65">
        <v>2024.4411514271892</v>
      </c>
      <c r="J40" s="65">
        <v>2403.337265822785</v>
      </c>
      <c r="K40" s="65">
        <v>2699.5375153643545</v>
      </c>
      <c r="L40" s="65">
        <v>1973.5154807692306</v>
      </c>
      <c r="M40" s="65">
        <v>1698.9747904191615</v>
      </c>
      <c r="N40" s="65">
        <v>1044.0364192139739</v>
      </c>
      <c r="O40" s="64"/>
      <c r="P40" s="42"/>
    </row>
  </sheetData>
  <mergeCells count="1">
    <mergeCell ref="B1:O1"/>
  </mergeCells>
  <pageMargins left="0.35433070866141736" right="0.35433070866141736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Осигурени лица</vt:lpstr>
      <vt:lpstr>Натрупани средства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кфн</dc:creator>
  <cp:lastModifiedBy>Valentina Lilova</cp:lastModifiedBy>
  <cp:lastPrinted>2020-08-11T12:28:39Z</cp:lastPrinted>
  <dcterms:created xsi:type="dcterms:W3CDTF">2007-02-26T17:24:26Z</dcterms:created>
  <dcterms:modified xsi:type="dcterms:W3CDTF">2024-08-14T06:13:26Z</dcterms:modified>
</cp:coreProperties>
</file>