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+xml"/>
  <Override PartName="/xl/charts/chart2.xml" ContentType="application/vnd.openxmlformats-officedocument.drawingml.chart+xml"/>
  <Override PartName="/xl/drawings/drawing10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3-31\за сайта\"/>
    </mc:Choice>
  </mc:AlternateContent>
  <bookViews>
    <workbookView xWindow="0" yWindow="0" windowWidth="28800" windowHeight="11700" tabRatio="837"/>
  </bookViews>
  <sheets>
    <sheet name="Таблица №1-У" sheetId="1" r:id="rId1"/>
    <sheet name="Таблица №1.1-У" sheetId="2" r:id="rId2"/>
    <sheet name="Таблица №2-У" sheetId="3" r:id="rId3"/>
    <sheet name="Таблица №2.1-У" sheetId="4" r:id="rId4"/>
    <sheet name="Таблица № 3-У" sheetId="51806" r:id="rId5"/>
    <sheet name="Таблица № 3.1-У" sheetId="51804" r:id="rId6"/>
    <sheet name="Таблица №4-У" sheetId="51808" r:id="rId7"/>
    <sheet name="Таблица №4.1-У" sheetId="51809" r:id="rId8"/>
    <sheet name="Таблица № 5-У" sheetId="10541" r:id="rId9"/>
    <sheet name="Таблица № 5.1-У" sheetId="51813" r:id="rId10"/>
    <sheet name="Таблица №6-У" sheetId="51805" r:id="rId11"/>
    <sheet name="Графика №1-У" sheetId="51810" r:id="rId12"/>
    <sheet name="Графика №2-У" sheetId="51811" r:id="rId13"/>
    <sheet name="Графика №3-У" sheetId="51812" r:id="rId14"/>
  </sheets>
  <definedNames>
    <definedName name="_xlnm.Print_Area" localSheetId="10">'Таблица №6-У'!$A$1:$L$8</definedName>
  </definedNames>
  <calcPr calcId="162913"/>
</workbook>
</file>

<file path=xl/calcChain.xml><?xml version="1.0" encoding="utf-8"?>
<calcChain xmlns="http://schemas.openxmlformats.org/spreadsheetml/2006/main">
  <c r="D14" i="51809" l="1"/>
  <c r="E14" i="51809"/>
  <c r="F14" i="51809"/>
  <c r="G14" i="51809"/>
  <c r="H14" i="51809"/>
  <c r="I14" i="51809"/>
  <c r="J14" i="51809"/>
  <c r="K14" i="51809"/>
  <c r="L14" i="51809"/>
  <c r="M14" i="51809"/>
  <c r="C14" i="51809"/>
  <c r="D15" i="51809"/>
  <c r="E15" i="51809"/>
  <c r="F15" i="51809"/>
  <c r="G15" i="51809"/>
  <c r="H15" i="51809"/>
  <c r="I15" i="51809"/>
  <c r="J15" i="51809"/>
  <c r="K15" i="51809"/>
  <c r="L15" i="51809"/>
  <c r="M15" i="51809"/>
  <c r="D16" i="51809"/>
  <c r="E16" i="51809"/>
  <c r="F16" i="51809"/>
  <c r="G16" i="51809"/>
  <c r="H16" i="51809"/>
  <c r="I16" i="51809"/>
  <c r="J16" i="51809"/>
  <c r="K16" i="51809"/>
  <c r="L16" i="51809"/>
  <c r="M16" i="51809"/>
  <c r="D17" i="51809"/>
  <c r="E17" i="51809"/>
  <c r="F17" i="51809"/>
  <c r="G17" i="51809"/>
  <c r="H17" i="51809"/>
  <c r="I17" i="51809"/>
  <c r="J17" i="51809"/>
  <c r="K17" i="51809"/>
  <c r="L17" i="51809"/>
  <c r="M17" i="51809"/>
  <c r="C16" i="51809"/>
  <c r="C17" i="51809"/>
  <c r="C15" i="51809"/>
  <c r="M4" i="51809"/>
  <c r="D4" i="51809"/>
  <c r="E4" i="51809"/>
  <c r="F4" i="51809"/>
  <c r="G4" i="51809"/>
  <c r="H4" i="51809"/>
  <c r="I4" i="51809"/>
  <c r="J4" i="51809"/>
  <c r="K4" i="51809"/>
  <c r="L4" i="51809"/>
  <c r="C4" i="51809"/>
  <c r="C6" i="51809"/>
  <c r="D6" i="51809"/>
  <c r="E6" i="51809"/>
  <c r="F6" i="51809"/>
  <c r="G6" i="51809"/>
  <c r="H6" i="51809"/>
  <c r="I6" i="51809"/>
  <c r="J6" i="51809"/>
  <c r="K6" i="51809"/>
  <c r="L6" i="51809"/>
  <c r="M6" i="51809"/>
  <c r="C7" i="51809"/>
  <c r="D7" i="51809"/>
  <c r="E7" i="51809"/>
  <c r="F7" i="51809"/>
  <c r="G7" i="51809"/>
  <c r="H7" i="51809"/>
  <c r="I7" i="51809"/>
  <c r="J7" i="51809"/>
  <c r="K7" i="51809"/>
  <c r="L7" i="51809"/>
  <c r="M7" i="51809"/>
  <c r="C8" i="51809"/>
  <c r="D8" i="51809"/>
  <c r="E8" i="51809"/>
  <c r="F8" i="51809"/>
  <c r="G8" i="51809"/>
  <c r="H8" i="51809"/>
  <c r="I8" i="51809"/>
  <c r="J8" i="51809"/>
  <c r="K8" i="51809"/>
  <c r="L8" i="51809"/>
  <c r="M8" i="51809"/>
  <c r="C9" i="51809"/>
  <c r="D9" i="51809"/>
  <c r="E9" i="51809"/>
  <c r="F9" i="51809"/>
  <c r="G9" i="51809"/>
  <c r="H9" i="51809"/>
  <c r="I9" i="51809"/>
  <c r="J9" i="51809"/>
  <c r="K9" i="51809"/>
  <c r="L9" i="51809"/>
  <c r="M9" i="51809"/>
  <c r="C10" i="51809"/>
  <c r="D10" i="51809"/>
  <c r="E10" i="51809"/>
  <c r="F10" i="51809"/>
  <c r="G10" i="51809"/>
  <c r="H10" i="51809"/>
  <c r="I10" i="51809"/>
  <c r="J10" i="51809"/>
  <c r="K10" i="51809"/>
  <c r="L10" i="51809"/>
  <c r="M10" i="51809"/>
  <c r="C11" i="51809"/>
  <c r="D11" i="51809"/>
  <c r="E11" i="51809"/>
  <c r="F11" i="51809"/>
  <c r="G11" i="51809"/>
  <c r="H11" i="51809"/>
  <c r="I11" i="51809"/>
  <c r="J11" i="51809"/>
  <c r="K11" i="51809"/>
  <c r="L11" i="51809"/>
  <c r="M11" i="51809"/>
  <c r="C12" i="51809"/>
  <c r="D12" i="51809"/>
  <c r="E12" i="51809"/>
  <c r="F12" i="51809"/>
  <c r="G12" i="51809"/>
  <c r="H12" i="51809"/>
  <c r="I12" i="51809"/>
  <c r="J12" i="51809"/>
  <c r="K12" i="51809"/>
  <c r="L12" i="51809"/>
  <c r="M12" i="51809"/>
  <c r="C13" i="51809"/>
  <c r="D13" i="51809"/>
  <c r="E13" i="51809"/>
  <c r="F13" i="51809"/>
  <c r="G13" i="51809"/>
  <c r="H13" i="51809"/>
  <c r="I13" i="51809"/>
  <c r="J13" i="51809"/>
  <c r="K13" i="51809"/>
  <c r="L13" i="51809"/>
  <c r="M13" i="51809"/>
  <c r="D5" i="51809"/>
  <c r="E5" i="51809"/>
  <c r="F5" i="51809"/>
  <c r="G5" i="51809"/>
  <c r="H5" i="51809"/>
  <c r="I5" i="51809"/>
  <c r="J5" i="51809"/>
  <c r="K5" i="51809"/>
  <c r="L5" i="51809"/>
  <c r="M5" i="51809"/>
  <c r="C5" i="51809"/>
  <c r="M5" i="51808"/>
  <c r="M6" i="51808"/>
  <c r="M7" i="51808"/>
  <c r="M8" i="51808"/>
  <c r="M9" i="51808"/>
  <c r="M10" i="51808"/>
  <c r="M11" i="51808"/>
  <c r="M12" i="51808"/>
  <c r="M13" i="51808"/>
  <c r="M14" i="51808"/>
  <c r="M15" i="51808"/>
  <c r="M16" i="51808"/>
  <c r="M17" i="51808"/>
  <c r="M4" i="51808"/>
  <c r="L6" i="51805" l="1"/>
  <c r="L7" i="51805"/>
  <c r="L5" i="51805"/>
  <c r="C8" i="51805"/>
  <c r="D8" i="51805"/>
  <c r="E8" i="51805"/>
  <c r="F8" i="51805"/>
  <c r="G8" i="51805"/>
  <c r="H8" i="51805"/>
  <c r="I8" i="51805"/>
  <c r="J8" i="51805"/>
  <c r="K8" i="51805"/>
  <c r="B8" i="51805"/>
  <c r="L8" i="51805" l="1"/>
  <c r="F16" i="51804" l="1"/>
  <c r="F7" i="51804"/>
  <c r="F8" i="51804"/>
  <c r="F9" i="51804"/>
  <c r="F10" i="51804"/>
  <c r="F11" i="51804"/>
  <c r="F12" i="51804"/>
  <c r="F13" i="51804"/>
  <c r="F14" i="51804"/>
  <c r="F15" i="51804"/>
  <c r="F6" i="51804"/>
  <c r="B16" i="51806"/>
  <c r="G7" i="51806"/>
  <c r="G8" i="51806"/>
  <c r="G9" i="51806"/>
  <c r="G10" i="51806"/>
  <c r="G11" i="51806"/>
  <c r="G12" i="51806"/>
  <c r="G13" i="51806"/>
  <c r="G14" i="51806"/>
  <c r="G15" i="51806"/>
  <c r="G6" i="51806"/>
  <c r="D16" i="51806"/>
  <c r="E16" i="51806"/>
  <c r="F16" i="51806"/>
  <c r="C16" i="51806"/>
  <c r="B6" i="4"/>
  <c r="B7" i="4"/>
  <c r="B8" i="4"/>
  <c r="B9" i="4"/>
  <c r="B10" i="4"/>
  <c r="B11" i="4"/>
  <c r="B12" i="4"/>
  <c r="B13" i="4"/>
  <c r="B14" i="4"/>
  <c r="B5" i="4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C3" i="4"/>
  <c r="C4" i="4"/>
  <c r="D4" i="4"/>
  <c r="E4" i="4"/>
  <c r="B4" i="4"/>
  <c r="B3" i="4"/>
  <c r="C15" i="3"/>
  <c r="D15" i="3"/>
  <c r="E15" i="3"/>
  <c r="C5" i="2"/>
  <c r="D5" i="2"/>
  <c r="E5" i="2"/>
  <c r="C6" i="2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B6" i="2"/>
  <c r="B7" i="2"/>
  <c r="B8" i="2"/>
  <c r="B9" i="2"/>
  <c r="B10" i="2"/>
  <c r="B11" i="2"/>
  <c r="B12" i="2"/>
  <c r="B13" i="2"/>
  <c r="B14" i="2"/>
  <c r="B5" i="2"/>
  <c r="C3" i="2"/>
  <c r="D4" i="2"/>
  <c r="E4" i="2"/>
  <c r="C4" i="2"/>
  <c r="B4" i="2"/>
  <c r="B3" i="2"/>
  <c r="C15" i="1"/>
  <c r="D15" i="1"/>
  <c r="E15" i="1"/>
  <c r="B15" i="1"/>
  <c r="G16" i="51806" l="1"/>
  <c r="E15" i="2"/>
  <c r="E15" i="4"/>
  <c r="B15" i="3" l="1"/>
  <c r="B15" i="4" l="1"/>
  <c r="B15" i="2"/>
  <c r="D15" i="2" l="1"/>
  <c r="C15" i="2"/>
  <c r="C15" i="4"/>
  <c r="D15" i="4"/>
</calcChain>
</file>

<file path=xl/sharedStrings.xml><?xml version="1.0" encoding="utf-8"?>
<sst xmlns="http://schemas.openxmlformats.org/spreadsheetml/2006/main" count="224" uniqueCount="76">
  <si>
    <t xml:space="preserve">№ </t>
  </si>
  <si>
    <t xml:space="preserve">УПФ "ДОВЕРИЕ" </t>
  </si>
  <si>
    <t>УПФ "СЪГЛАСИЕ"</t>
  </si>
  <si>
    <t xml:space="preserve">УПФ "ДСК-РОДИНА" </t>
  </si>
  <si>
    <t>ЗУПФ "АЛИАНЦ БЪЛГАРИЯ"</t>
  </si>
  <si>
    <t xml:space="preserve">УПФ "ЦКБ-СИЛА" </t>
  </si>
  <si>
    <t>ОБЩО</t>
  </si>
  <si>
    <t xml:space="preserve">Общо </t>
  </si>
  <si>
    <t>Среден размер за всички УПФ</t>
  </si>
  <si>
    <t>УПФ "ДОВЕРИЕ"</t>
  </si>
  <si>
    <t>УПФ "ДСК-РОДИНА"</t>
  </si>
  <si>
    <t>УПФ "ЦКБ-СИЛА"</t>
  </si>
  <si>
    <t>Корпоративни облигации</t>
  </si>
  <si>
    <t>Общински облигации</t>
  </si>
  <si>
    <t>Инвестиционни имоти</t>
  </si>
  <si>
    <t>Инвестиции общо</t>
  </si>
  <si>
    <t xml:space="preserve">(хил. лв.) </t>
  </si>
  <si>
    <t>(%)</t>
  </si>
  <si>
    <t>(лв.)</t>
  </si>
  <si>
    <t>УПФ</t>
  </si>
  <si>
    <t>Година, месец</t>
  </si>
  <si>
    <t xml:space="preserve">(лв.) </t>
  </si>
  <si>
    <t>*Средния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</si>
  <si>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 </t>
  </si>
  <si>
    <t>Общо</t>
  </si>
  <si>
    <t>Средства за изплащане на наследници 
на осигурени лица</t>
  </si>
  <si>
    <t>Показател</t>
  </si>
  <si>
    <t>Динамика на броя на осигурените лица в универсалните пенсионни фондове (УПФ)</t>
  </si>
  <si>
    <t xml:space="preserve">Пазарен  дял на УПФ по броя на осигурените в тях лица                      </t>
  </si>
  <si>
    <t xml:space="preserve">Пазарен дял на УПФ по размер на нетните им активи </t>
  </si>
  <si>
    <t>Брутни постъпления от осигурителни вноски в УПФ</t>
  </si>
  <si>
    <t>УПФ "ТОПЛИНА"</t>
  </si>
  <si>
    <t>Парични средства</t>
  </si>
  <si>
    <t>Краткосрочни вземания</t>
  </si>
  <si>
    <t>Година</t>
  </si>
  <si>
    <t>Инвестиции общо, в т.ч.</t>
  </si>
  <si>
    <t xml:space="preserve">"УПФ - БЪДЕЩЕ" </t>
  </si>
  <si>
    <t xml:space="preserve">УПФ "ТОПЛИНА" </t>
  </si>
  <si>
    <t>УПФ "ПЕНСИОННООСИГУРИТЕЛЕН ИНСТИТУТ"</t>
  </si>
  <si>
    <t xml:space="preserve">                                    Година,период                            УПФ</t>
  </si>
  <si>
    <t>(хил. лв.)</t>
  </si>
  <si>
    <t>Година, период</t>
  </si>
  <si>
    <t xml:space="preserve">                                                     УПФ                           Инвестиционни инструменти </t>
  </si>
  <si>
    <t>месец</t>
  </si>
  <si>
    <t>Забележка:</t>
  </si>
  <si>
    <t>Среден размер на месечните постъпления от осигурителни вноски на едно осигурено лице в УПФ*</t>
  </si>
  <si>
    <t xml:space="preserve">Среден размер* на натрупаните средства на едно осигурено лице в УПФ
(към края на съответния месец)  </t>
  </si>
  <si>
    <t>УПФ "ПЕНСИОННО-ОСИГУРИТЕЛЕН ИНСТИТУТ"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</si>
  <si>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</si>
  <si>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</si>
  <si>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</si>
  <si>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</si>
  <si>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</si>
  <si>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№5.1-У.</t>
  </si>
  <si>
    <r>
      <t>Среден размер* на натрупаните средства на</t>
    </r>
    <r>
      <rPr>
        <b/>
        <sz val="12"/>
        <rFont val="Times New Roman"/>
        <family val="1"/>
      </rPr>
      <t xml:space="preserve"> лицата, за които през предходните 12 месеца е постъпила поне една осигурителна вноска </t>
    </r>
    <r>
      <rPr>
        <sz val="12"/>
        <rFont val="Times New Roman"/>
        <family val="1"/>
        <charset val="204"/>
      </rPr>
      <t xml:space="preserve">
(към края на съответния месец)  </t>
    </r>
  </si>
  <si>
    <t>Средства за еднократно изплащане
на осигурени лица, придобили право на пенсия</t>
  </si>
  <si>
    <t>Средства за еднократно или разсрочено изплащане на осигурени лица</t>
  </si>
  <si>
    <t>"УПФ ОББ"</t>
  </si>
  <si>
    <t>УПФ "ДАЛЛБОГГ: ЖИВОТ И ЗДРАВЕ"</t>
  </si>
  <si>
    <t>Година, среднопретеглено</t>
  </si>
  <si>
    <t>Година, средноаритметично</t>
  </si>
  <si>
    <t>Динамика на нетните активи в УПФ през първото тримесечие на 2024 г. (по месеци)</t>
  </si>
  <si>
    <t>I-во трим.</t>
  </si>
  <si>
    <t>Начислени и изплатени суми от УПФ за периода 01.01.2024 г. - 31.03.2024 г.</t>
  </si>
  <si>
    <t>I.</t>
  </si>
  <si>
    <t>Дългови финансови инструменти</t>
  </si>
  <si>
    <t>Дялови финансови инструменти</t>
  </si>
  <si>
    <t>ІІ.</t>
  </si>
  <si>
    <t>Балансови активи, в т.ч.</t>
  </si>
  <si>
    <t>Структура на инвестиционния портфейл и балансовите активи на УПФ към 31.03.2024 г.</t>
  </si>
  <si>
    <t>Инвестиционен портфейл и балансови активи на УПФ към 31.03.2024 г.</t>
  </si>
  <si>
    <t>1.1.</t>
  </si>
  <si>
    <t>1.2.</t>
  </si>
  <si>
    <t>1.3.</t>
  </si>
  <si>
    <t>2.1.</t>
  </si>
  <si>
    <t>2.2.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</si>
</sst>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(* #,##0.00_);_(* \(#,##0.00\);_(* &quot;-&quot;??_);_(@_)"/>
    <numFmt numFmtId="168" formatCode="_-* #,##0.00\ _л_в_-;\-* #,##0.00\ _л_в_-;_-* &quot;-&quot;\ _л_в_-;_-@_-"/>
    <numFmt numFmtId="169" formatCode="#,##0.00_ ;\-#,##0.00\ "/>
  </numFmts>
  <fonts count="18">
    <font>
      <sz val="10"/>
      <name val="Arial"/>
      <charset val="204"/>
    </font>
    <font>
      <sz val="10"/>
      <name val="Arial"/>
      <family val="2"/>
      <charset val="204"/>
    </font>
    <font>
      <sz val="12"/>
      <name val="HebarU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sz val="12"/>
      <color indexed="8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16">
    <xf numFmtId="0" fontId="0" fillId="0" borderId="0"/>
    <xf numFmtId="167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9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0" fontId="3" fillId="0" borderId="0" xfId="0" applyFont="1" applyBorder="1"/>
    <xf numFmtId="167" fontId="4" fillId="0" borderId="0" xfId="1" applyFont="1" applyBorder="1" applyAlignment="1">
      <alignment horizontal="center" vertical="center" wrapText="1"/>
    </xf>
    <xf numFmtId="0" fontId="4" fillId="0" borderId="0" xfId="0" applyFont="1" applyBorder="1"/>
    <xf numFmtId="0" fontId="7" fillId="0" borderId="0" xfId="0" applyFont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4" fillId="0" borderId="5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3" fontId="4" fillId="0" borderId="0" xfId="0" applyNumberFormat="1" applyFont="1" applyBorder="1" applyAlignment="1">
      <alignment vertical="center" wrapText="1"/>
    </xf>
    <xf numFmtId="0" fontId="8" fillId="0" borderId="0" xfId="0" applyFont="1" applyBorder="1" applyAlignment="1">
      <alignment wrapText="1"/>
    </xf>
    <xf numFmtId="0" fontId="4" fillId="0" borderId="0" xfId="6" applyFont="1" applyBorder="1"/>
    <xf numFmtId="0" fontId="4" fillId="0" borderId="2" xfId="6" applyFont="1" applyBorder="1" applyAlignment="1">
      <alignment wrapText="1"/>
    </xf>
    <xf numFmtId="0" fontId="4" fillId="0" borderId="0" xfId="0" applyFont="1" applyBorder="1" applyAlignment="1">
      <alignment wrapText="1"/>
    </xf>
    <xf numFmtId="167" fontId="4" fillId="0" borderId="2" xfId="1" applyFont="1" applyFill="1" applyBorder="1" applyAlignment="1">
      <alignment horizontal="left" wrapText="1"/>
    </xf>
    <xf numFmtId="0" fontId="10" fillId="0" borderId="0" xfId="4" applyFont="1" applyFill="1"/>
    <xf numFmtId="0" fontId="3" fillId="0" borderId="2" xfId="5" applyFont="1" applyFill="1" applyBorder="1" applyAlignment="1">
      <alignment horizontal="center" vertical="center"/>
    </xf>
    <xf numFmtId="167" fontId="13" fillId="0" borderId="2" xfId="1" applyFont="1" applyBorder="1" applyAlignment="1">
      <alignment horizontal="left" wrapText="1"/>
    </xf>
    <xf numFmtId="0" fontId="4" fillId="0" borderId="0" xfId="0" applyFont="1" applyFill="1" applyBorder="1" applyAlignment="1"/>
    <xf numFmtId="0" fontId="4" fillId="0" borderId="0" xfId="0" applyFont="1" applyFill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166" fontId="10" fillId="0" borderId="5" xfId="2" applyFont="1" applyFill="1" applyBorder="1" applyAlignment="1">
      <alignment horizontal="right" vertical="justify" wrapText="1"/>
    </xf>
    <xf numFmtId="166" fontId="10" fillId="0" borderId="4" xfId="2" applyFont="1" applyFill="1" applyBorder="1" applyAlignment="1">
      <alignment horizontal="justify" wrapText="1"/>
    </xf>
    <xf numFmtId="0" fontId="11" fillId="0" borderId="9" xfId="0" applyFont="1" applyFill="1" applyBorder="1" applyAlignment="1">
      <alignment horizontal="justify" vertical="justify" wrapText="1"/>
    </xf>
    <xf numFmtId="3" fontId="4" fillId="2" borderId="2" xfId="0" applyNumberFormat="1" applyFont="1" applyFill="1" applyBorder="1"/>
    <xf numFmtId="3" fontId="4" fillId="2" borderId="2" xfId="0" applyNumberFormat="1" applyFont="1" applyFill="1" applyBorder="1" applyAlignment="1">
      <alignment vertical="center"/>
    </xf>
    <xf numFmtId="3" fontId="4" fillId="2" borderId="2" xfId="0" applyNumberFormat="1" applyFont="1" applyFill="1" applyBorder="1" applyAlignment="1">
      <alignment wrapText="1"/>
    </xf>
    <xf numFmtId="3" fontId="4" fillId="2" borderId="2" xfId="0" applyNumberFormat="1" applyFont="1" applyFill="1" applyBorder="1" applyAlignment="1">
      <alignment vertical="center" wrapText="1"/>
    </xf>
    <xf numFmtId="4" fontId="4" fillId="2" borderId="2" xfId="1" applyNumberFormat="1" applyFont="1" applyFill="1" applyBorder="1" applyAlignment="1">
      <alignment horizontal="right" wrapText="1"/>
    </xf>
    <xf numFmtId="2" fontId="4" fillId="2" borderId="2" xfId="9" applyNumberFormat="1" applyFont="1" applyFill="1" applyBorder="1" applyAlignment="1">
      <alignment horizontal="right" vertical="center" wrapText="1"/>
    </xf>
    <xf numFmtId="0" fontId="13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6" applyFont="1" applyBorder="1"/>
    <xf numFmtId="0" fontId="4" fillId="0" borderId="0" xfId="6" applyFont="1" applyBorder="1" applyAlignment="1">
      <alignment horizontal="right"/>
    </xf>
    <xf numFmtId="165" fontId="14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2" fontId="4" fillId="0" borderId="2" xfId="9" applyNumberFormat="1" applyFont="1" applyFill="1" applyBorder="1" applyAlignment="1">
      <alignment horizontal="right" wrapText="1"/>
    </xf>
    <xf numFmtId="0" fontId="4" fillId="0" borderId="2" xfId="12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center" vertical="center"/>
    </xf>
    <xf numFmtId="2" fontId="4" fillId="0" borderId="2" xfId="9" applyNumberFormat="1" applyFont="1" applyFill="1" applyBorder="1" applyAlignment="1">
      <alignment horizontal="right" vertical="center" wrapText="1"/>
    </xf>
    <xf numFmtId="4" fontId="4" fillId="2" borderId="2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169" fontId="4" fillId="0" borderId="2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/>
    <xf numFmtId="0" fontId="4" fillId="0" borderId="0" xfId="0" applyFont="1" applyFill="1" applyBorder="1"/>
    <xf numFmtId="3" fontId="4" fillId="0" borderId="2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168" fontId="3" fillId="0" borderId="2" xfId="0" applyNumberFormat="1" applyFont="1" applyFill="1" applyBorder="1" applyAlignment="1">
      <alignment horizontal="right" vertical="center" wrapText="1"/>
    </xf>
    <xf numFmtId="10" fontId="4" fillId="0" borderId="0" xfId="9" applyNumberFormat="1" applyFont="1" applyBorder="1"/>
    <xf numFmtId="3" fontId="4" fillId="0" borderId="0" xfId="0" applyNumberFormat="1" applyFont="1" applyFill="1" applyBorder="1"/>
    <xf numFmtId="10" fontId="4" fillId="0" borderId="0" xfId="9" applyNumberFormat="1" applyFont="1" applyFill="1" applyBorder="1"/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3" fontId="4" fillId="2" borderId="0" xfId="0" applyNumberFormat="1" applyFont="1" applyFill="1" applyBorder="1"/>
    <xf numFmtId="3" fontId="4" fillId="2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10" fillId="0" borderId="5" xfId="0" applyFont="1" applyFill="1" applyBorder="1" applyAlignment="1">
      <alignment horizontal="right" vertical="justify"/>
    </xf>
    <xf numFmtId="0" fontId="10" fillId="0" borderId="6" xfId="0" applyFont="1" applyFill="1" applyBorder="1" applyAlignment="1">
      <alignment vertical="justify"/>
    </xf>
    <xf numFmtId="0" fontId="10" fillId="0" borderId="4" xfId="0" applyFont="1" applyFill="1" applyBorder="1" applyAlignment="1">
      <alignment vertical="justify"/>
    </xf>
    <xf numFmtId="3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vertical="center"/>
    </xf>
    <xf numFmtId="3" fontId="4" fillId="0" borderId="2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4" fillId="0" borderId="2" xfId="0" applyFont="1" applyBorder="1" applyAlignment="1">
      <alignment wrapText="1"/>
    </xf>
    <xf numFmtId="3" fontId="4" fillId="0" borderId="0" xfId="0" applyNumberFormat="1" applyFont="1" applyFill="1" applyBorder="1" applyAlignment="1">
      <alignment horizontal="right" vertical="center" wrapText="1"/>
    </xf>
    <xf numFmtId="10" fontId="4" fillId="0" borderId="0" xfId="9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right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4" fillId="0" borderId="3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167" fontId="13" fillId="0" borderId="5" xfId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/>
    <xf numFmtId="10" fontId="4" fillId="0" borderId="0" xfId="8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167" fontId="13" fillId="0" borderId="2" xfId="1" applyFont="1" applyFill="1" applyBorder="1" applyAlignment="1">
      <alignment horizontal="center" vertical="center" wrapText="1"/>
    </xf>
    <xf numFmtId="167" fontId="8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justify" vertical="justify" wrapText="1"/>
    </xf>
    <xf numFmtId="0" fontId="13" fillId="0" borderId="2" xfId="0" applyFont="1" applyFill="1" applyBorder="1" applyAlignment="1">
      <alignment horizontal="center" vertical="center" wrapText="1"/>
    </xf>
    <xf numFmtId="2" fontId="1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0" xfId="6" applyFont="1" applyFill="1" applyBorder="1"/>
    <xf numFmtId="0" fontId="4" fillId="0" borderId="0" xfId="12" applyFont="1" applyFill="1" applyBorder="1" applyAlignment="1">
      <alignment horizontal="right" vertical="center" wrapText="1"/>
    </xf>
    <xf numFmtId="0" fontId="4" fillId="0" borderId="0" xfId="12" applyFont="1" applyFill="1" applyBorder="1" applyAlignment="1">
      <alignment wrapText="1"/>
    </xf>
    <xf numFmtId="0" fontId="4" fillId="0" borderId="0" xfId="6" applyFont="1" applyFill="1" applyBorder="1" applyAlignment="1">
      <alignment horizontal="right"/>
    </xf>
    <xf numFmtId="0" fontId="4" fillId="0" borderId="5" xfId="12" applyFont="1" applyFill="1" applyBorder="1" applyAlignment="1">
      <alignment horizontal="right" vertical="center" wrapText="1"/>
    </xf>
    <xf numFmtId="0" fontId="4" fillId="0" borderId="4" xfId="12" applyFont="1" applyFill="1" applyBorder="1" applyAlignment="1">
      <alignment vertical="center" wrapText="1"/>
    </xf>
    <xf numFmtId="0" fontId="5" fillId="0" borderId="2" xfId="12" applyFont="1" applyFill="1" applyBorder="1" applyAlignment="1">
      <alignment wrapText="1"/>
    </xf>
    <xf numFmtId="0" fontId="4" fillId="0" borderId="2" xfId="6" applyFont="1" applyFill="1" applyBorder="1" applyAlignment="1">
      <alignment wrapText="1"/>
    </xf>
    <xf numFmtId="0" fontId="10" fillId="0" borderId="0" xfId="3" applyFont="1" applyFill="1" applyAlignment="1">
      <alignment horizontal="left" vertical="center" wrapText="1"/>
    </xf>
    <xf numFmtId="0" fontId="10" fillId="0" borderId="2" xfId="3" applyFont="1" applyFill="1" applyBorder="1" applyAlignment="1">
      <alignment horizontal="left" vertical="center" wrapText="1"/>
    </xf>
    <xf numFmtId="3" fontId="10" fillId="0" borderId="0" xfId="4" applyNumberFormat="1" applyFont="1" applyFill="1"/>
    <xf numFmtId="10" fontId="10" fillId="0" borderId="0" xfId="9" applyNumberFormat="1" applyFont="1" applyFill="1"/>
    <xf numFmtId="0" fontId="10" fillId="0" borderId="2" xfId="4" applyFont="1" applyFill="1" applyBorder="1" applyAlignment="1">
      <alignment horizontal="left" vertical="center"/>
    </xf>
    <xf numFmtId="3" fontId="10" fillId="0" borderId="2" xfId="7" applyNumberFormat="1" applyFont="1" applyFill="1" applyBorder="1" applyAlignment="1">
      <alignment horizontal="right" vertical="center" wrapText="1" indent="1"/>
    </xf>
    <xf numFmtId="0" fontId="4" fillId="0" borderId="0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167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justify" vertical="justify"/>
    </xf>
    <xf numFmtId="0" fontId="10" fillId="0" borderId="13" xfId="0" applyFont="1" applyFill="1" applyBorder="1" applyAlignment="1">
      <alignment horizontal="justify" vertical="justify"/>
    </xf>
    <xf numFmtId="0" fontId="10" fillId="0" borderId="14" xfId="0" applyFont="1" applyFill="1" applyBorder="1" applyAlignment="1">
      <alignment horizontal="justify" vertical="justify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12" applyFont="1" applyBorder="1" applyAlignment="1">
      <alignment horizontal="center" vertical="center" wrapText="1"/>
    </xf>
    <xf numFmtId="0" fontId="4" fillId="0" borderId="4" xfId="12" applyFont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justify" wrapText="1"/>
    </xf>
    <xf numFmtId="0" fontId="5" fillId="0" borderId="0" xfId="0" applyFont="1" applyFill="1" applyBorder="1" applyAlignment="1">
      <alignment horizontal="center" vertical="center" wrapText="1"/>
    </xf>
    <xf numFmtId="1" fontId="4" fillId="2" borderId="1" xfId="1" applyNumberFormat="1" applyFont="1" applyFill="1" applyBorder="1" applyAlignment="1">
      <alignment horizontal="center" vertical="center" wrapText="1"/>
    </xf>
    <xf numFmtId="1" fontId="4" fillId="2" borderId="10" xfId="1" applyNumberFormat="1" applyFont="1" applyFill="1" applyBorder="1" applyAlignment="1">
      <alignment horizontal="center" vertical="center" wrapText="1"/>
    </xf>
    <xf numFmtId="1" fontId="4" fillId="2" borderId="11" xfId="1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top" wrapText="1"/>
    </xf>
    <xf numFmtId="1" fontId="4" fillId="0" borderId="1" xfId="1" applyNumberFormat="1" applyFont="1" applyFill="1" applyBorder="1" applyAlignment="1">
      <alignment horizontal="center" wrapText="1"/>
    </xf>
    <xf numFmtId="1" fontId="4" fillId="0" borderId="10" xfId="1" applyNumberFormat="1" applyFont="1" applyFill="1" applyBorder="1" applyAlignment="1">
      <alignment horizontal="center" wrapText="1"/>
    </xf>
    <xf numFmtId="1" fontId="4" fillId="0" borderId="11" xfId="1" applyNumberFormat="1" applyFont="1" applyFill="1" applyBorder="1" applyAlignment="1">
      <alignment horizontal="center" wrapText="1"/>
    </xf>
    <xf numFmtId="0" fontId="4" fillId="0" borderId="0" xfId="12" applyFont="1" applyFill="1" applyBorder="1" applyAlignment="1">
      <alignment horizontal="center" vertical="center" wrapText="1"/>
    </xf>
    <xf numFmtId="0" fontId="4" fillId="0" borderId="0" xfId="12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0" fontId="10" fillId="0" borderId="3" xfId="4" applyFont="1" applyFill="1" applyBorder="1" applyAlignment="1">
      <alignment horizontal="right"/>
    </xf>
    <xf numFmtId="0" fontId="15" fillId="0" borderId="5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2" fontId="15" fillId="0" borderId="4" xfId="0" applyNumberFormat="1" applyFont="1" applyFill="1" applyBorder="1" applyAlignment="1">
      <alignment horizontal="center" vertical="center" wrapText="1"/>
    </xf>
    <xf numFmtId="167" fontId="15" fillId="0" borderId="5" xfId="1" applyFont="1" applyFill="1" applyBorder="1" applyAlignment="1">
      <alignment horizontal="center" vertical="center" wrapText="1"/>
    </xf>
    <xf numFmtId="167" fontId="15" fillId="0" borderId="4" xfId="1" applyFont="1" applyFill="1" applyBorder="1" applyAlignment="1">
      <alignment horizontal="center" vertical="center" wrapText="1"/>
    </xf>
    <xf numFmtId="0" fontId="4" fillId="0" borderId="2" xfId="5" quotePrefix="1" applyNumberFormat="1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</cellXfs>
  <cellStyles count="16">
    <cellStyle name="Comma" xfId="1" builtinId="3"/>
    <cellStyle name="Comma 2" xfId="10"/>
    <cellStyle name="Comma 2 2" xfId="14"/>
    <cellStyle name="Comma 3" xfId="13"/>
    <cellStyle name="Comma_PPF_2006_Q2_BG" xfId="2"/>
    <cellStyle name="Normal" xfId="0" builtinId="0"/>
    <cellStyle name="Normal 2" xfId="12"/>
    <cellStyle name="Normal_DPF" xfId="3"/>
    <cellStyle name="Normal_PPF_2006_Q2_BG" xfId="4"/>
    <cellStyle name="Normal_Spr_06_04" xfId="5"/>
    <cellStyle name="Normal_ППФ0603" xfId="6"/>
    <cellStyle name="Normal_Таблица № 7- П" xfId="7"/>
    <cellStyle name="Normal_Таблица №4-У" xfId="8"/>
    <cellStyle name="Percent" xfId="9" builtinId="5"/>
    <cellStyle name="Percent 2" xfId="11"/>
    <cellStyle name="Percent 2 2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2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hartsheet" Target="chartsheets/sheet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bg-BG" sz="1200" b="1"/>
              <a:t>Пазарен  дял на УПФ по броя на осигурените в тях лица към 3</a:t>
            </a:r>
            <a:r>
              <a:rPr lang="en-US" sz="1200" b="1"/>
              <a:t>1</a:t>
            </a:r>
            <a:r>
              <a:rPr lang="bg-BG" sz="1200" b="1"/>
              <a:t>.</a:t>
            </a:r>
            <a:r>
              <a:rPr lang="en-US" sz="1200" b="1"/>
              <a:t>03</a:t>
            </a:r>
            <a:r>
              <a:rPr lang="bg-BG" sz="1200" b="1"/>
              <a:t>.20</a:t>
            </a:r>
            <a:r>
              <a:rPr lang="en-US" sz="1200" b="1"/>
              <a:t>24</a:t>
            </a:r>
            <a:r>
              <a:rPr lang="bg-BG" sz="1200" b="1"/>
              <a:t> г.</a:t>
            </a:r>
          </a:p>
        </c:rich>
      </c:tx>
      <c:layout>
        <c:manualLayout>
          <c:xMode val="edge"/>
          <c:yMode val="edge"/>
          <c:x val="0.22543950361944159"/>
          <c:y val="2.542372881355945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95139607032234"/>
          <c:y val="0.40847457627118688"/>
          <c:w val="0.58531540847983454"/>
          <c:h val="0.37966101694915338"/>
        </c:manualLayout>
      </c:layout>
      <c:pie3DChart>
        <c:varyColors val="1"/>
        <c:ser>
          <c:idx val="2"/>
          <c:order val="0"/>
          <c:explosion val="27"/>
          <c:dLbls>
            <c:dLbl>
              <c:idx val="0"/>
              <c:layout>
                <c:manualLayout>
                  <c:x val="-1.1985115097427858E-2"/>
                  <c:y val="-0.109005560745585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AEB-4948-88D6-D3097A53C0FA}"/>
                </c:ext>
              </c:extLst>
            </c:dLbl>
            <c:dLbl>
              <c:idx val="1"/>
              <c:layout>
                <c:manualLayout>
                  <c:x val="1.1953831857974283E-2"/>
                  <c:y val="7.169763454350983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6563831694951175"/>
                      <c:h val="8.485466435339650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CAEB-4948-88D6-D3097A53C0FA}"/>
                </c:ext>
              </c:extLst>
            </c:dLbl>
            <c:dLbl>
              <c:idx val="2"/>
              <c:layout>
                <c:manualLayout>
                  <c:x val="-6.4553561239627924E-2"/>
                  <c:y val="6.37890314472115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AEB-4948-88D6-D3097A53C0FA}"/>
                </c:ext>
              </c:extLst>
            </c:dLbl>
            <c:dLbl>
              <c:idx val="3"/>
              <c:layout>
                <c:manualLayout>
                  <c:x val="3.2821698735434689E-2"/>
                  <c:y val="8.88842030339427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AEB-4948-88D6-D3097A53C0FA}"/>
                </c:ext>
              </c:extLst>
            </c:dLbl>
            <c:dLbl>
              <c:idx val="4"/>
              <c:layout>
                <c:manualLayout>
                  <c:x val="-1.881469056285234E-2"/>
                  <c:y val="4.4752880466208034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AEB-4948-88D6-D3097A53C0FA}"/>
                </c:ext>
              </c:extLst>
            </c:dLbl>
            <c:dLbl>
              <c:idx val="5"/>
              <c:layout>
                <c:manualLayout>
                  <c:x val="-4.3700950424675179E-2"/>
                  <c:y val="-1.764330220143801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AEB-4948-88D6-D3097A53C0FA}"/>
                </c:ext>
              </c:extLst>
            </c:dLbl>
            <c:dLbl>
              <c:idx val="6"/>
              <c:layout>
                <c:manualLayout>
                  <c:x val="-9.3206610043309823E-2"/>
                  <c:y val="-4.74885309387088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AEB-4948-88D6-D3097A53C0FA}"/>
                </c:ext>
              </c:extLst>
            </c:dLbl>
            <c:dLbl>
              <c:idx val="7"/>
              <c:layout>
                <c:manualLayout>
                  <c:x val="-0.21500095096808552"/>
                  <c:y val="-0.103119673492590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AEB-4948-88D6-D3097A53C0FA}"/>
                </c:ext>
              </c:extLst>
            </c:dLbl>
            <c:dLbl>
              <c:idx val="8"/>
              <c:layout>
                <c:manualLayout>
                  <c:x val="-0.13464882107127915"/>
                  <c:y val="-0.150785669557802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AEB-4948-88D6-D3097A53C0FA}"/>
                </c:ext>
              </c:extLst>
            </c:dLbl>
            <c:dLbl>
              <c:idx val="9"/>
              <c:layout>
                <c:manualLayout>
                  <c:x val="-4.7957157529221889E-2"/>
                  <c:y val="-4.276953959435273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/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661501464333502"/>
                      <c:h val="0.157021996615905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CAEB-4948-88D6-D3097A53C0F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№1.1-У'!$E$5:$E$14</c:f>
              <c:numCache>
                <c:formatCode>0.00</c:formatCode>
                <c:ptCount val="10"/>
                <c:pt idx="0">
                  <c:v>25.456158513924539</c:v>
                </c:pt>
                <c:pt idx="1">
                  <c:v>8.8067714686211058</c:v>
                </c:pt>
                <c:pt idx="2">
                  <c:v>19.942570500484265</c:v>
                </c:pt>
                <c:pt idx="3">
                  <c:v>18.812599477333695</c:v>
                </c:pt>
                <c:pt idx="4">
                  <c:v>9.6697469971661096</c:v>
                </c:pt>
                <c:pt idx="5">
                  <c:v>7.8937002860595369</c:v>
                </c:pt>
                <c:pt idx="6">
                  <c:v>4.5646141212873648</c:v>
                </c:pt>
                <c:pt idx="7">
                  <c:v>2.5834620547674572</c:v>
                </c:pt>
                <c:pt idx="8">
                  <c:v>1.8674601528139985</c:v>
                </c:pt>
                <c:pt idx="9">
                  <c:v>0.40291642754192791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EB-4948-88D6-D3097A53C0FA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 pitchFamily="18" charset="0"/>
          <a:ea typeface="Arial"/>
          <a:cs typeface="Times New Roman" pitchFamily="18" charset="0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/>
            </a:pPr>
            <a:r>
              <a:rPr lang="bg-BG" sz="1200"/>
              <a:t>Пазарен дял на УПФ по размер на нетните им активи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03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 </a:t>
            </a:r>
          </a:p>
        </c:rich>
      </c:tx>
      <c:layout>
        <c:manualLayout>
          <c:xMode val="edge"/>
          <c:yMode val="edge"/>
          <c:x val="0.23642186918982599"/>
          <c:y val="3.84180790960452E-2"/>
        </c:manualLayout>
      </c:layout>
      <c:overlay val="0"/>
      <c:spPr>
        <a:noFill/>
      </c:spPr>
    </c:title>
    <c:autoTitleDeleted val="0"/>
    <c:view3D>
      <c:rotX val="20"/>
      <c:rotY val="3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163391933815927"/>
          <c:y val="0.40677966101695096"/>
          <c:w val="0.55118924508790057"/>
          <c:h val="0.35762711864406782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6974461697975481E-2"/>
                  <c:y val="-0.107976867298367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86-4068-BA4B-B2C9A6D2C40E}"/>
                </c:ext>
              </c:extLst>
            </c:dLbl>
            <c:dLbl>
              <c:idx val="1"/>
              <c:layout>
                <c:manualLayout>
                  <c:x val="-3.323458921305987E-2"/>
                  <c:y val="8.96390408826015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86-4068-BA4B-B2C9A6D2C40E}"/>
                </c:ext>
              </c:extLst>
            </c:dLbl>
            <c:dLbl>
              <c:idx val="2"/>
              <c:layout>
                <c:manualLayout>
                  <c:x val="-2.858313858647725E-2"/>
                  <c:y val="6.37238311312785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86-4068-BA4B-B2C9A6D2C40E}"/>
                </c:ext>
              </c:extLst>
            </c:dLbl>
            <c:dLbl>
              <c:idx val="3"/>
              <c:layout>
                <c:manualLayout>
                  <c:x val="-1.6388266875120457E-2"/>
                  <c:y val="3.28576893989945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86-4068-BA4B-B2C9A6D2C40E}"/>
                </c:ext>
              </c:extLst>
            </c:dLbl>
            <c:dLbl>
              <c:idx val="4"/>
              <c:layout>
                <c:manualLayout>
                  <c:x val="-5.4742831059161105E-2"/>
                  <c:y val="3.46886588415026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86-4068-BA4B-B2C9A6D2C40E}"/>
                </c:ext>
              </c:extLst>
            </c:dLbl>
            <c:dLbl>
              <c:idx val="5"/>
              <c:layout>
                <c:manualLayout>
                  <c:x val="-7.2419643196774311E-2"/>
                  <c:y val="2.382544821491222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86-4068-BA4B-B2C9A6D2C40E}"/>
                </c:ext>
              </c:extLst>
            </c:dLbl>
            <c:dLbl>
              <c:idx val="6"/>
              <c:layout>
                <c:manualLayout>
                  <c:x val="-0.14002597501399283"/>
                  <c:y val="-3.28539643204497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86-4068-BA4B-B2C9A6D2C40E}"/>
                </c:ext>
              </c:extLst>
            </c:dLbl>
            <c:dLbl>
              <c:idx val="7"/>
              <c:layout>
                <c:manualLayout>
                  <c:x val="-0.1571397053629166"/>
                  <c:y val="-8.78580278987969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86-4068-BA4B-B2C9A6D2C40E}"/>
                </c:ext>
              </c:extLst>
            </c:dLbl>
            <c:dLbl>
              <c:idx val="8"/>
              <c:layout>
                <c:manualLayout>
                  <c:x val="-4.2340359628959476E-2"/>
                  <c:y val="-0.113402702834734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486-4068-BA4B-B2C9A6D2C40E}"/>
                </c:ext>
              </c:extLst>
            </c:dLbl>
            <c:dLbl>
              <c:idx val="9"/>
              <c:layout>
                <c:manualLayout>
                  <c:x val="5.0270672687653124E-2"/>
                  <c:y val="-5.55249121778559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486-4068-BA4B-B2C9A6D2C40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№2.1-У'!$A$5:$A$14</c:f>
              <c:strCache>
                <c:ptCount val="10"/>
                <c:pt idx="0">
                  <c:v>УПФ "ДОВЕРИЕ" </c:v>
                </c:pt>
                <c:pt idx="1">
                  <c:v>УПФ "СЪГЛАСИЕ"</c:v>
                </c:pt>
                <c:pt idx="2">
                  <c:v>УПФ "ДСК-РОДИНА" </c:v>
                </c:pt>
                <c:pt idx="3">
                  <c:v>ЗУПФ "АЛИАНЦ БЪЛГАРИЯ"</c:v>
                </c:pt>
                <c:pt idx="4">
                  <c:v>"УПФ ОББ"</c:v>
                </c:pt>
                <c:pt idx="5">
                  <c:v>УПФ "ЦКБ-СИЛА" </c:v>
                </c:pt>
                <c:pt idx="6">
                  <c:v>"УПФ - БЪДЕЩЕ" </c:v>
                </c:pt>
                <c:pt idx="7">
                  <c:v>УПФ "ТОПЛИНА"</c:v>
                </c:pt>
                <c:pt idx="8">
                  <c:v>УПФ "ПЕНСИОННООСИГУРИТЕЛЕН ИНСТИТУТ"</c:v>
                </c:pt>
                <c:pt idx="9">
                  <c:v>УПФ "ДАЛЛБОГГ: ЖИВОТ И ЗДРАВЕ"</c:v>
                </c:pt>
              </c:strCache>
            </c:strRef>
          </c:cat>
          <c:val>
            <c:numRef>
              <c:f>'Таблица №2.1-У'!$E$5:$E$14</c:f>
              <c:numCache>
                <c:formatCode>0.00</c:formatCode>
                <c:ptCount val="10"/>
                <c:pt idx="0">
                  <c:v>25.499317922998404</c:v>
                </c:pt>
                <c:pt idx="1">
                  <c:v>8.5537716012607934</c:v>
                </c:pt>
                <c:pt idx="2">
                  <c:v>20.872480822991676</c:v>
                </c:pt>
                <c:pt idx="3">
                  <c:v>19.276062306905335</c:v>
                </c:pt>
                <c:pt idx="4">
                  <c:v>11.851703487071962</c:v>
                </c:pt>
                <c:pt idx="5">
                  <c:v>8.8596714954665217</c:v>
                </c:pt>
                <c:pt idx="6">
                  <c:v>2.449263876132747</c:v>
                </c:pt>
                <c:pt idx="7">
                  <c:v>1.402329811775874</c:v>
                </c:pt>
                <c:pt idx="8">
                  <c:v>1.0085378909631073</c:v>
                </c:pt>
                <c:pt idx="9">
                  <c:v>0.22686078443358293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486-4068-BA4B-B2C9A6D2C40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200">
          <a:latin typeface="Times New Roman" pitchFamily="18" charset="0"/>
          <a:cs typeface="Times New Roman" pitchFamily="18" charset="0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УПФ към 3</a:t>
            </a:r>
            <a:r>
              <a:rPr lang="en-US"/>
              <a:t>1</a:t>
            </a:r>
            <a:r>
              <a:rPr lang="bg-BG"/>
              <a:t>.</a:t>
            </a:r>
            <a:r>
              <a:rPr lang="en-US"/>
              <a:t>03</a:t>
            </a:r>
            <a:r>
              <a:rPr lang="bg-BG"/>
              <a:t>.20</a:t>
            </a:r>
            <a:r>
              <a:rPr lang="en-US"/>
              <a:t>24</a:t>
            </a:r>
            <a:r>
              <a:rPr lang="bg-BG"/>
              <a:t> г.</a:t>
            </a:r>
          </a:p>
        </c:rich>
      </c:tx>
      <c:layout>
        <c:manualLayout>
          <c:xMode val="edge"/>
          <c:yMode val="edge"/>
          <c:x val="0.29989658738366543"/>
          <c:y val="3.220338983050847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612202688728024"/>
          <c:y val="0.38305084745762913"/>
          <c:w val="0.53050672182005509"/>
          <c:h val="0.34576271186440954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1.2255533275731837E-2"/>
                  <c:y val="-0.215453677427377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980-444B-8AA0-0F6D6238633B}"/>
                </c:ext>
              </c:extLst>
            </c:dLbl>
            <c:dLbl>
              <c:idx val="1"/>
              <c:layout>
                <c:manualLayout>
                  <c:x val="0.17871939920553453"/>
                  <c:y val="0.131798144521275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80-444B-8AA0-0F6D6238633B}"/>
                </c:ext>
              </c:extLst>
            </c:dLbl>
            <c:dLbl>
              <c:idx val="2"/>
              <c:layout>
                <c:manualLayout>
                  <c:x val="-5.3044456399471808E-3"/>
                  <c:y val="4.14730138428129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980-444B-8AA0-0F6D6238633B}"/>
                </c:ext>
              </c:extLst>
            </c:dLbl>
            <c:dLbl>
              <c:idx val="3"/>
              <c:layout>
                <c:manualLayout>
                  <c:x val="-5.7940921810834087E-2"/>
                  <c:y val="7.62667378442108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80-444B-8AA0-0F6D6238633B}"/>
                </c:ext>
              </c:extLst>
            </c:dLbl>
            <c:dLbl>
              <c:idx val="4"/>
              <c:layout>
                <c:manualLayout>
                  <c:x val="-7.2272378996103753E-2"/>
                  <c:y val="-4.94049411336275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980-444B-8AA0-0F6D6238633B}"/>
                </c:ext>
              </c:extLst>
            </c:dLbl>
            <c:dLbl>
              <c:idx val="5"/>
              <c:layout>
                <c:manualLayout>
                  <c:x val="6.6867728490459929E-3"/>
                  <c:y val="-9.79570193319743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980-444B-8AA0-0F6D6238633B}"/>
                </c:ext>
              </c:extLst>
            </c:dLbl>
            <c:dLbl>
              <c:idx val="6"/>
              <c:layout>
                <c:manualLayout>
                  <c:x val="0.1374839520447742"/>
                  <c:y val="-8.316704479736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980-444B-8AA0-0F6D6238633B}"/>
                </c:ext>
              </c:extLst>
            </c:dLbl>
            <c:dLbl>
              <c:idx val="7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80-444B-8AA0-0F6D6238633B}"/>
                </c:ext>
              </c:extLst>
            </c:dLbl>
            <c:dLbl>
              <c:idx val="8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980-444B-8AA0-0F6D6238633B}"/>
                </c:ext>
              </c:extLst>
            </c:dLbl>
            <c:dLbl>
              <c:idx val="9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980-444B-8AA0-0F6D6238633B}"/>
                </c:ext>
              </c:extLst>
            </c:dLbl>
            <c:dLbl>
              <c:idx val="1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980-444B-8AA0-0F6D6238633B}"/>
                </c:ext>
              </c:extLst>
            </c:dLbl>
            <c:dLbl>
              <c:idx val="12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980-444B-8AA0-0F6D6238633B}"/>
                </c:ext>
              </c:extLst>
            </c:dLbl>
            <c:dLbl>
              <c:idx val="1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980-444B-8AA0-0F6D6238633B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№4.1-У'!$B$6:$B$8,'Таблица №4.1-У'!$B$10:$B$13)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№4.1-У'!$M$6:$M$8,'Таблица №4.1-У'!$M$10:$M$13)</c:f>
              <c:numCache>
                <c:formatCode>#\ ##0.00_ ;\-#\ ##0.00\ </c:formatCode>
                <c:ptCount val="7"/>
                <c:pt idx="0">
                  <c:v>58.807033698342025</c:v>
                </c:pt>
                <c:pt idx="1">
                  <c:v>8.1894651685522355</c:v>
                </c:pt>
                <c:pt idx="2">
                  <c:v>5.6216734798682022E-3</c:v>
                </c:pt>
                <c:pt idx="3">
                  <c:v>16.411865342044464</c:v>
                </c:pt>
                <c:pt idx="4">
                  <c:v>13.99785925032522</c:v>
                </c:pt>
                <c:pt idx="5">
                  <c:v>1.4045361365377282</c:v>
                </c:pt>
                <c:pt idx="6">
                  <c:v>1.1836187307184549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980-444B-8AA0-0F6D6238633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2870" name="Line 1"/>
        <xdr:cNvSpPr>
          <a:spLocks noChangeShapeType="1"/>
        </xdr:cNvSpPr>
      </xdr:nvSpPr>
      <xdr:spPr bwMode="auto">
        <a:xfrm>
          <a:off x="9525" y="600075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3891" name="Line 1"/>
        <xdr:cNvSpPr>
          <a:spLocks noChangeShapeType="1"/>
        </xdr:cNvSpPr>
      </xdr:nvSpPr>
      <xdr:spPr bwMode="auto">
        <a:xfrm>
          <a:off x="9525" y="4000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1845" name="Line 3"/>
        <xdr:cNvSpPr>
          <a:spLocks noChangeShapeType="1"/>
        </xdr:cNvSpPr>
      </xdr:nvSpPr>
      <xdr:spPr bwMode="auto">
        <a:xfrm>
          <a:off x="9525" y="400050"/>
          <a:ext cx="26860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4915" name="Line 1"/>
        <xdr:cNvSpPr>
          <a:spLocks noChangeShapeType="1"/>
        </xdr:cNvSpPr>
      </xdr:nvSpPr>
      <xdr:spPr bwMode="auto">
        <a:xfrm>
          <a:off x="9525" y="361950"/>
          <a:ext cx="261937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5939" name="Line 1"/>
        <xdr:cNvSpPr>
          <a:spLocks noChangeShapeType="1"/>
        </xdr:cNvSpPr>
      </xdr:nvSpPr>
      <xdr:spPr bwMode="auto">
        <a:xfrm>
          <a:off x="9525" y="628650"/>
          <a:ext cx="2600325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790575"/>
          <a:ext cx="2647950" cy="4000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299011" name="Line 1"/>
        <xdr:cNvSpPr>
          <a:spLocks noChangeShapeType="1"/>
        </xdr:cNvSpPr>
      </xdr:nvSpPr>
      <xdr:spPr bwMode="auto">
        <a:xfrm>
          <a:off x="9525" y="400050"/>
          <a:ext cx="2657475" cy="100965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FF00FF"/>
          </a:solidFill>
          <a:prstDash val="solid"/>
          <a:round/>
          <a:headEnd type="stealth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P16"/>
  <sheetViews>
    <sheetView showGridLines="0" tabSelected="1" zoomScaleNormal="75" workbookViewId="0">
      <selection sqref="A1:E1"/>
    </sheetView>
  </sheetViews>
  <sheetFormatPr defaultRowHeight="15.75"/>
  <cols>
    <col min="1" max="1" width="62.7109375" style="3" customWidth="1"/>
    <col min="2" max="6" width="10.42578125" style="3" customWidth="1"/>
    <col min="7" max="7" width="10.140625" style="55" bestFit="1" customWidth="1"/>
    <col min="8" max="9" width="9.140625" style="55"/>
    <col min="10" max="15" width="9.140625" style="3"/>
    <col min="16" max="16" width="10" style="3" bestFit="1" customWidth="1"/>
    <col min="17" max="16384" width="9.140625" style="3"/>
  </cols>
  <sheetData>
    <row r="1" spans="1:16" ht="31.5" customHeight="1">
      <c r="A1" s="137" t="s">
        <v>27</v>
      </c>
      <c r="B1" s="137"/>
      <c r="C1" s="137"/>
      <c r="D1" s="137"/>
      <c r="E1" s="137"/>
      <c r="F1" s="63"/>
    </row>
    <row r="2" spans="1:16" ht="15.75" customHeight="1">
      <c r="A2" s="2"/>
    </row>
    <row r="3" spans="1:16" ht="15.75" customHeight="1">
      <c r="A3" s="10" t="s">
        <v>20</v>
      </c>
      <c r="B3" s="52">
        <v>2023</v>
      </c>
      <c r="C3" s="134">
        <v>2024</v>
      </c>
      <c r="D3" s="135"/>
      <c r="E3" s="136"/>
      <c r="F3" s="64"/>
    </row>
    <row r="4" spans="1:16" ht="15.75" customHeight="1">
      <c r="A4" s="6" t="s">
        <v>19</v>
      </c>
      <c r="B4" s="8">
        <v>12</v>
      </c>
      <c r="C4" s="8">
        <v>1</v>
      </c>
      <c r="D4" s="8">
        <v>2</v>
      </c>
      <c r="E4" s="39">
        <v>3</v>
      </c>
      <c r="F4" s="64"/>
    </row>
    <row r="5" spans="1:16" ht="15.75" customHeight="1">
      <c r="A5" s="9" t="s">
        <v>1</v>
      </c>
      <c r="B5" s="54">
        <v>1030429</v>
      </c>
      <c r="C5" s="30">
        <v>1029940</v>
      </c>
      <c r="D5" s="30">
        <v>1030013</v>
      </c>
      <c r="E5" s="54">
        <v>1029514</v>
      </c>
      <c r="F5" s="65"/>
      <c r="G5" s="61"/>
      <c r="H5" s="62"/>
      <c r="I5" s="62"/>
      <c r="J5" s="60"/>
      <c r="K5" s="60"/>
      <c r="L5" s="60"/>
      <c r="M5" s="60"/>
      <c r="N5" s="60"/>
      <c r="O5" s="60"/>
      <c r="P5" s="60"/>
    </row>
    <row r="6" spans="1:16" ht="15.75" customHeight="1">
      <c r="A6" s="9" t="s">
        <v>2</v>
      </c>
      <c r="B6" s="54">
        <v>357534</v>
      </c>
      <c r="C6" s="30">
        <v>357360</v>
      </c>
      <c r="D6" s="30">
        <v>357131</v>
      </c>
      <c r="E6" s="54">
        <v>356169</v>
      </c>
      <c r="F6" s="65"/>
      <c r="G6" s="61"/>
      <c r="H6" s="62"/>
      <c r="I6" s="62"/>
      <c r="J6" s="60"/>
      <c r="K6" s="60"/>
      <c r="L6" s="60"/>
      <c r="M6" s="60"/>
      <c r="N6" s="60"/>
      <c r="O6" s="60"/>
    </row>
    <row r="7" spans="1:16" ht="15.75" customHeight="1">
      <c r="A7" s="9" t="s">
        <v>3</v>
      </c>
      <c r="B7" s="54">
        <v>800972</v>
      </c>
      <c r="C7" s="30">
        <v>800137</v>
      </c>
      <c r="D7" s="30">
        <v>807567</v>
      </c>
      <c r="E7" s="54">
        <v>806530</v>
      </c>
      <c r="F7" s="65"/>
      <c r="G7" s="61"/>
      <c r="H7" s="62"/>
      <c r="I7" s="62"/>
      <c r="J7" s="60"/>
      <c r="K7" s="60"/>
      <c r="L7" s="60"/>
      <c r="M7" s="60"/>
      <c r="N7" s="60"/>
      <c r="O7" s="60"/>
    </row>
    <row r="8" spans="1:16" ht="15.75" customHeight="1">
      <c r="A8" s="9" t="s">
        <v>4</v>
      </c>
      <c r="B8" s="54">
        <v>755935</v>
      </c>
      <c r="C8" s="30">
        <v>755125</v>
      </c>
      <c r="D8" s="30">
        <v>761223</v>
      </c>
      <c r="E8" s="54">
        <v>760831</v>
      </c>
      <c r="F8" s="65"/>
      <c r="G8" s="61"/>
      <c r="H8" s="62"/>
      <c r="I8" s="62"/>
      <c r="J8" s="60"/>
      <c r="K8" s="60"/>
      <c r="L8" s="60"/>
      <c r="M8" s="60"/>
      <c r="N8" s="60"/>
      <c r="O8" s="60"/>
    </row>
    <row r="9" spans="1:16" ht="15.75" customHeight="1">
      <c r="A9" s="9" t="s">
        <v>57</v>
      </c>
      <c r="B9" s="54">
        <v>382386</v>
      </c>
      <c r="C9" s="30">
        <v>382177</v>
      </c>
      <c r="D9" s="30">
        <v>391144</v>
      </c>
      <c r="E9" s="54">
        <v>391070</v>
      </c>
      <c r="F9" s="65"/>
      <c r="G9" s="61"/>
      <c r="H9" s="62"/>
      <c r="I9" s="62"/>
      <c r="J9" s="60"/>
      <c r="K9" s="60"/>
      <c r="L9" s="60"/>
      <c r="M9" s="60"/>
      <c r="N9" s="60"/>
      <c r="O9" s="60"/>
    </row>
    <row r="10" spans="1:16" ht="15.75" customHeight="1">
      <c r="A10" s="9" t="s">
        <v>5</v>
      </c>
      <c r="B10" s="54">
        <v>316506</v>
      </c>
      <c r="C10" s="30">
        <v>316355</v>
      </c>
      <c r="D10" s="30">
        <v>319308</v>
      </c>
      <c r="E10" s="54">
        <v>319242</v>
      </c>
      <c r="F10" s="65"/>
      <c r="G10" s="61"/>
      <c r="H10" s="62"/>
      <c r="I10" s="62"/>
      <c r="J10" s="60"/>
      <c r="K10" s="60"/>
      <c r="L10" s="60"/>
      <c r="M10" s="60"/>
      <c r="N10" s="60"/>
      <c r="O10" s="60"/>
    </row>
    <row r="11" spans="1:16" ht="15.75" customHeight="1">
      <c r="A11" s="9" t="s">
        <v>36</v>
      </c>
      <c r="B11" s="54">
        <v>186865</v>
      </c>
      <c r="C11" s="30">
        <v>186857</v>
      </c>
      <c r="D11" s="30">
        <v>184575</v>
      </c>
      <c r="E11" s="54">
        <v>184605</v>
      </c>
      <c r="F11" s="65"/>
      <c r="G11" s="61"/>
      <c r="H11" s="62"/>
      <c r="I11" s="62"/>
      <c r="J11" s="60"/>
      <c r="K11" s="60"/>
      <c r="L11" s="60"/>
      <c r="M11" s="60"/>
      <c r="N11" s="60"/>
      <c r="O11" s="60"/>
    </row>
    <row r="12" spans="1:16" ht="15.75" customHeight="1">
      <c r="A12" s="9" t="s">
        <v>31</v>
      </c>
      <c r="B12" s="54">
        <v>101991</v>
      </c>
      <c r="C12" s="30">
        <v>101980</v>
      </c>
      <c r="D12" s="30">
        <v>104465</v>
      </c>
      <c r="E12" s="54">
        <v>104482</v>
      </c>
      <c r="F12" s="65"/>
      <c r="G12" s="61"/>
      <c r="H12" s="62"/>
      <c r="I12" s="62"/>
      <c r="J12" s="60"/>
      <c r="K12" s="60"/>
      <c r="L12" s="60"/>
      <c r="M12" s="60"/>
      <c r="N12" s="60"/>
      <c r="O12" s="60"/>
    </row>
    <row r="13" spans="1:16">
      <c r="A13" s="9" t="s">
        <v>38</v>
      </c>
      <c r="B13" s="75">
        <v>74348</v>
      </c>
      <c r="C13" s="31">
        <v>74350</v>
      </c>
      <c r="D13" s="31">
        <v>75507</v>
      </c>
      <c r="E13" s="75">
        <v>75525</v>
      </c>
      <c r="F13" s="66"/>
      <c r="G13" s="61"/>
      <c r="H13" s="62"/>
      <c r="I13" s="62"/>
      <c r="J13" s="60"/>
      <c r="K13" s="60"/>
      <c r="L13" s="60"/>
      <c r="M13" s="60"/>
      <c r="N13" s="60"/>
      <c r="O13" s="60"/>
    </row>
    <row r="14" spans="1:16" ht="17.25" customHeight="1">
      <c r="A14" s="9" t="s">
        <v>58</v>
      </c>
      <c r="B14" s="75">
        <v>14171</v>
      </c>
      <c r="C14" s="31">
        <v>14175</v>
      </c>
      <c r="D14" s="31">
        <v>16281</v>
      </c>
      <c r="E14" s="75">
        <v>16295</v>
      </c>
      <c r="F14" s="66"/>
      <c r="G14" s="61"/>
      <c r="H14" s="62"/>
      <c r="I14" s="62"/>
      <c r="J14" s="60"/>
      <c r="K14" s="60"/>
      <c r="L14" s="60"/>
      <c r="M14" s="60"/>
      <c r="N14" s="60"/>
      <c r="O14" s="60"/>
    </row>
    <row r="15" spans="1:16" s="55" customFormat="1" ht="15.75" customHeight="1">
      <c r="A15" s="5" t="s">
        <v>6</v>
      </c>
      <c r="B15" s="54">
        <f>SUM(B5:B14)</f>
        <v>4021137</v>
      </c>
      <c r="C15" s="54">
        <f t="shared" ref="C15:E15" si="0">SUM(C5:C14)</f>
        <v>4018456</v>
      </c>
      <c r="D15" s="54">
        <f t="shared" si="0"/>
        <v>4047214</v>
      </c>
      <c r="E15" s="54">
        <f t="shared" si="0"/>
        <v>4044263</v>
      </c>
      <c r="F15" s="61"/>
      <c r="G15" s="61"/>
      <c r="H15" s="62"/>
      <c r="I15" s="62"/>
      <c r="J15" s="60"/>
      <c r="K15" s="60"/>
      <c r="L15" s="60"/>
      <c r="M15" s="60"/>
      <c r="N15" s="60"/>
      <c r="O15" s="60"/>
    </row>
    <row r="16" spans="1:16">
      <c r="C16" s="1"/>
      <c r="E16" s="55"/>
      <c r="F16" s="55"/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8"/>
  <sheetViews>
    <sheetView showGridLines="0" workbookViewId="0">
      <selection sqref="A1:E1"/>
    </sheetView>
  </sheetViews>
  <sheetFormatPr defaultRowHeight="15.75" customHeight="1"/>
  <cols>
    <col min="1" max="1" width="53.42578125" style="115" bestFit="1" customWidth="1"/>
    <col min="2" max="4" width="10" style="115" customWidth="1"/>
    <col min="5" max="16384" width="9.140625" style="115"/>
  </cols>
  <sheetData>
    <row r="1" spans="1:5" ht="46.5" customHeight="1">
      <c r="A1" s="161" t="s">
        <v>54</v>
      </c>
      <c r="B1" s="161"/>
      <c r="C1" s="161"/>
      <c r="D1" s="161"/>
      <c r="E1" s="161"/>
    </row>
    <row r="2" spans="1:5" ht="15.75" customHeight="1">
      <c r="A2" s="116"/>
      <c r="B2" s="117"/>
      <c r="E2" s="118" t="s">
        <v>18</v>
      </c>
    </row>
    <row r="3" spans="1:5" ht="15.75" customHeight="1">
      <c r="A3" s="119" t="s">
        <v>20</v>
      </c>
      <c r="B3" s="46">
        <v>2023</v>
      </c>
      <c r="C3" s="158">
        <v>2024</v>
      </c>
      <c r="D3" s="159"/>
      <c r="E3" s="160"/>
    </row>
    <row r="4" spans="1:5" ht="15.75" customHeight="1">
      <c r="A4" s="120" t="s">
        <v>19</v>
      </c>
      <c r="B4" s="46">
        <v>12</v>
      </c>
      <c r="C4" s="46">
        <v>1</v>
      </c>
      <c r="D4" s="46">
        <v>2</v>
      </c>
      <c r="E4" s="46">
        <v>3</v>
      </c>
    </row>
    <row r="5" spans="1:5" ht="15.75" customHeight="1">
      <c r="A5" s="121" t="s">
        <v>1</v>
      </c>
      <c r="B5" s="47">
        <v>6420.1032554852654</v>
      </c>
      <c r="C5" s="47">
        <v>6430.8293604655119</v>
      </c>
      <c r="D5" s="47">
        <v>6547.5025675316429</v>
      </c>
      <c r="E5" s="47">
        <v>6699.2545368650835</v>
      </c>
    </row>
    <row r="6" spans="1:5" ht="15.75" customHeight="1">
      <c r="A6" s="121" t="s">
        <v>2</v>
      </c>
      <c r="B6" s="47">
        <v>6817.6123602291555</v>
      </c>
      <c r="C6" s="47">
        <v>6843.3671543139917</v>
      </c>
      <c r="D6" s="47">
        <v>6870.7821779610467</v>
      </c>
      <c r="E6" s="47">
        <v>7020.8291873459893</v>
      </c>
    </row>
    <row r="7" spans="1:5" ht="15.75" customHeight="1">
      <c r="A7" s="121" t="s">
        <v>3</v>
      </c>
      <c r="B7" s="47">
        <v>6595.8938419744645</v>
      </c>
      <c r="C7" s="47">
        <v>6653.6700840059866</v>
      </c>
      <c r="D7" s="47">
        <v>6725.9224992474738</v>
      </c>
      <c r="E7" s="47">
        <v>6879.8304541204934</v>
      </c>
    </row>
    <row r="8" spans="1:5" ht="15.75" customHeight="1">
      <c r="A8" s="121" t="s">
        <v>4</v>
      </c>
      <c r="B8" s="47">
        <v>7118.3178201634873</v>
      </c>
      <c r="C8" s="47">
        <v>7180.5134020576061</v>
      </c>
      <c r="D8" s="47">
        <v>7268.1201306685907</v>
      </c>
      <c r="E8" s="47">
        <v>7424.4736915287785</v>
      </c>
    </row>
    <row r="9" spans="1:5" ht="15.75" customHeight="1">
      <c r="A9" s="74" t="s">
        <v>57</v>
      </c>
      <c r="B9" s="47">
        <v>7756.3626443624889</v>
      </c>
      <c r="C9" s="47">
        <v>7821.6013846025526</v>
      </c>
      <c r="D9" s="47">
        <v>7933.9950665398228</v>
      </c>
      <c r="E9" s="47">
        <v>8115.8235163416675</v>
      </c>
    </row>
    <row r="10" spans="1:5" ht="15.75" customHeight="1">
      <c r="A10" s="121" t="s">
        <v>5</v>
      </c>
      <c r="B10" s="47">
        <v>7525.1115707647905</v>
      </c>
      <c r="C10" s="47">
        <v>7572.9936675903364</v>
      </c>
      <c r="D10" s="47">
        <v>7602.503394882835</v>
      </c>
      <c r="E10" s="47">
        <v>7751.4455911151153</v>
      </c>
    </row>
    <row r="11" spans="1:5" ht="15.75" customHeight="1">
      <c r="A11" s="121" t="s">
        <v>36</v>
      </c>
      <c r="B11" s="47">
        <v>4244.96784814282</v>
      </c>
      <c r="C11" s="47">
        <v>4223.9490829508259</v>
      </c>
      <c r="D11" s="47">
        <v>4343.1779626842917</v>
      </c>
      <c r="E11" s="47">
        <v>4425.4157564078614</v>
      </c>
    </row>
    <row r="12" spans="1:5" ht="15.75" customHeight="1">
      <c r="A12" s="121" t="s">
        <v>31</v>
      </c>
      <c r="B12" s="47">
        <v>3917.1272471145689</v>
      </c>
      <c r="C12" s="47">
        <v>3918.614929631648</v>
      </c>
      <c r="D12" s="47">
        <v>3936.6989045089099</v>
      </c>
      <c r="E12" s="47">
        <v>4022.4191087979243</v>
      </c>
    </row>
    <row r="13" spans="1:5">
      <c r="A13" s="121" t="s">
        <v>38</v>
      </c>
      <c r="B13" s="48">
        <v>3799.6988245443763</v>
      </c>
      <c r="C13" s="48">
        <v>3848.8974935663155</v>
      </c>
      <c r="D13" s="48">
        <v>3850.5280752656058</v>
      </c>
      <c r="E13" s="48">
        <v>3937.9965896495864</v>
      </c>
    </row>
    <row r="14" spans="1:5" ht="18" customHeight="1">
      <c r="A14" s="121" t="s">
        <v>58</v>
      </c>
      <c r="B14" s="48">
        <v>3124.4846592239833</v>
      </c>
      <c r="C14" s="48">
        <v>3164.7590474698418</v>
      </c>
      <c r="D14" s="48">
        <v>3117.1229093464513</v>
      </c>
      <c r="E14" s="48">
        <v>3233.9595375722542</v>
      </c>
    </row>
    <row r="15" spans="1:5">
      <c r="A15" s="122" t="s">
        <v>8</v>
      </c>
      <c r="B15" s="47">
        <v>6636.7503753187348</v>
      </c>
      <c r="C15" s="47">
        <v>6675.3937851296268</v>
      </c>
      <c r="D15" s="47">
        <v>6759.3154883462857</v>
      </c>
      <c r="E15" s="47">
        <v>6910.0910650802643</v>
      </c>
    </row>
    <row r="17" spans="1:5" ht="15.75" customHeight="1">
      <c r="A17" s="115" t="s">
        <v>44</v>
      </c>
    </row>
    <row r="18" spans="1:5" ht="33" customHeight="1">
      <c r="A18" s="162" t="s">
        <v>48</v>
      </c>
      <c r="B18" s="162"/>
      <c r="C18" s="162"/>
      <c r="D18" s="162"/>
      <c r="E18" s="162"/>
    </row>
  </sheetData>
  <mergeCells count="3">
    <mergeCell ref="C3:E3"/>
    <mergeCell ref="A1:E1"/>
    <mergeCell ref="A18:E18"/>
  </mergeCells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O16"/>
  <sheetViews>
    <sheetView showGridLines="0" zoomScaleNormal="75" zoomScaleSheetLayoutView="75" workbookViewId="0">
      <selection sqref="A1:L1"/>
    </sheetView>
  </sheetViews>
  <sheetFormatPr defaultColWidth="11.5703125" defaultRowHeight="15.75"/>
  <cols>
    <col min="1" max="1" width="40" style="21" customWidth="1"/>
    <col min="2" max="2" width="13.140625" style="21" bestFit="1" customWidth="1"/>
    <col min="3" max="3" width="14.140625" style="21" customWidth="1"/>
    <col min="4" max="4" width="11.85546875" style="21" customWidth="1"/>
    <col min="5" max="5" width="13.42578125" style="21" customWidth="1"/>
    <col min="6" max="6" width="12.7109375" style="21" customWidth="1"/>
    <col min="7" max="7" width="11.5703125" style="21" customWidth="1"/>
    <col min="8" max="8" width="11.7109375" style="21" customWidth="1"/>
    <col min="9" max="9" width="12.7109375" style="21" customWidth="1"/>
    <col min="10" max="10" width="14.85546875" style="21" customWidth="1"/>
    <col min="11" max="11" width="12" style="21" customWidth="1"/>
    <col min="12" max="12" width="12.28515625" style="21" customWidth="1"/>
    <col min="13" max="16384" width="11.5703125" style="21"/>
  </cols>
  <sheetData>
    <row r="1" spans="1:15">
      <c r="A1" s="164" t="s">
        <v>63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81"/>
    </row>
    <row r="2" spans="1:15">
      <c r="A2" s="123"/>
      <c r="B2" s="81"/>
      <c r="C2" s="81" t="s">
        <v>23</v>
      </c>
      <c r="D2" s="81"/>
      <c r="E2" s="81"/>
      <c r="F2" s="81"/>
      <c r="G2" s="81"/>
      <c r="H2" s="165" t="s">
        <v>40</v>
      </c>
      <c r="I2" s="165"/>
      <c r="J2" s="165"/>
      <c r="K2" s="165"/>
      <c r="L2" s="165"/>
      <c r="M2" s="81"/>
    </row>
    <row r="3" spans="1:15" ht="33" customHeight="1">
      <c r="A3" s="27" t="s">
        <v>19</v>
      </c>
      <c r="B3" s="166" t="s">
        <v>9</v>
      </c>
      <c r="C3" s="166" t="s">
        <v>2</v>
      </c>
      <c r="D3" s="166" t="s">
        <v>10</v>
      </c>
      <c r="E3" s="166" t="s">
        <v>4</v>
      </c>
      <c r="F3" s="166" t="s">
        <v>57</v>
      </c>
      <c r="G3" s="168" t="s">
        <v>11</v>
      </c>
      <c r="H3" s="170" t="s">
        <v>36</v>
      </c>
      <c r="I3" s="170" t="s">
        <v>31</v>
      </c>
      <c r="J3" s="170" t="s">
        <v>47</v>
      </c>
      <c r="K3" s="170" t="s">
        <v>58</v>
      </c>
      <c r="L3" s="163" t="s">
        <v>7</v>
      </c>
      <c r="M3" s="81"/>
    </row>
    <row r="4" spans="1:15" ht="25.5" customHeight="1">
      <c r="A4" s="28" t="s">
        <v>26</v>
      </c>
      <c r="B4" s="167"/>
      <c r="C4" s="167"/>
      <c r="D4" s="167"/>
      <c r="E4" s="167"/>
      <c r="F4" s="167"/>
      <c r="G4" s="169"/>
      <c r="H4" s="171"/>
      <c r="I4" s="171"/>
      <c r="J4" s="171"/>
      <c r="K4" s="171"/>
      <c r="L4" s="146"/>
    </row>
    <row r="5" spans="1:15" ht="48.75" customHeight="1">
      <c r="A5" s="124" t="s">
        <v>55</v>
      </c>
      <c r="B5" s="128">
        <v>456</v>
      </c>
      <c r="C5" s="128">
        <v>101</v>
      </c>
      <c r="D5" s="128">
        <v>605</v>
      </c>
      <c r="E5" s="128">
        <v>241</v>
      </c>
      <c r="F5" s="128">
        <v>25</v>
      </c>
      <c r="G5" s="128">
        <v>93</v>
      </c>
      <c r="H5" s="128">
        <v>4</v>
      </c>
      <c r="I5" s="128">
        <v>0</v>
      </c>
      <c r="J5" s="128">
        <v>0</v>
      </c>
      <c r="K5" s="128">
        <v>0</v>
      </c>
      <c r="L5" s="128">
        <f>SUM(B5:K5)</f>
        <v>1525</v>
      </c>
      <c r="N5" s="125"/>
      <c r="O5" s="126"/>
    </row>
    <row r="6" spans="1:15" ht="33" customHeight="1">
      <c r="A6" s="124" t="s">
        <v>56</v>
      </c>
      <c r="B6" s="128">
        <v>776</v>
      </c>
      <c r="C6" s="128">
        <v>235</v>
      </c>
      <c r="D6" s="128">
        <v>700</v>
      </c>
      <c r="E6" s="128">
        <v>565</v>
      </c>
      <c r="F6" s="128">
        <v>346</v>
      </c>
      <c r="G6" s="128">
        <v>269</v>
      </c>
      <c r="H6" s="128">
        <v>20</v>
      </c>
      <c r="I6" s="128">
        <v>49</v>
      </c>
      <c r="J6" s="128">
        <v>9</v>
      </c>
      <c r="K6" s="128">
        <v>1</v>
      </c>
      <c r="L6" s="128">
        <f t="shared" ref="L6:L7" si="0">SUM(B6:K6)</f>
        <v>2970</v>
      </c>
    </row>
    <row r="7" spans="1:15" ht="36" customHeight="1">
      <c r="A7" s="124" t="s">
        <v>25</v>
      </c>
      <c r="B7" s="128">
        <v>3591</v>
      </c>
      <c r="C7" s="128">
        <v>1368</v>
      </c>
      <c r="D7" s="128">
        <v>2612</v>
      </c>
      <c r="E7" s="128">
        <v>2363</v>
      </c>
      <c r="F7" s="128">
        <v>1240</v>
      </c>
      <c r="G7" s="128">
        <v>1233</v>
      </c>
      <c r="H7" s="128">
        <v>181</v>
      </c>
      <c r="I7" s="128">
        <v>102</v>
      </c>
      <c r="J7" s="128">
        <v>82</v>
      </c>
      <c r="K7" s="128">
        <v>34</v>
      </c>
      <c r="L7" s="128">
        <f t="shared" si="0"/>
        <v>12806</v>
      </c>
    </row>
    <row r="8" spans="1:15" ht="15.75" customHeight="1">
      <c r="A8" s="127" t="s">
        <v>24</v>
      </c>
      <c r="B8" s="128">
        <f>SUM(B5:B7)</f>
        <v>4823</v>
      </c>
      <c r="C8" s="128">
        <f t="shared" ref="C8:L8" si="1">SUM(C5:C7)</f>
        <v>1704</v>
      </c>
      <c r="D8" s="128">
        <f t="shared" si="1"/>
        <v>3917</v>
      </c>
      <c r="E8" s="128">
        <f t="shared" si="1"/>
        <v>3169</v>
      </c>
      <c r="F8" s="128">
        <f t="shared" si="1"/>
        <v>1611</v>
      </c>
      <c r="G8" s="128">
        <f t="shared" si="1"/>
        <v>1595</v>
      </c>
      <c r="H8" s="128">
        <f t="shared" si="1"/>
        <v>205</v>
      </c>
      <c r="I8" s="128">
        <f t="shared" si="1"/>
        <v>151</v>
      </c>
      <c r="J8" s="128">
        <f t="shared" si="1"/>
        <v>91</v>
      </c>
      <c r="K8" s="128">
        <f t="shared" si="1"/>
        <v>35</v>
      </c>
      <c r="L8" s="128">
        <f t="shared" si="1"/>
        <v>17301</v>
      </c>
      <c r="M8" s="125"/>
    </row>
    <row r="13" spans="1:15"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</row>
    <row r="14" spans="1:15"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</row>
    <row r="15" spans="1:15"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</row>
    <row r="16" spans="1:15">
      <c r="B16" s="125"/>
      <c r="C16" s="125"/>
      <c r="D16" s="125"/>
      <c r="E16" s="125"/>
      <c r="F16" s="125"/>
      <c r="G16" s="125"/>
      <c r="H16" s="125"/>
      <c r="I16" s="125"/>
      <c r="J16" s="125"/>
      <c r="K16" s="125"/>
      <c r="L16" s="125"/>
    </row>
  </sheetData>
  <mergeCells count="13">
    <mergeCell ref="L3:L4"/>
    <mergeCell ref="A1:L1"/>
    <mergeCell ref="H2:L2"/>
    <mergeCell ref="B3:B4"/>
    <mergeCell ref="C3:C4"/>
    <mergeCell ref="D3:D4"/>
    <mergeCell ref="E3:E4"/>
    <mergeCell ref="F3:F4"/>
    <mergeCell ref="G3:G4"/>
    <mergeCell ref="I3:I4"/>
    <mergeCell ref="H3:H4"/>
    <mergeCell ref="J3:J4"/>
    <mergeCell ref="K3:K4"/>
  </mergeCells>
  <phoneticPr fontId="2" type="noConversion"/>
  <printOptions horizontalCentered="1" verticalCentered="1"/>
  <pageMargins left="0.21" right="0.21" top="0.35433070866141736" bottom="0.98425196850393704" header="0.51181102362204722" footer="0.51181102362204722"/>
  <pageSetup paperSize="9" scale="87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5"/>
  <sheetViews>
    <sheetView showGridLines="0" zoomScaleNormal="75" workbookViewId="0">
      <selection sqref="A1:E1"/>
    </sheetView>
  </sheetViews>
  <sheetFormatPr defaultRowHeight="13.5" customHeight="1"/>
  <cols>
    <col min="1" max="1" width="57.5703125" style="13" customWidth="1"/>
    <col min="2" max="4" width="8.7109375" style="11" customWidth="1"/>
    <col min="5" max="16384" width="9.140625" style="11"/>
  </cols>
  <sheetData>
    <row r="1" spans="1:5" ht="15.75" customHeight="1">
      <c r="A1" s="138" t="s">
        <v>28</v>
      </c>
      <c r="B1" s="138"/>
      <c r="C1" s="138"/>
      <c r="D1" s="138"/>
      <c r="E1" s="138"/>
    </row>
    <row r="2" spans="1:5" ht="15.75" customHeight="1">
      <c r="A2" s="38"/>
      <c r="B2" s="37"/>
      <c r="C2" s="37"/>
      <c r="D2" s="37"/>
      <c r="E2" s="38" t="s">
        <v>17</v>
      </c>
    </row>
    <row r="3" spans="1:5" ht="15.75" customHeight="1">
      <c r="A3" s="10" t="s">
        <v>20</v>
      </c>
      <c r="B3" s="7">
        <f>'Таблица №1-У'!B3</f>
        <v>2023</v>
      </c>
      <c r="C3" s="134">
        <f>'Таблица №1-У'!C3:E3</f>
        <v>2024</v>
      </c>
      <c r="D3" s="135"/>
      <c r="E3" s="136"/>
    </row>
    <row r="4" spans="1:5" ht="15.75" customHeight="1">
      <c r="A4" s="6" t="s">
        <v>19</v>
      </c>
      <c r="B4" s="7">
        <f>'Таблица №1-У'!B4</f>
        <v>12</v>
      </c>
      <c r="C4" s="7">
        <f>'Таблица №1-У'!C4</f>
        <v>1</v>
      </c>
      <c r="D4" s="7">
        <f>'Таблица №1-У'!D4</f>
        <v>2</v>
      </c>
      <c r="E4" s="7">
        <f>'Таблица №1-У'!E4</f>
        <v>3</v>
      </c>
    </row>
    <row r="5" spans="1:5" ht="15.75" customHeight="1">
      <c r="A5" s="82" t="s">
        <v>1</v>
      </c>
      <c r="B5" s="35">
        <f>'Таблица №1-У'!B5/'Таблица №1-У'!B$15*100</f>
        <v>25.625314432211589</v>
      </c>
      <c r="C5" s="35">
        <f>'Таблица №1-У'!C5/'Таблица №1-У'!C$15*100</f>
        <v>25.630242063120761</v>
      </c>
      <c r="D5" s="35">
        <f>'Таблица №1-У'!D5/'Таблица №1-У'!D$15*100</f>
        <v>25.449926789144335</v>
      </c>
      <c r="E5" s="35">
        <f>'Таблица №1-У'!E5/'Таблица №1-У'!E$15*100</f>
        <v>25.456158513924539</v>
      </c>
    </row>
    <row r="6" spans="1:5" ht="15.75" customHeight="1">
      <c r="A6" s="82" t="s">
        <v>2</v>
      </c>
      <c r="B6" s="35">
        <f>'Таблица №1-У'!B6/'Таблица №1-У'!B$15*100</f>
        <v>8.8913658002699236</v>
      </c>
      <c r="C6" s="35">
        <f>'Таблица №1-У'!C6/'Таблица №1-У'!C$15*100</f>
        <v>8.8929678463569104</v>
      </c>
      <c r="D6" s="35">
        <f>'Таблица №1-У'!D6/'Таблица №1-У'!D$15*100</f>
        <v>8.8241195054177997</v>
      </c>
      <c r="E6" s="35">
        <f>'Таблица №1-У'!E6/'Таблица №1-У'!E$15*100</f>
        <v>8.8067714686211058</v>
      </c>
    </row>
    <row r="7" spans="1:5" ht="15.75" customHeight="1">
      <c r="A7" s="82" t="s">
        <v>3</v>
      </c>
      <c r="B7" s="35">
        <f>'Таблица №1-У'!B7/'Таблица №1-У'!B$15*100</f>
        <v>19.919042798094171</v>
      </c>
      <c r="C7" s="35">
        <f>'Таблица №1-У'!C7/'Таблица №1-У'!C$15*100</f>
        <v>19.911553094024175</v>
      </c>
      <c r="D7" s="35">
        <f>'Таблица №1-У'!D7/'Таблица №1-У'!D$15*100</f>
        <v>19.953652067817515</v>
      </c>
      <c r="E7" s="35">
        <f>'Таблица №1-У'!E7/'Таблица №1-У'!E$15*100</f>
        <v>19.942570500484265</v>
      </c>
    </row>
    <row r="8" spans="1:5" ht="15.75" customHeight="1">
      <c r="A8" s="82" t="s">
        <v>4</v>
      </c>
      <c r="B8" s="35">
        <f>'Таблица №1-У'!B8/'Таблица №1-У'!B$15*100</f>
        <v>18.799036192997153</v>
      </c>
      <c r="C8" s="35">
        <f>'Таблица №1-У'!C8/'Таблица №1-У'!C$15*100</f>
        <v>18.79142138174463</v>
      </c>
      <c r="D8" s="35">
        <f>'Таблица №1-У'!D8/'Таблица №1-У'!D$15*100</f>
        <v>18.808568066823252</v>
      </c>
      <c r="E8" s="35">
        <f>'Таблица №1-У'!E8/'Таблица №1-У'!E$15*100</f>
        <v>18.812599477333695</v>
      </c>
    </row>
    <row r="9" spans="1:5" ht="15.75" customHeight="1">
      <c r="A9" s="82" t="s">
        <v>57</v>
      </c>
      <c r="B9" s="35">
        <f>'Таблица №1-У'!B9/'Таблица №1-У'!B$15*100</f>
        <v>9.509399953296791</v>
      </c>
      <c r="C9" s="35">
        <f>'Таблица №1-У'!C9/'Таблица №1-У'!C$15*100</f>
        <v>9.5105433529693979</v>
      </c>
      <c r="D9" s="35">
        <f>'Таблица №1-У'!D9/'Таблица №1-У'!D$15*100</f>
        <v>9.6645247817387467</v>
      </c>
      <c r="E9" s="35">
        <f>'Таблица №1-У'!E9/'Таблица №1-У'!E$15*100</f>
        <v>9.6697469971661096</v>
      </c>
    </row>
    <row r="10" spans="1:5" ht="13.5" customHeight="1">
      <c r="A10" s="82" t="s">
        <v>5</v>
      </c>
      <c r="B10" s="35">
        <f>'Таблица №1-У'!B10/'Таблица №1-У'!B$15*100</f>
        <v>7.8710573651183742</v>
      </c>
      <c r="C10" s="35">
        <f>'Таблица №1-У'!C10/'Таблица №1-У'!C$15*100</f>
        <v>7.8725510494578019</v>
      </c>
      <c r="D10" s="35">
        <f>'Таблица №1-У'!D10/'Таблица №1-У'!D$15*100</f>
        <v>7.889575396803826</v>
      </c>
      <c r="E10" s="35">
        <f>'Таблица №1-У'!E10/'Таблица №1-У'!E$15*100</f>
        <v>7.8937002860595369</v>
      </c>
    </row>
    <row r="11" spans="1:5" ht="15.75" customHeight="1">
      <c r="A11" s="82" t="s">
        <v>36</v>
      </c>
      <c r="B11" s="35">
        <f>'Таблица №1-У'!B11/'Таблица №1-У'!B$15*100</f>
        <v>4.647068727078933</v>
      </c>
      <c r="C11" s="35">
        <f>'Таблица №1-У'!C11/'Таблица №1-У'!C$15*100</f>
        <v>4.649970038243544</v>
      </c>
      <c r="D11" s="35">
        <f>'Таблица №1-У'!D11/'Таблица №1-У'!D$15*100</f>
        <v>4.5605446116760815</v>
      </c>
      <c r="E11" s="35">
        <f>'Таблица №1-У'!E11/'Таблица №1-У'!E$15*100</f>
        <v>4.5646141212873648</v>
      </c>
    </row>
    <row r="12" spans="1:5" ht="15.75" customHeight="1">
      <c r="A12" s="82" t="s">
        <v>31</v>
      </c>
      <c r="B12" s="35">
        <f>'Таблица №1-У'!B12/'Таблица №1-У'!B$15*100</f>
        <v>2.5363721753324993</v>
      </c>
      <c r="C12" s="35">
        <f>'Таблица №1-У'!C12/'Таблица №1-У'!C$15*100</f>
        <v>2.5377906340146561</v>
      </c>
      <c r="D12" s="35">
        <f>'Таблица №1-У'!D12/'Таблица №1-У'!D$15*100</f>
        <v>2.5811582980292123</v>
      </c>
      <c r="E12" s="35">
        <f>'Таблица №1-У'!E12/'Таблица №1-У'!E$15*100</f>
        <v>2.5834620547674572</v>
      </c>
    </row>
    <row r="13" spans="1:5" ht="15.75">
      <c r="A13" s="82" t="s">
        <v>38</v>
      </c>
      <c r="B13" s="35">
        <f>'Таблица №1-У'!B13/'Таблица №1-У'!B$15*100</f>
        <v>1.8489297927426995</v>
      </c>
      <c r="C13" s="35">
        <f>'Таблица №1-У'!C13/'Таблица №1-У'!C$15*100</f>
        <v>1.8502131166796401</v>
      </c>
      <c r="D13" s="35">
        <f>'Таблица №1-У'!D13/'Таблица №1-У'!D$15*100</f>
        <v>1.865653755892325</v>
      </c>
      <c r="E13" s="35">
        <f>'Таблица №1-У'!E13/'Таблица №1-У'!E$15*100</f>
        <v>1.8674601528139985</v>
      </c>
    </row>
    <row r="14" spans="1:5" s="37" customFormat="1" ht="15.75">
      <c r="A14" s="82" t="s">
        <v>58</v>
      </c>
      <c r="B14" s="35">
        <f>'Таблица №1-У'!B14/'Таблица №1-У'!B$15*100</f>
        <v>0.35241276285786832</v>
      </c>
      <c r="C14" s="35">
        <f>'Таблица №1-У'!C14/'Таблица №1-У'!C$15*100</f>
        <v>0.35274742338848553</v>
      </c>
      <c r="D14" s="35">
        <f>'Таблица №1-У'!D14/'Таблица №1-У'!D$15*100</f>
        <v>0.40227672665690523</v>
      </c>
      <c r="E14" s="35">
        <f>'Таблица №1-У'!E14/'Таблица №1-У'!E$15*100</f>
        <v>0.40291642754192791</v>
      </c>
    </row>
    <row r="15" spans="1:5" ht="15.75" customHeight="1">
      <c r="A15" s="5" t="s">
        <v>6</v>
      </c>
      <c r="B15" s="45">
        <f>SUM(B5:B14)</f>
        <v>100</v>
      </c>
      <c r="C15" s="45">
        <f>SUM(C5:C14)</f>
        <v>99.999999999999972</v>
      </c>
      <c r="D15" s="45">
        <f t="shared" ref="D15" si="0">SUM(D5:D14)</f>
        <v>99.999999999999986</v>
      </c>
      <c r="E15" s="45">
        <f t="shared" ref="E15" si="1">SUM(E5:E14)</f>
        <v>100</v>
      </c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96" orientation="landscape" r:id="rId1"/>
  <headerFooter alignWithMargins="0">
    <oddHeader>&amp;R&amp;"Times New Roman,Regular"&amp;12&amp;A</oddHeader>
  </headerFooter>
  <ignoredErrors>
    <ignoredError sqref="B15:D15 E1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F15"/>
  <sheetViews>
    <sheetView showGridLines="0" zoomScaleNormal="75" zoomScaleSheetLayoutView="100" workbookViewId="0">
      <selection sqref="A1:E1"/>
    </sheetView>
  </sheetViews>
  <sheetFormatPr defaultRowHeight="13.5" customHeight="1"/>
  <cols>
    <col min="1" max="1" width="53.85546875" style="13" customWidth="1"/>
    <col min="2" max="4" width="11.28515625" style="14" customWidth="1"/>
    <col min="5" max="6" width="11.28515625" style="67" customWidth="1"/>
    <col min="7" max="16384" width="9.140625" style="14"/>
  </cols>
  <sheetData>
    <row r="1" spans="1:6" ht="15.75" customHeight="1">
      <c r="A1" s="138" t="s">
        <v>61</v>
      </c>
      <c r="B1" s="138"/>
      <c r="C1" s="138"/>
      <c r="D1" s="138"/>
      <c r="E1" s="138"/>
    </row>
    <row r="2" spans="1:6" ht="15.75" customHeight="1">
      <c r="A2" s="11"/>
      <c r="B2" s="16"/>
      <c r="E2" s="36" t="s">
        <v>16</v>
      </c>
    </row>
    <row r="3" spans="1:6" ht="15.75" customHeight="1">
      <c r="A3" s="10" t="s">
        <v>20</v>
      </c>
      <c r="B3" s="7">
        <v>2023</v>
      </c>
      <c r="C3" s="134">
        <v>2024</v>
      </c>
      <c r="D3" s="135"/>
      <c r="E3" s="136"/>
    </row>
    <row r="4" spans="1:6" ht="15.75" customHeight="1">
      <c r="A4" s="6" t="s">
        <v>19</v>
      </c>
      <c r="B4" s="8">
        <v>12</v>
      </c>
      <c r="C4" s="8">
        <v>1</v>
      </c>
      <c r="D4" s="8">
        <v>2</v>
      </c>
      <c r="E4" s="39">
        <v>3</v>
      </c>
    </row>
    <row r="5" spans="1:6" s="15" customFormat="1" ht="15.75" customHeight="1">
      <c r="A5" s="5" t="s">
        <v>1</v>
      </c>
      <c r="B5" s="32">
        <v>5084839</v>
      </c>
      <c r="C5" s="32">
        <v>5108420</v>
      </c>
      <c r="D5" s="32">
        <v>5205988</v>
      </c>
      <c r="E5" s="32">
        <v>5322849</v>
      </c>
      <c r="F5" s="57"/>
    </row>
    <row r="6" spans="1:6" s="15" customFormat="1" ht="15.75" customHeight="1">
      <c r="A6" s="5" t="s">
        <v>2</v>
      </c>
      <c r="B6" s="32">
        <v>1744534</v>
      </c>
      <c r="C6" s="32">
        <v>1747876</v>
      </c>
      <c r="D6" s="32">
        <v>1754763</v>
      </c>
      <c r="E6" s="56">
        <v>1785555</v>
      </c>
      <c r="F6" s="57"/>
    </row>
    <row r="7" spans="1:6" s="15" customFormat="1" ht="15.75" customHeight="1">
      <c r="A7" s="5" t="s">
        <v>3</v>
      </c>
      <c r="B7" s="32">
        <v>4158642</v>
      </c>
      <c r="C7" s="32">
        <v>4188866</v>
      </c>
      <c r="D7" s="32">
        <v>4261623</v>
      </c>
      <c r="E7" s="56">
        <v>4357021</v>
      </c>
      <c r="F7" s="57"/>
    </row>
    <row r="8" spans="1:6" s="15" customFormat="1" ht="15.75" customHeight="1">
      <c r="A8" s="5" t="s">
        <v>4</v>
      </c>
      <c r="B8" s="32">
        <v>3836350</v>
      </c>
      <c r="C8" s="32">
        <v>3863462</v>
      </c>
      <c r="D8" s="32">
        <v>3935293</v>
      </c>
      <c r="E8" s="56">
        <v>4023777</v>
      </c>
      <c r="F8" s="57"/>
    </row>
    <row r="9" spans="1:6" s="15" customFormat="1" ht="15.75" customHeight="1">
      <c r="A9" s="9" t="s">
        <v>57</v>
      </c>
      <c r="B9" s="32">
        <v>2306627</v>
      </c>
      <c r="C9" s="32">
        <v>2322873</v>
      </c>
      <c r="D9" s="32">
        <v>2416788</v>
      </c>
      <c r="E9" s="56">
        <v>2473981</v>
      </c>
      <c r="F9" s="57"/>
    </row>
    <row r="10" spans="1:6" s="15" customFormat="1" ht="15.75" customHeight="1">
      <c r="A10" s="5" t="s">
        <v>5</v>
      </c>
      <c r="B10" s="32">
        <v>1782361</v>
      </c>
      <c r="C10" s="32">
        <v>1789503</v>
      </c>
      <c r="D10" s="32">
        <v>1814543</v>
      </c>
      <c r="E10" s="56">
        <v>1849410</v>
      </c>
      <c r="F10" s="57"/>
    </row>
    <row r="11" spans="1:6" s="15" customFormat="1" ht="15.75" customHeight="1">
      <c r="A11" s="5" t="s">
        <v>36</v>
      </c>
      <c r="B11" s="32">
        <v>499551</v>
      </c>
      <c r="C11" s="32">
        <v>496440</v>
      </c>
      <c r="D11" s="32">
        <v>501582</v>
      </c>
      <c r="E11" s="56">
        <v>511271</v>
      </c>
      <c r="F11" s="57"/>
    </row>
    <row r="12" spans="1:6" s="15" customFormat="1" ht="15.75" customHeight="1">
      <c r="A12" s="5" t="s">
        <v>37</v>
      </c>
      <c r="B12" s="32">
        <v>278794</v>
      </c>
      <c r="C12" s="32">
        <v>278467</v>
      </c>
      <c r="D12" s="32">
        <v>286544</v>
      </c>
      <c r="E12" s="56">
        <v>292729</v>
      </c>
      <c r="F12" s="57"/>
    </row>
    <row r="13" spans="1:6" s="15" customFormat="1" ht="15.75">
      <c r="A13" s="5" t="s">
        <v>38</v>
      </c>
      <c r="B13" s="33">
        <v>201018</v>
      </c>
      <c r="C13" s="33">
        <v>203188</v>
      </c>
      <c r="D13" s="33">
        <v>206086</v>
      </c>
      <c r="E13" s="76">
        <v>210527</v>
      </c>
      <c r="F13" s="57"/>
    </row>
    <row r="14" spans="1:6" s="15" customFormat="1" ht="15.75">
      <c r="A14" s="9" t="s">
        <v>58</v>
      </c>
      <c r="B14" s="33">
        <v>41103</v>
      </c>
      <c r="C14" s="33">
        <v>41484</v>
      </c>
      <c r="D14" s="33">
        <v>45889</v>
      </c>
      <c r="E14" s="76">
        <v>47356</v>
      </c>
      <c r="F14" s="57"/>
    </row>
    <row r="15" spans="1:6" s="57" customFormat="1" ht="15.75" customHeight="1">
      <c r="A15" s="5" t="s">
        <v>6</v>
      </c>
      <c r="B15" s="56">
        <f>SUM(B5:B14)</f>
        <v>19933819</v>
      </c>
      <c r="C15" s="56">
        <f t="shared" ref="C15:E15" si="0">SUM(C5:C14)</f>
        <v>20040579</v>
      </c>
      <c r="D15" s="56">
        <f t="shared" si="0"/>
        <v>20429099</v>
      </c>
      <c r="E15" s="56">
        <f t="shared" si="0"/>
        <v>20874476</v>
      </c>
    </row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horizontalDpi="300" verticalDpi="300" r:id="rId1"/>
  <headerFooter alignWithMargins="0">
    <oddHeader>&amp;R&amp;"Times New Roman,Regular"&amp;12&amp;A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16"/>
  <sheetViews>
    <sheetView showGridLines="0" zoomScaleNormal="100" workbookViewId="0">
      <selection sqref="A1:E1"/>
    </sheetView>
  </sheetViews>
  <sheetFormatPr defaultRowHeight="12.75" customHeight="1"/>
  <cols>
    <col min="1" max="1" width="54.42578125" style="4" customWidth="1"/>
    <col min="2" max="4" width="9.85546875" style="4" customWidth="1"/>
    <col min="5" max="16384" width="9.140625" style="4"/>
  </cols>
  <sheetData>
    <row r="1" spans="1:5" ht="15.75" customHeight="1">
      <c r="A1" s="138" t="s">
        <v>29</v>
      </c>
      <c r="B1" s="138"/>
      <c r="C1" s="138"/>
      <c r="D1" s="138"/>
      <c r="E1" s="138"/>
    </row>
    <row r="2" spans="1:5" ht="12.75" customHeight="1">
      <c r="A2" s="38"/>
      <c r="B2" s="14"/>
      <c r="C2" s="14"/>
      <c r="D2" s="14"/>
      <c r="E2" s="38" t="s">
        <v>17</v>
      </c>
    </row>
    <row r="3" spans="1:5" ht="15.75" customHeight="1">
      <c r="A3" s="10" t="s">
        <v>20</v>
      </c>
      <c r="B3" s="7">
        <f>'Таблица №2-У'!B3</f>
        <v>2023</v>
      </c>
      <c r="C3" s="134">
        <f>'Таблица №2-У'!C3:E3</f>
        <v>2024</v>
      </c>
      <c r="D3" s="135"/>
      <c r="E3" s="136"/>
    </row>
    <row r="4" spans="1:5" ht="15.75" customHeight="1">
      <c r="A4" s="6" t="s">
        <v>19</v>
      </c>
      <c r="B4" s="7">
        <f>'Таблица №2-У'!B4</f>
        <v>12</v>
      </c>
      <c r="C4" s="7">
        <f>'Таблица №2-У'!C4</f>
        <v>1</v>
      </c>
      <c r="D4" s="7">
        <f>'Таблица №2-У'!D4</f>
        <v>2</v>
      </c>
      <c r="E4" s="7">
        <f>'Таблица №2-У'!E4</f>
        <v>3</v>
      </c>
    </row>
    <row r="5" spans="1:5" ht="15.75">
      <c r="A5" s="82" t="s">
        <v>1</v>
      </c>
      <c r="B5" s="35">
        <f>'Таблица №2-У'!B5/'Таблица №2-У'!B$15*100</f>
        <v>25.508604246883149</v>
      </c>
      <c r="C5" s="35">
        <f>'Таблица №2-У'!C5/'Таблица №2-У'!C$15*100</f>
        <v>25.490381290879871</v>
      </c>
      <c r="D5" s="35">
        <f>'Таблица №2-У'!D5/'Таблица №2-У'!D$15*100</f>
        <v>25.483199234582006</v>
      </c>
      <c r="E5" s="35">
        <f>'Таблица №2-У'!E5/'Таблица №2-У'!E$15*100</f>
        <v>25.499317922998404</v>
      </c>
    </row>
    <row r="6" spans="1:5" ht="15.75">
      <c r="A6" s="82" t="s">
        <v>2</v>
      </c>
      <c r="B6" s="35">
        <f>'Таблица №2-У'!B6/'Таблица №2-У'!B$15*100</f>
        <v>8.7516295798612393</v>
      </c>
      <c r="C6" s="35">
        <f>'Таблица №2-У'!C6/'Таблица №2-У'!C$15*100</f>
        <v>8.7216841389662445</v>
      </c>
      <c r="D6" s="35">
        <f>'Таблица №2-У'!D6/'Таблица №2-У'!D$15*100</f>
        <v>8.5895271250092815</v>
      </c>
      <c r="E6" s="35">
        <f>'Таблица №2-У'!E6/'Таблица №2-У'!E$15*100</f>
        <v>8.5537716012607934</v>
      </c>
    </row>
    <row r="7" spans="1:5" ht="15.75">
      <c r="A7" s="82" t="s">
        <v>3</v>
      </c>
      <c r="B7" s="35">
        <f>'Таблица №2-У'!B7/'Таблица №2-У'!B$15*100</f>
        <v>20.862244209200455</v>
      </c>
      <c r="C7" s="35">
        <f>'Таблица №2-У'!C7/'Таблица №2-У'!C$15*100</f>
        <v>20.901921047291101</v>
      </c>
      <c r="D7" s="35">
        <f>'Таблица №2-У'!D7/'Таблица №2-У'!D$15*100</f>
        <v>20.860552880966505</v>
      </c>
      <c r="E7" s="35">
        <f>'Таблица №2-У'!E7/'Таблица №2-У'!E$15*100</f>
        <v>20.872480822991676</v>
      </c>
    </row>
    <row r="8" spans="1:5" ht="15.75">
      <c r="A8" s="82" t="s">
        <v>4</v>
      </c>
      <c r="B8" s="35">
        <f>'Таблица №2-У'!B8/'Таблица №2-У'!B$15*100</f>
        <v>19.245434103720918</v>
      </c>
      <c r="C8" s="35">
        <f>'Таблица №2-У'!C8/'Таблица №2-У'!C$15*100</f>
        <v>19.278195505229665</v>
      </c>
      <c r="D8" s="35">
        <f>'Таблица №2-У'!D8/'Таблица №2-У'!D$15*100</f>
        <v>19.263174553121505</v>
      </c>
      <c r="E8" s="35">
        <f>'Таблица №2-У'!E8/'Таблица №2-У'!E$15*100</f>
        <v>19.276062306905335</v>
      </c>
    </row>
    <row r="9" spans="1:5" ht="15.75">
      <c r="A9" s="82" t="s">
        <v>57</v>
      </c>
      <c r="B9" s="35">
        <f>'Таблица №2-У'!B9/'Таблица №2-У'!B$15*100</f>
        <v>11.571425425303602</v>
      </c>
      <c r="C9" s="35">
        <f>'Таблица №2-У'!C9/'Таблица №2-У'!C$15*100</f>
        <v>11.590847749458735</v>
      </c>
      <c r="D9" s="35">
        <f>'Таблица №2-У'!D9/'Таблица №2-У'!D$15*100</f>
        <v>11.830125254177878</v>
      </c>
      <c r="E9" s="35">
        <f>'Таблица №2-У'!E9/'Таблица №2-У'!E$15*100</f>
        <v>11.851703487071962</v>
      </c>
    </row>
    <row r="10" spans="1:5" ht="15.75">
      <c r="A10" s="82" t="s">
        <v>5</v>
      </c>
      <c r="B10" s="35">
        <f>'Таблица №2-У'!B10/'Таблица №2-У'!B$15*100</f>
        <v>8.9413925149014339</v>
      </c>
      <c r="C10" s="35">
        <f>'Таблица №2-У'!C10/'Таблица №2-У'!C$15*100</f>
        <v>8.9293976985395478</v>
      </c>
      <c r="D10" s="35">
        <f>'Таблица №2-У'!D10/'Таблица №2-У'!D$15*100</f>
        <v>8.8821489386291592</v>
      </c>
      <c r="E10" s="35">
        <f>'Таблица №2-У'!E10/'Таблица №2-У'!E$15*100</f>
        <v>8.8596714954665217</v>
      </c>
    </row>
    <row r="11" spans="1:5" ht="15.75">
      <c r="A11" s="82" t="s">
        <v>36</v>
      </c>
      <c r="B11" s="35">
        <f>'Таблица №2-У'!B11/'Таблица №2-У'!B$15*100</f>
        <v>2.5060476369329932</v>
      </c>
      <c r="C11" s="35">
        <f>'Таблица №2-У'!C11/'Таблица №2-У'!C$15*100</f>
        <v>2.4771739379386193</v>
      </c>
      <c r="D11" s="35">
        <f>'Таблица №2-У'!D11/'Таблица №2-У'!D$15*100</f>
        <v>2.4552330966725453</v>
      </c>
      <c r="E11" s="35">
        <f>'Таблица №2-У'!E11/'Таблица №2-У'!E$15*100</f>
        <v>2.449263876132747</v>
      </c>
    </row>
    <row r="12" spans="1:5" ht="15.75">
      <c r="A12" s="82" t="s">
        <v>31</v>
      </c>
      <c r="B12" s="35">
        <f>'Таблица №2-У'!B12/'Таблица №2-У'!B$15*100</f>
        <v>1.3985980308138646</v>
      </c>
      <c r="C12" s="35">
        <f>'Таблица №2-У'!C12/'Таблица №2-У'!C$15*100</f>
        <v>1.3895157420351978</v>
      </c>
      <c r="D12" s="35">
        <f>'Таблица №2-У'!D12/'Таблица №2-У'!D$15*100</f>
        <v>1.4026267139828341</v>
      </c>
      <c r="E12" s="35">
        <f>'Таблица №2-У'!E12/'Таблица №2-У'!E$15*100</f>
        <v>1.402329811775874</v>
      </c>
    </row>
    <row r="13" spans="1:5" ht="15.75">
      <c r="A13" s="82" t="s">
        <v>38</v>
      </c>
      <c r="B13" s="35">
        <f>'Таблица №2-У'!B13/'Таблица №2-У'!B$15*100</f>
        <v>1.0084269351497572</v>
      </c>
      <c r="C13" s="35">
        <f>'Таблица №2-У'!C13/'Таблица №2-У'!C$15*100</f>
        <v>1.013882882325905</v>
      </c>
      <c r="D13" s="35">
        <f>'Таблица №2-У'!D13/'Таблица №2-У'!D$15*100</f>
        <v>1.0087865353239513</v>
      </c>
      <c r="E13" s="35">
        <f>'Таблица №2-У'!E13/'Таблица №2-У'!E$15*100</f>
        <v>1.0085378909631073</v>
      </c>
    </row>
    <row r="14" spans="1:5" ht="15.75" customHeight="1">
      <c r="A14" s="82" t="s">
        <v>58</v>
      </c>
      <c r="B14" s="35">
        <f>'Таблица №2-У'!B14/'Таблица №2-У'!B$15*100</f>
        <v>0.2061973172325885</v>
      </c>
      <c r="C14" s="35">
        <f>'Таблица №2-У'!C14/'Таблица №2-У'!C$15*100</f>
        <v>0.20700000733511742</v>
      </c>
      <c r="D14" s="35">
        <f>'Таблица №2-У'!D14/'Таблица №2-У'!D$15*100</f>
        <v>0.22462566753433422</v>
      </c>
      <c r="E14" s="35">
        <f>'Таблица №2-У'!E14/'Таблица №2-У'!E$15*100</f>
        <v>0.22686078443358293</v>
      </c>
    </row>
    <row r="15" spans="1:5" ht="15.75">
      <c r="A15" s="5" t="s">
        <v>6</v>
      </c>
      <c r="B15" s="50">
        <f>SUM(B5:B14)</f>
        <v>100</v>
      </c>
      <c r="C15" s="50">
        <f>SUM(C5:C14)</f>
        <v>99.999999999999986</v>
      </c>
      <c r="D15" s="50">
        <f t="shared" ref="D15" si="0">SUM(D5:D14)</f>
        <v>100</v>
      </c>
      <c r="E15" s="50">
        <f t="shared" ref="E15" si="1">SUM(E5:E14)</f>
        <v>100</v>
      </c>
    </row>
    <row r="16" spans="1:5" ht="15" customHeight="1"/>
  </sheetData>
  <mergeCells count="2">
    <mergeCell ref="C3:E3"/>
    <mergeCell ref="A1:E1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9" orientation="landscape" horizontalDpi="300" verticalDpi="300" r:id="rId1"/>
  <headerFooter alignWithMargins="0">
    <oddHeader>&amp;R&amp;"Times New Roman,Regular"&amp;12&amp;A</oddHeader>
  </headerFooter>
  <ignoredErrors>
    <ignoredError sqref="B15:D16 E15:F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30"/>
  <sheetViews>
    <sheetView showGridLines="0" zoomScaleNormal="75" workbookViewId="0">
      <selection activeCell="F6" sqref="F6"/>
    </sheetView>
  </sheetViews>
  <sheetFormatPr defaultRowHeight="15.75"/>
  <cols>
    <col min="1" max="1" width="55.140625" style="85" customWidth="1"/>
    <col min="2" max="2" width="10" style="85" customWidth="1"/>
    <col min="3" max="3" width="10.42578125" style="77" customWidth="1"/>
    <col min="4" max="5" width="9.5703125" style="77" customWidth="1"/>
    <col min="6" max="6" width="10.7109375" style="77" customWidth="1"/>
    <col min="7" max="7" width="10.42578125" style="77" customWidth="1"/>
    <col min="8" max="8" width="9.140625" style="77"/>
    <col min="9" max="9" width="11" style="77" bestFit="1" customWidth="1"/>
    <col min="10" max="16384" width="9.140625" style="77"/>
  </cols>
  <sheetData>
    <row r="1" spans="1:14" ht="15.75" customHeight="1">
      <c r="A1" s="138" t="s">
        <v>30</v>
      </c>
      <c r="B1" s="138"/>
      <c r="C1" s="138"/>
      <c r="D1" s="138"/>
      <c r="E1" s="138"/>
      <c r="F1" s="138"/>
      <c r="G1" s="138"/>
    </row>
    <row r="2" spans="1:14">
      <c r="A2" s="77"/>
      <c r="B2" s="129"/>
      <c r="C2" s="25"/>
      <c r="D2" s="25"/>
      <c r="E2" s="24"/>
      <c r="F2" s="24"/>
      <c r="G2" s="24" t="s">
        <v>16</v>
      </c>
    </row>
    <row r="3" spans="1:14">
      <c r="A3" s="139" t="s">
        <v>39</v>
      </c>
      <c r="B3" s="142">
        <v>2023</v>
      </c>
      <c r="C3" s="144"/>
      <c r="D3" s="142">
        <v>2024</v>
      </c>
      <c r="E3" s="143"/>
      <c r="F3" s="143"/>
      <c r="G3" s="144"/>
    </row>
    <row r="4" spans="1:14" ht="15.75" customHeight="1">
      <c r="A4" s="140"/>
      <c r="B4" s="147" t="s">
        <v>62</v>
      </c>
      <c r="C4" s="145" t="s">
        <v>34</v>
      </c>
      <c r="D4" s="149" t="s">
        <v>43</v>
      </c>
      <c r="E4" s="149"/>
      <c r="F4" s="149"/>
      <c r="G4" s="147" t="s">
        <v>62</v>
      </c>
    </row>
    <row r="5" spans="1:14">
      <c r="A5" s="141"/>
      <c r="B5" s="148"/>
      <c r="C5" s="146"/>
      <c r="D5" s="72">
        <v>1</v>
      </c>
      <c r="E5" s="73">
        <v>2</v>
      </c>
      <c r="F5" s="72">
        <v>3</v>
      </c>
      <c r="G5" s="148"/>
    </row>
    <row r="6" spans="1:14">
      <c r="A6" s="74" t="s">
        <v>1</v>
      </c>
      <c r="B6" s="33">
        <v>143562</v>
      </c>
      <c r="C6" s="76">
        <v>582432</v>
      </c>
      <c r="D6" s="76">
        <v>21326</v>
      </c>
      <c r="E6" s="76">
        <v>85803</v>
      </c>
      <c r="F6" s="76">
        <v>52784</v>
      </c>
      <c r="G6" s="76">
        <f>SUM(D6:F6)</f>
        <v>159913</v>
      </c>
      <c r="I6" s="57"/>
      <c r="J6" s="57"/>
      <c r="K6" s="57"/>
      <c r="M6" s="58"/>
      <c r="N6" s="58"/>
    </row>
    <row r="7" spans="1:14">
      <c r="A7" s="74" t="s">
        <v>2</v>
      </c>
      <c r="B7" s="33">
        <v>49396</v>
      </c>
      <c r="C7" s="76">
        <v>193686</v>
      </c>
      <c r="D7" s="76">
        <v>6916</v>
      </c>
      <c r="E7" s="76">
        <v>27753</v>
      </c>
      <c r="F7" s="76">
        <v>17029</v>
      </c>
      <c r="G7" s="76">
        <f t="shared" ref="G7:G15" si="0">SUM(D7:F7)</f>
        <v>51698</v>
      </c>
      <c r="I7" s="57"/>
      <c r="J7" s="57"/>
      <c r="K7" s="57"/>
      <c r="M7" s="58"/>
      <c r="N7" s="58"/>
    </row>
    <row r="8" spans="1:14">
      <c r="A8" s="74" t="s">
        <v>3</v>
      </c>
      <c r="B8" s="33">
        <v>115726</v>
      </c>
      <c r="C8" s="76">
        <v>477618</v>
      </c>
      <c r="D8" s="76">
        <v>18152</v>
      </c>
      <c r="E8" s="76">
        <v>71536</v>
      </c>
      <c r="F8" s="76">
        <v>44803</v>
      </c>
      <c r="G8" s="76">
        <f t="shared" si="0"/>
        <v>134491</v>
      </c>
      <c r="I8" s="57"/>
      <c r="J8" s="57"/>
      <c r="K8" s="57"/>
      <c r="M8" s="58"/>
      <c r="N8" s="58"/>
    </row>
    <row r="9" spans="1:14">
      <c r="A9" s="74" t="s">
        <v>4</v>
      </c>
      <c r="B9" s="33">
        <v>105703</v>
      </c>
      <c r="C9" s="76">
        <v>422019</v>
      </c>
      <c r="D9" s="76">
        <v>15248</v>
      </c>
      <c r="E9" s="76">
        <v>61579</v>
      </c>
      <c r="F9" s="76">
        <v>38095</v>
      </c>
      <c r="G9" s="76">
        <f t="shared" si="0"/>
        <v>114922</v>
      </c>
      <c r="I9" s="57"/>
      <c r="J9" s="57"/>
      <c r="K9" s="57"/>
      <c r="M9" s="58"/>
      <c r="N9" s="58"/>
    </row>
    <row r="10" spans="1:14">
      <c r="A10" s="74" t="s">
        <v>57</v>
      </c>
      <c r="B10" s="33">
        <v>58322</v>
      </c>
      <c r="C10" s="76">
        <v>243672</v>
      </c>
      <c r="D10" s="76">
        <v>8615</v>
      </c>
      <c r="E10" s="76">
        <v>39103</v>
      </c>
      <c r="F10" s="76">
        <v>23955</v>
      </c>
      <c r="G10" s="76">
        <f t="shared" si="0"/>
        <v>71673</v>
      </c>
      <c r="I10" s="57"/>
      <c r="J10" s="57"/>
      <c r="K10" s="57"/>
      <c r="M10" s="58"/>
      <c r="N10" s="58"/>
    </row>
    <row r="11" spans="1:14">
      <c r="A11" s="74" t="s">
        <v>5</v>
      </c>
      <c r="B11" s="33">
        <v>45959</v>
      </c>
      <c r="C11" s="76">
        <v>185691</v>
      </c>
      <c r="D11" s="76">
        <v>6975</v>
      </c>
      <c r="E11" s="76">
        <v>27696</v>
      </c>
      <c r="F11" s="76">
        <v>17066</v>
      </c>
      <c r="G11" s="76">
        <f t="shared" si="0"/>
        <v>51737</v>
      </c>
      <c r="I11" s="57"/>
      <c r="J11" s="57"/>
      <c r="K11" s="57"/>
      <c r="M11" s="58"/>
      <c r="N11" s="58"/>
    </row>
    <row r="12" spans="1:14">
      <c r="A12" s="74" t="s">
        <v>36</v>
      </c>
      <c r="B12" s="33">
        <v>20204</v>
      </c>
      <c r="C12" s="76">
        <v>78322</v>
      </c>
      <c r="D12" s="76">
        <v>2058</v>
      </c>
      <c r="E12" s="76">
        <v>11909</v>
      </c>
      <c r="F12" s="76">
        <v>6752</v>
      </c>
      <c r="G12" s="76">
        <f t="shared" si="0"/>
        <v>20719</v>
      </c>
      <c r="I12" s="57"/>
      <c r="J12" s="57"/>
      <c r="K12" s="57"/>
      <c r="M12" s="58"/>
      <c r="N12" s="58"/>
    </row>
    <row r="13" spans="1:14">
      <c r="A13" s="74" t="s">
        <v>31</v>
      </c>
      <c r="B13" s="33">
        <v>10359</v>
      </c>
      <c r="C13" s="76">
        <v>41655</v>
      </c>
      <c r="D13" s="76">
        <v>1247</v>
      </c>
      <c r="E13" s="76">
        <v>6611</v>
      </c>
      <c r="F13" s="76">
        <v>3872</v>
      </c>
      <c r="G13" s="76">
        <f t="shared" si="0"/>
        <v>11730</v>
      </c>
      <c r="I13" s="57"/>
      <c r="J13" s="57"/>
      <c r="K13" s="57"/>
      <c r="M13" s="58"/>
      <c r="N13" s="58"/>
    </row>
    <row r="14" spans="1:14">
      <c r="A14" s="74" t="s">
        <v>38</v>
      </c>
      <c r="B14" s="33">
        <v>8175</v>
      </c>
      <c r="C14" s="76">
        <v>32469</v>
      </c>
      <c r="D14" s="76">
        <v>971</v>
      </c>
      <c r="E14" s="76">
        <v>5140</v>
      </c>
      <c r="F14" s="76">
        <v>2897</v>
      </c>
      <c r="G14" s="76">
        <f t="shared" si="0"/>
        <v>9008</v>
      </c>
      <c r="I14" s="57"/>
      <c r="J14" s="57"/>
      <c r="K14" s="57"/>
      <c r="M14" s="58"/>
      <c r="N14" s="58"/>
    </row>
    <row r="15" spans="1:14" ht="18" customHeight="1">
      <c r="A15" s="74" t="s">
        <v>58</v>
      </c>
      <c r="B15" s="33">
        <v>1791</v>
      </c>
      <c r="C15" s="76">
        <v>8302</v>
      </c>
      <c r="D15" s="43">
        <v>213</v>
      </c>
      <c r="E15" s="76">
        <v>1713</v>
      </c>
      <c r="F15" s="76">
        <v>865</v>
      </c>
      <c r="G15" s="76">
        <f t="shared" si="0"/>
        <v>2791</v>
      </c>
      <c r="I15" s="57"/>
      <c r="J15" s="57"/>
      <c r="K15" s="57"/>
      <c r="M15" s="58"/>
      <c r="N15" s="58"/>
    </row>
    <row r="16" spans="1:14">
      <c r="A16" s="5" t="s">
        <v>6</v>
      </c>
      <c r="B16" s="56">
        <f>SUM(B6:B15)</f>
        <v>559197</v>
      </c>
      <c r="C16" s="56">
        <f>SUM(C6:C15)</f>
        <v>2265866</v>
      </c>
      <c r="D16" s="56">
        <f t="shared" ref="D16:G16" si="1">SUM(D6:D15)</f>
        <v>81721</v>
      </c>
      <c r="E16" s="56">
        <f t="shared" si="1"/>
        <v>338843</v>
      </c>
      <c r="F16" s="56">
        <f t="shared" si="1"/>
        <v>208118</v>
      </c>
      <c r="G16" s="56">
        <f t="shared" si="1"/>
        <v>628682</v>
      </c>
      <c r="H16" s="58"/>
      <c r="I16" s="58"/>
      <c r="J16" s="84"/>
      <c r="K16" s="58"/>
      <c r="M16" s="58"/>
      <c r="N16" s="58"/>
    </row>
    <row r="17" spans="3:7" ht="15" customHeight="1">
      <c r="C17" s="58"/>
      <c r="D17" s="58"/>
      <c r="E17" s="58"/>
      <c r="G17" s="58"/>
    </row>
    <row r="18" spans="3:7">
      <c r="C18" s="86"/>
      <c r="E18" s="58"/>
      <c r="F18" s="58"/>
      <c r="G18" s="58"/>
    </row>
    <row r="20" spans="3:7">
      <c r="C20" s="83"/>
      <c r="D20" s="83"/>
      <c r="E20" s="83"/>
      <c r="F20" s="83"/>
      <c r="G20" s="83"/>
    </row>
    <row r="21" spans="3:7">
      <c r="C21" s="83"/>
      <c r="D21" s="83"/>
      <c r="E21" s="83"/>
      <c r="F21" s="83"/>
      <c r="G21" s="83"/>
    </row>
    <row r="22" spans="3:7">
      <c r="C22" s="83"/>
      <c r="D22" s="83"/>
      <c r="E22" s="83"/>
      <c r="F22" s="83"/>
      <c r="G22" s="83"/>
    </row>
    <row r="23" spans="3:7">
      <c r="C23" s="83"/>
      <c r="D23" s="83"/>
      <c r="E23" s="83"/>
      <c r="F23" s="83"/>
      <c r="G23" s="83"/>
    </row>
    <row r="24" spans="3:7">
      <c r="C24" s="83"/>
      <c r="D24" s="83"/>
      <c r="E24" s="83"/>
      <c r="F24" s="83"/>
      <c r="G24" s="83"/>
    </row>
    <row r="25" spans="3:7">
      <c r="C25" s="83"/>
      <c r="D25" s="83"/>
      <c r="E25" s="83"/>
      <c r="F25" s="83"/>
      <c r="G25" s="83"/>
    </row>
    <row r="26" spans="3:7">
      <c r="C26" s="83"/>
      <c r="D26" s="83"/>
      <c r="E26" s="83"/>
      <c r="F26" s="83"/>
      <c r="G26" s="83"/>
    </row>
    <row r="27" spans="3:7">
      <c r="C27" s="83"/>
      <c r="D27" s="83"/>
      <c r="E27" s="83"/>
      <c r="F27" s="83"/>
      <c r="G27" s="83"/>
    </row>
    <row r="28" spans="3:7">
      <c r="C28" s="83"/>
      <c r="D28" s="83"/>
      <c r="E28" s="83"/>
      <c r="F28" s="83"/>
      <c r="G28" s="83"/>
    </row>
    <row r="29" spans="3:7">
      <c r="C29" s="83"/>
      <c r="D29" s="83"/>
      <c r="E29" s="83"/>
      <c r="F29" s="83"/>
      <c r="G29" s="83"/>
    </row>
    <row r="30" spans="3:7">
      <c r="C30" s="83"/>
      <c r="D30" s="83"/>
      <c r="E30" s="83"/>
      <c r="F30" s="83"/>
      <c r="G30" s="83"/>
    </row>
  </sheetData>
  <mergeCells count="8">
    <mergeCell ref="A3:A5"/>
    <mergeCell ref="A1:G1"/>
    <mergeCell ref="D3:G3"/>
    <mergeCell ref="C4:C5"/>
    <mergeCell ref="G4:G5"/>
    <mergeCell ref="D4:F4"/>
    <mergeCell ref="B3:C3"/>
    <mergeCell ref="B4:B5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19"/>
  <sheetViews>
    <sheetView showGridLines="0" zoomScaleNormal="75" workbookViewId="0">
      <selection sqref="A1:G1"/>
    </sheetView>
  </sheetViews>
  <sheetFormatPr defaultColWidth="9" defaultRowHeight="15.75"/>
  <cols>
    <col min="1" max="1" width="54.85546875" style="85" customWidth="1"/>
    <col min="2" max="2" width="17.7109375" style="77" customWidth="1"/>
    <col min="3" max="5" width="9.42578125" style="77" customWidth="1"/>
    <col min="6" max="6" width="19.140625" style="77" customWidth="1"/>
    <col min="7" max="7" width="16.7109375" style="77" customWidth="1"/>
    <col min="8" max="16384" width="9" style="77"/>
  </cols>
  <sheetData>
    <row r="1" spans="1:9" ht="35.25" customHeight="1">
      <c r="A1" s="138" t="s">
        <v>45</v>
      </c>
      <c r="B1" s="138"/>
      <c r="C1" s="138"/>
      <c r="D1" s="138"/>
      <c r="E1" s="138"/>
      <c r="F1" s="138"/>
      <c r="G1" s="138"/>
    </row>
    <row r="2" spans="1:9">
      <c r="A2" s="77"/>
      <c r="B2" s="68"/>
      <c r="D2" s="68"/>
      <c r="F2" s="68"/>
      <c r="G2" s="68" t="s">
        <v>21</v>
      </c>
    </row>
    <row r="3" spans="1:9" ht="15.75" customHeight="1">
      <c r="A3" s="69" t="s">
        <v>41</v>
      </c>
      <c r="B3" s="79">
        <v>2022</v>
      </c>
      <c r="C3" s="142">
        <v>2023</v>
      </c>
      <c r="D3" s="143"/>
      <c r="E3" s="143"/>
      <c r="F3" s="143"/>
      <c r="G3" s="144"/>
    </row>
    <row r="4" spans="1:9" ht="15.75" customHeight="1">
      <c r="A4" s="70"/>
      <c r="B4" s="150" t="s">
        <v>59</v>
      </c>
      <c r="C4" s="142" t="s">
        <v>43</v>
      </c>
      <c r="D4" s="143"/>
      <c r="E4" s="144"/>
      <c r="F4" s="150" t="s">
        <v>60</v>
      </c>
      <c r="G4" s="150" t="s">
        <v>59</v>
      </c>
    </row>
    <row r="5" spans="1:9" ht="27.75" customHeight="1">
      <c r="A5" s="71" t="s">
        <v>19</v>
      </c>
      <c r="B5" s="151"/>
      <c r="C5" s="72">
        <v>1</v>
      </c>
      <c r="D5" s="73">
        <v>2</v>
      </c>
      <c r="E5" s="72">
        <v>3</v>
      </c>
      <c r="F5" s="151"/>
      <c r="G5" s="151"/>
    </row>
    <row r="6" spans="1:9">
      <c r="A6" s="74" t="s">
        <v>1</v>
      </c>
      <c r="B6" s="131">
        <v>82.2</v>
      </c>
      <c r="C6" s="131">
        <v>41.34</v>
      </c>
      <c r="D6" s="131">
        <v>135.22999999999999</v>
      </c>
      <c r="E6" s="131">
        <v>88.87</v>
      </c>
      <c r="F6" s="131">
        <f>AVERAGE(C6:E6)</f>
        <v>88.48</v>
      </c>
      <c r="G6" s="131">
        <v>91.695610468049779</v>
      </c>
      <c r="I6" s="87"/>
    </row>
    <row r="7" spans="1:9">
      <c r="A7" s="74" t="s">
        <v>2</v>
      </c>
      <c r="B7" s="131">
        <v>88.76</v>
      </c>
      <c r="C7" s="131">
        <v>44.26</v>
      </c>
      <c r="D7" s="131">
        <v>145.30000000000001</v>
      </c>
      <c r="E7" s="131">
        <v>95.76</v>
      </c>
      <c r="F7" s="131">
        <f t="shared" ref="F7:F16" si="0">AVERAGE(C7:E7)</f>
        <v>95.106666666666669</v>
      </c>
      <c r="G7" s="131">
        <v>98.453049885261052</v>
      </c>
      <c r="I7" s="87"/>
    </row>
    <row r="8" spans="1:9">
      <c r="A8" s="74" t="s">
        <v>3</v>
      </c>
      <c r="B8" s="131">
        <v>86.59</v>
      </c>
      <c r="C8" s="131">
        <v>43.6</v>
      </c>
      <c r="D8" s="131">
        <v>140.15</v>
      </c>
      <c r="E8" s="131">
        <v>93.460000000000008</v>
      </c>
      <c r="F8" s="131">
        <f t="shared" si="0"/>
        <v>92.40333333333335</v>
      </c>
      <c r="G8" s="131">
        <v>95.64496710858505</v>
      </c>
      <c r="I8" s="87"/>
    </row>
    <row r="9" spans="1:9">
      <c r="A9" s="74" t="s">
        <v>4</v>
      </c>
      <c r="B9" s="131">
        <v>88.01</v>
      </c>
      <c r="C9" s="131">
        <v>43.63</v>
      </c>
      <c r="D9" s="131">
        <v>143.16</v>
      </c>
      <c r="E9" s="131">
        <v>94.75</v>
      </c>
      <c r="F9" s="131">
        <f t="shared" si="0"/>
        <v>93.84666666666665</v>
      </c>
      <c r="G9" s="131">
        <v>97.252666586556984</v>
      </c>
      <c r="I9" s="87"/>
    </row>
    <row r="10" spans="1:9">
      <c r="A10" s="74" t="s">
        <v>57</v>
      </c>
      <c r="B10" s="131">
        <v>93.78</v>
      </c>
      <c r="C10" s="131">
        <v>42.85</v>
      </c>
      <c r="D10" s="131">
        <v>155.24</v>
      </c>
      <c r="E10" s="131">
        <v>101.25</v>
      </c>
      <c r="F10" s="131">
        <f t="shared" si="0"/>
        <v>99.780000000000015</v>
      </c>
      <c r="G10" s="131">
        <v>103.94455047625125</v>
      </c>
      <c r="I10" s="87"/>
    </row>
    <row r="11" spans="1:9">
      <c r="A11" s="74" t="s">
        <v>5</v>
      </c>
      <c r="B11" s="131">
        <v>91.32</v>
      </c>
      <c r="C11" s="131">
        <v>45.63</v>
      </c>
      <c r="D11" s="131">
        <v>148.69</v>
      </c>
      <c r="E11" s="131">
        <v>98.17</v>
      </c>
      <c r="F11" s="131">
        <f t="shared" si="0"/>
        <v>97.49666666666667</v>
      </c>
      <c r="G11" s="131">
        <v>100.86938853816129</v>
      </c>
      <c r="I11" s="87"/>
    </row>
    <row r="12" spans="1:9">
      <c r="A12" s="74" t="s">
        <v>36</v>
      </c>
      <c r="B12" s="131">
        <v>84.57</v>
      </c>
      <c r="C12" s="131">
        <v>31.93</v>
      </c>
      <c r="D12" s="131">
        <v>148.17000000000002</v>
      </c>
      <c r="E12" s="131">
        <v>92.54</v>
      </c>
      <c r="F12" s="131">
        <f t="shared" si="0"/>
        <v>90.88000000000001</v>
      </c>
      <c r="G12" s="131">
        <v>95.119864704802126</v>
      </c>
      <c r="I12" s="87"/>
    </row>
    <row r="13" spans="1:9">
      <c r="A13" s="74" t="s">
        <v>31</v>
      </c>
      <c r="B13" s="131">
        <v>79.989999999999995</v>
      </c>
      <c r="C13" s="131">
        <v>32.020000000000003</v>
      </c>
      <c r="D13" s="131">
        <v>132.57</v>
      </c>
      <c r="E13" s="131">
        <v>87.04</v>
      </c>
      <c r="F13" s="131">
        <f t="shared" si="0"/>
        <v>83.876666666666665</v>
      </c>
      <c r="G13" s="131">
        <v>87.998259894379942</v>
      </c>
      <c r="I13" s="87"/>
    </row>
    <row r="14" spans="1:9">
      <c r="A14" s="74" t="s">
        <v>38</v>
      </c>
      <c r="B14" s="131">
        <v>84.04</v>
      </c>
      <c r="C14" s="131">
        <v>33.5</v>
      </c>
      <c r="D14" s="131">
        <v>140.30000000000001</v>
      </c>
      <c r="E14" s="131">
        <v>89.09</v>
      </c>
      <c r="F14" s="131">
        <f t="shared" si="0"/>
        <v>87.63</v>
      </c>
      <c r="G14" s="131">
        <v>91.783800819221142</v>
      </c>
      <c r="I14" s="87"/>
    </row>
    <row r="15" spans="1:9" ht="17.25" customHeight="1">
      <c r="A15" s="74" t="s">
        <v>58</v>
      </c>
      <c r="B15" s="131">
        <v>102.42</v>
      </c>
      <c r="C15" s="131">
        <v>30.82</v>
      </c>
      <c r="D15" s="131">
        <v>160.29</v>
      </c>
      <c r="E15" s="131">
        <v>96.65</v>
      </c>
      <c r="F15" s="131">
        <f t="shared" si="0"/>
        <v>95.92</v>
      </c>
      <c r="G15" s="131">
        <v>105.01059894657637</v>
      </c>
      <c r="I15" s="87"/>
    </row>
    <row r="16" spans="1:9">
      <c r="A16" s="20" t="s">
        <v>8</v>
      </c>
      <c r="B16" s="131">
        <v>86.72</v>
      </c>
      <c r="C16" s="130">
        <v>42.316990232780739</v>
      </c>
      <c r="D16" s="130">
        <v>142.26355123002182</v>
      </c>
      <c r="E16" s="130">
        <v>93.638724966559082</v>
      </c>
      <c r="F16" s="131">
        <f t="shared" si="0"/>
        <v>92.73975547645388</v>
      </c>
      <c r="G16" s="131">
        <v>96.199675336538874</v>
      </c>
      <c r="I16" s="87"/>
    </row>
    <row r="17" spans="1:6" ht="15" customHeight="1"/>
    <row r="18" spans="1:6" ht="15" customHeight="1">
      <c r="A18" s="85" t="s">
        <v>44</v>
      </c>
      <c r="C18" s="85"/>
    </row>
    <row r="19" spans="1:6" ht="35.25" customHeight="1">
      <c r="A19" s="152" t="s">
        <v>22</v>
      </c>
      <c r="B19" s="152"/>
      <c r="C19" s="152"/>
      <c r="D19" s="152"/>
      <c r="E19" s="152"/>
      <c r="F19" s="152"/>
    </row>
  </sheetData>
  <mergeCells count="7">
    <mergeCell ref="A1:G1"/>
    <mergeCell ref="G4:G5"/>
    <mergeCell ref="C3:G3"/>
    <mergeCell ref="A19:F19"/>
    <mergeCell ref="F4:F5"/>
    <mergeCell ref="B4:B5"/>
    <mergeCell ref="C4:E4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18"/>
  <sheetViews>
    <sheetView showGridLines="0" workbookViewId="0">
      <selection sqref="A1:M1"/>
    </sheetView>
  </sheetViews>
  <sheetFormatPr defaultRowHeight="15.75"/>
  <cols>
    <col min="1" max="1" width="4.85546875" style="49" customWidth="1"/>
    <col min="2" max="2" width="41.42578125" style="103" customWidth="1"/>
    <col min="3" max="3" width="12.85546875" style="49" customWidth="1"/>
    <col min="4" max="4" width="13.85546875" style="49" customWidth="1"/>
    <col min="5" max="6" width="14" style="49" customWidth="1"/>
    <col min="7" max="7" width="14.28515625" style="49" customWidth="1"/>
    <col min="8" max="8" width="13.7109375" style="49" customWidth="1"/>
    <col min="9" max="9" width="11.7109375" style="49" customWidth="1"/>
    <col min="10" max="10" width="13.28515625" style="49" customWidth="1"/>
    <col min="11" max="12" width="15.140625" style="49" customWidth="1"/>
    <col min="13" max="13" width="16.5703125" style="49" customWidth="1"/>
    <col min="14" max="16384" width="9.140625" style="49"/>
  </cols>
  <sheetData>
    <row r="1" spans="1:13" ht="29.25" customHeight="1">
      <c r="A1" s="153" t="s">
        <v>70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4.25" customHeight="1">
      <c r="A2" s="88"/>
      <c r="B2" s="88"/>
      <c r="C2" s="80"/>
      <c r="D2" s="80"/>
      <c r="E2" s="80"/>
      <c r="F2" s="80"/>
      <c r="G2" s="80"/>
      <c r="H2" s="80"/>
      <c r="M2" s="89" t="s">
        <v>40</v>
      </c>
    </row>
    <row r="3" spans="1:13" ht="63.75" customHeight="1">
      <c r="A3" s="90" t="s">
        <v>0</v>
      </c>
      <c r="B3" s="29" t="s">
        <v>42</v>
      </c>
      <c r="C3" s="91" t="s">
        <v>9</v>
      </c>
      <c r="D3" s="92" t="s">
        <v>2</v>
      </c>
      <c r="E3" s="92" t="s">
        <v>10</v>
      </c>
      <c r="F3" s="92" t="s">
        <v>4</v>
      </c>
      <c r="G3" s="92" t="s">
        <v>57</v>
      </c>
      <c r="H3" s="93" t="s">
        <v>11</v>
      </c>
      <c r="I3" s="94" t="s">
        <v>36</v>
      </c>
      <c r="J3" s="94" t="s">
        <v>31</v>
      </c>
      <c r="K3" s="95" t="s">
        <v>47</v>
      </c>
      <c r="L3" s="95" t="s">
        <v>58</v>
      </c>
      <c r="M3" s="96" t="s">
        <v>7</v>
      </c>
    </row>
    <row r="4" spans="1:13">
      <c r="A4" s="22" t="s">
        <v>64</v>
      </c>
      <c r="B4" s="132" t="s">
        <v>35</v>
      </c>
      <c r="C4" s="42">
        <v>4511939</v>
      </c>
      <c r="D4" s="42">
        <v>1697388</v>
      </c>
      <c r="E4" s="42">
        <v>4262339</v>
      </c>
      <c r="F4" s="42">
        <v>3969776</v>
      </c>
      <c r="G4" s="42">
        <v>2325281</v>
      </c>
      <c r="H4" s="42">
        <v>1765284</v>
      </c>
      <c r="I4" s="42">
        <v>469727</v>
      </c>
      <c r="J4" s="42">
        <v>267185</v>
      </c>
      <c r="K4" s="42">
        <v>189422</v>
      </c>
      <c r="L4" s="42">
        <v>37633</v>
      </c>
      <c r="M4" s="42">
        <f>SUM(C4:L4)</f>
        <v>19495974</v>
      </c>
    </row>
    <row r="5" spans="1:13">
      <c r="A5" s="172">
        <v>1</v>
      </c>
      <c r="B5" s="97" t="s">
        <v>65</v>
      </c>
      <c r="C5" s="43">
        <v>2931712</v>
      </c>
      <c r="D5" s="43">
        <v>1026229</v>
      </c>
      <c r="E5" s="43">
        <v>3193947</v>
      </c>
      <c r="F5" s="43">
        <v>2781311</v>
      </c>
      <c r="G5" s="43">
        <v>1666660</v>
      </c>
      <c r="H5" s="43">
        <v>978667</v>
      </c>
      <c r="I5" s="43">
        <v>181449</v>
      </c>
      <c r="J5" s="43">
        <v>140646</v>
      </c>
      <c r="K5" s="43">
        <v>139271</v>
      </c>
      <c r="L5" s="43">
        <v>22824</v>
      </c>
      <c r="M5" s="43">
        <f t="shared" ref="M5:M17" si="0">SUM(C5:L5)</f>
        <v>13062716</v>
      </c>
    </row>
    <row r="6" spans="1:13" ht="63">
      <c r="A6" s="172" t="s">
        <v>71</v>
      </c>
      <c r="B6" s="97" t="s">
        <v>49</v>
      </c>
      <c r="C6" s="43">
        <v>2517878</v>
      </c>
      <c r="D6" s="43">
        <v>643207</v>
      </c>
      <c r="E6" s="43">
        <v>3086921</v>
      </c>
      <c r="F6" s="43">
        <v>2725126</v>
      </c>
      <c r="G6" s="43">
        <v>1560013</v>
      </c>
      <c r="H6" s="43">
        <v>631389</v>
      </c>
      <c r="I6" s="43">
        <v>33026</v>
      </c>
      <c r="J6" s="43">
        <v>107900</v>
      </c>
      <c r="K6" s="43">
        <v>136720</v>
      </c>
      <c r="L6" s="43">
        <v>22824</v>
      </c>
      <c r="M6" s="43">
        <f t="shared" si="0"/>
        <v>11465004</v>
      </c>
    </row>
    <row r="7" spans="1:13">
      <c r="A7" s="173" t="s">
        <v>72</v>
      </c>
      <c r="B7" s="97" t="s">
        <v>12</v>
      </c>
      <c r="C7" s="43">
        <v>413834</v>
      </c>
      <c r="D7" s="43">
        <v>381926</v>
      </c>
      <c r="E7" s="43">
        <v>107026</v>
      </c>
      <c r="F7" s="43">
        <v>56185</v>
      </c>
      <c r="G7" s="43">
        <v>106647</v>
      </c>
      <c r="H7" s="43">
        <v>347278</v>
      </c>
      <c r="I7" s="43">
        <v>148423</v>
      </c>
      <c r="J7" s="43">
        <v>32746</v>
      </c>
      <c r="K7" s="43">
        <v>2551</v>
      </c>
      <c r="L7" s="43">
        <v>0</v>
      </c>
      <c r="M7" s="43">
        <f t="shared" si="0"/>
        <v>1596616</v>
      </c>
    </row>
    <row r="8" spans="1:13">
      <c r="A8" s="173" t="s">
        <v>73</v>
      </c>
      <c r="B8" s="97" t="s">
        <v>13</v>
      </c>
      <c r="C8" s="43">
        <v>0</v>
      </c>
      <c r="D8" s="43">
        <v>1096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3">
        <v>0</v>
      </c>
      <c r="M8" s="43">
        <f t="shared" si="0"/>
        <v>1096</v>
      </c>
    </row>
    <row r="9" spans="1:13">
      <c r="A9" s="173">
        <v>2</v>
      </c>
      <c r="B9" s="97" t="s">
        <v>66</v>
      </c>
      <c r="C9" s="43">
        <v>1412666</v>
      </c>
      <c r="D9" s="43">
        <v>572696</v>
      </c>
      <c r="E9" s="43">
        <v>1014267</v>
      </c>
      <c r="F9" s="43">
        <v>1118857</v>
      </c>
      <c r="G9" s="43">
        <v>658621</v>
      </c>
      <c r="H9" s="43">
        <v>708604</v>
      </c>
      <c r="I9" s="43">
        <v>260398</v>
      </c>
      <c r="J9" s="43">
        <v>124789</v>
      </c>
      <c r="K9" s="43">
        <v>42965</v>
      </c>
      <c r="L9" s="43">
        <v>14809</v>
      </c>
      <c r="M9" s="43">
        <f t="shared" si="0"/>
        <v>5928672</v>
      </c>
    </row>
    <row r="10" spans="1:13">
      <c r="A10" s="173" t="s">
        <v>74</v>
      </c>
      <c r="B10" s="97" t="s">
        <v>50</v>
      </c>
      <c r="C10" s="43">
        <v>693932</v>
      </c>
      <c r="D10" s="43">
        <v>332287</v>
      </c>
      <c r="E10" s="43">
        <v>294980</v>
      </c>
      <c r="F10" s="43">
        <v>743849</v>
      </c>
      <c r="G10" s="43">
        <v>444082</v>
      </c>
      <c r="H10" s="43">
        <v>437424</v>
      </c>
      <c r="I10" s="43">
        <v>155226</v>
      </c>
      <c r="J10" s="43">
        <v>72245</v>
      </c>
      <c r="K10" s="43">
        <v>16818</v>
      </c>
      <c r="L10" s="43">
        <v>8810</v>
      </c>
      <c r="M10" s="43">
        <f t="shared" si="0"/>
        <v>3199653</v>
      </c>
    </row>
    <row r="11" spans="1:13">
      <c r="A11" s="98" t="s">
        <v>75</v>
      </c>
      <c r="B11" s="97" t="s">
        <v>51</v>
      </c>
      <c r="C11" s="43">
        <v>718734</v>
      </c>
      <c r="D11" s="43">
        <v>240409</v>
      </c>
      <c r="E11" s="43">
        <v>719287</v>
      </c>
      <c r="F11" s="43">
        <v>375008</v>
      </c>
      <c r="G11" s="43">
        <v>214539</v>
      </c>
      <c r="H11" s="43">
        <v>271180</v>
      </c>
      <c r="I11" s="43">
        <v>105172</v>
      </c>
      <c r="J11" s="43">
        <v>52544</v>
      </c>
      <c r="K11" s="43">
        <v>26147</v>
      </c>
      <c r="L11" s="43">
        <v>5999</v>
      </c>
      <c r="M11" s="43">
        <f t="shared" si="0"/>
        <v>2729019</v>
      </c>
    </row>
    <row r="12" spans="1:13">
      <c r="A12" s="173">
        <v>3</v>
      </c>
      <c r="B12" s="97" t="s">
        <v>52</v>
      </c>
      <c r="C12" s="43">
        <v>119686</v>
      </c>
      <c r="D12" s="43">
        <v>20505</v>
      </c>
      <c r="E12" s="43">
        <v>54125</v>
      </c>
      <c r="F12" s="43">
        <v>67538</v>
      </c>
      <c r="G12" s="43">
        <v>0</v>
      </c>
      <c r="H12" s="43">
        <v>0</v>
      </c>
      <c r="I12" s="43">
        <v>10056</v>
      </c>
      <c r="J12" s="43">
        <v>0</v>
      </c>
      <c r="K12" s="43">
        <v>1918</v>
      </c>
      <c r="L12" s="43">
        <v>0</v>
      </c>
      <c r="M12" s="43">
        <f t="shared" si="0"/>
        <v>273828</v>
      </c>
    </row>
    <row r="13" spans="1:13">
      <c r="A13" s="173">
        <v>4</v>
      </c>
      <c r="B13" s="97" t="s">
        <v>14</v>
      </c>
      <c r="C13" s="43">
        <v>47875</v>
      </c>
      <c r="D13" s="43">
        <v>77958</v>
      </c>
      <c r="E13" s="43">
        <v>0</v>
      </c>
      <c r="F13" s="43">
        <v>2070</v>
      </c>
      <c r="G13" s="43">
        <v>0</v>
      </c>
      <c r="H13" s="43">
        <v>78013</v>
      </c>
      <c r="I13" s="43">
        <v>17824</v>
      </c>
      <c r="J13" s="43">
        <v>1750</v>
      </c>
      <c r="K13" s="43">
        <v>5268</v>
      </c>
      <c r="L13" s="43">
        <v>0</v>
      </c>
      <c r="M13" s="43">
        <f t="shared" si="0"/>
        <v>230758</v>
      </c>
    </row>
    <row r="14" spans="1:13">
      <c r="A14" s="26" t="s">
        <v>67</v>
      </c>
      <c r="B14" s="114" t="s">
        <v>68</v>
      </c>
      <c r="C14" s="42">
        <v>5347450</v>
      </c>
      <c r="D14" s="42">
        <v>1812663</v>
      </c>
      <c r="E14" s="42">
        <v>4372597</v>
      </c>
      <c r="F14" s="42">
        <v>4045912</v>
      </c>
      <c r="G14" s="42">
        <v>2482869</v>
      </c>
      <c r="H14" s="42">
        <v>1856964</v>
      </c>
      <c r="I14" s="42">
        <v>512453</v>
      </c>
      <c r="J14" s="42">
        <v>294016</v>
      </c>
      <c r="K14" s="42">
        <v>210928</v>
      </c>
      <c r="L14" s="42">
        <v>47473</v>
      </c>
      <c r="M14" s="42">
        <f t="shared" si="0"/>
        <v>20983325</v>
      </c>
    </row>
    <row r="15" spans="1:13" ht="15.75" customHeight="1">
      <c r="A15" s="174">
        <v>1</v>
      </c>
      <c r="B15" s="133" t="s">
        <v>15</v>
      </c>
      <c r="C15" s="43">
        <v>4511939</v>
      </c>
      <c r="D15" s="43">
        <v>1697388</v>
      </c>
      <c r="E15" s="43">
        <v>4262339</v>
      </c>
      <c r="F15" s="43">
        <v>3969776</v>
      </c>
      <c r="G15" s="43">
        <v>2325281</v>
      </c>
      <c r="H15" s="43">
        <v>1765284</v>
      </c>
      <c r="I15" s="43">
        <v>469727</v>
      </c>
      <c r="J15" s="43">
        <v>267185</v>
      </c>
      <c r="K15" s="43">
        <v>189422</v>
      </c>
      <c r="L15" s="43">
        <v>37633</v>
      </c>
      <c r="M15" s="43">
        <f t="shared" si="0"/>
        <v>19495974</v>
      </c>
    </row>
    <row r="16" spans="1:13" s="64" customFormat="1">
      <c r="A16" s="174">
        <v>2</v>
      </c>
      <c r="B16" s="5" t="s">
        <v>32</v>
      </c>
      <c r="C16" s="44">
        <v>822977</v>
      </c>
      <c r="D16" s="44">
        <v>31044</v>
      </c>
      <c r="E16" s="44">
        <v>107789</v>
      </c>
      <c r="F16" s="44">
        <v>70084</v>
      </c>
      <c r="G16" s="44">
        <v>156379</v>
      </c>
      <c r="H16" s="44">
        <v>52811</v>
      </c>
      <c r="I16" s="44">
        <v>15339</v>
      </c>
      <c r="J16" s="44">
        <v>16421</v>
      </c>
      <c r="K16" s="44">
        <v>20908</v>
      </c>
      <c r="L16" s="44">
        <v>9838</v>
      </c>
      <c r="M16" s="43">
        <f t="shared" si="0"/>
        <v>1303590</v>
      </c>
    </row>
    <row r="17" spans="1:13">
      <c r="A17" s="174">
        <v>3</v>
      </c>
      <c r="B17" s="5" t="s">
        <v>33</v>
      </c>
      <c r="C17" s="44">
        <v>12534</v>
      </c>
      <c r="D17" s="44">
        <v>84231</v>
      </c>
      <c r="E17" s="44">
        <v>2469</v>
      </c>
      <c r="F17" s="44">
        <v>6052</v>
      </c>
      <c r="G17" s="44">
        <v>1209</v>
      </c>
      <c r="H17" s="44">
        <v>38869</v>
      </c>
      <c r="I17" s="44">
        <v>27387</v>
      </c>
      <c r="J17" s="44">
        <v>10410</v>
      </c>
      <c r="K17" s="44">
        <v>598</v>
      </c>
      <c r="L17" s="44">
        <v>2</v>
      </c>
      <c r="M17" s="43">
        <f t="shared" si="0"/>
        <v>183761</v>
      </c>
    </row>
    <row r="18" spans="1:13" ht="16.5" customHeight="1">
      <c r="B18" s="100"/>
      <c r="C18" s="99"/>
      <c r="D18" s="99"/>
      <c r="E18" s="99"/>
      <c r="F18" s="99"/>
      <c r="G18" s="99"/>
      <c r="H18" s="99"/>
      <c r="I18" s="101"/>
      <c r="J18" s="101"/>
      <c r="K18" s="101"/>
      <c r="L18" s="101"/>
      <c r="M18" s="102"/>
    </row>
  </sheetData>
  <mergeCells count="1">
    <mergeCell ref="A1:M1"/>
  </mergeCells>
  <phoneticPr fontId="6" type="noConversion"/>
  <printOptions horizontalCentered="1" verticalCentered="1"/>
  <pageMargins left="0.19685039370078741" right="0.19685039370078741" top="0.35433070866141736" bottom="0.98425196850393704" header="0.51181102362204722" footer="0.51181102362204722"/>
  <pageSetup paperSize="9" scale="80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18"/>
  <sheetViews>
    <sheetView showGridLines="0" workbookViewId="0">
      <selection sqref="A1:M1"/>
    </sheetView>
  </sheetViews>
  <sheetFormatPr defaultRowHeight="15.75"/>
  <cols>
    <col min="1" max="1" width="4.85546875" style="49" customWidth="1"/>
    <col min="2" max="2" width="45.42578125" style="103" customWidth="1"/>
    <col min="3" max="3" width="12.85546875" style="49" customWidth="1"/>
    <col min="4" max="4" width="13.85546875" style="49" customWidth="1"/>
    <col min="5" max="5" width="11.85546875" style="49" customWidth="1"/>
    <col min="6" max="6" width="12.85546875" style="49" customWidth="1"/>
    <col min="7" max="7" width="13.7109375" style="49" customWidth="1"/>
    <col min="8" max="8" width="11.85546875" style="49" customWidth="1"/>
    <col min="9" max="9" width="11.7109375" style="49" customWidth="1"/>
    <col min="10" max="10" width="13.28515625" style="49" customWidth="1"/>
    <col min="11" max="12" width="15" style="49" customWidth="1"/>
    <col min="13" max="13" width="13.140625" style="49" customWidth="1"/>
    <col min="14" max="16384" width="9.140625" style="49"/>
  </cols>
  <sheetData>
    <row r="1" spans="1:13" ht="15.75" customHeight="1">
      <c r="A1" s="138" t="s">
        <v>69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>
      <c r="A2" s="77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104" t="s">
        <v>17</v>
      </c>
    </row>
    <row r="3" spans="1:13" ht="51.75" customHeight="1">
      <c r="A3" s="110" t="s">
        <v>0</v>
      </c>
      <c r="B3" s="111" t="s">
        <v>42</v>
      </c>
      <c r="C3" s="112" t="s">
        <v>9</v>
      </c>
      <c r="D3" s="112" t="s">
        <v>2</v>
      </c>
      <c r="E3" s="112" t="s">
        <v>10</v>
      </c>
      <c r="F3" s="112" t="s">
        <v>4</v>
      </c>
      <c r="G3" s="78" t="s">
        <v>57</v>
      </c>
      <c r="H3" s="113" t="s">
        <v>11</v>
      </c>
      <c r="I3" s="105" t="s">
        <v>36</v>
      </c>
      <c r="J3" s="105" t="s">
        <v>31</v>
      </c>
      <c r="K3" s="106" t="s">
        <v>47</v>
      </c>
      <c r="L3" s="106" t="s">
        <v>58</v>
      </c>
      <c r="M3" s="107" t="s">
        <v>7</v>
      </c>
    </row>
    <row r="4" spans="1:13">
      <c r="A4" s="22" t="s">
        <v>64</v>
      </c>
      <c r="B4" s="132" t="s">
        <v>35</v>
      </c>
      <c r="C4" s="59">
        <f>C5+C9+C12+C13</f>
        <v>100.00000000000001</v>
      </c>
      <c r="D4" s="59">
        <f t="shared" ref="D4:L4" si="0">D5+D9+D12+D13</f>
        <v>100.00000000000001</v>
      </c>
      <c r="E4" s="59">
        <f t="shared" si="0"/>
        <v>100</v>
      </c>
      <c r="F4" s="59">
        <f t="shared" si="0"/>
        <v>99.999999999999986</v>
      </c>
      <c r="G4" s="59">
        <f t="shared" si="0"/>
        <v>100</v>
      </c>
      <c r="H4" s="59">
        <f t="shared" si="0"/>
        <v>99.999999999999986</v>
      </c>
      <c r="I4" s="59">
        <f t="shared" si="0"/>
        <v>100</v>
      </c>
      <c r="J4" s="59">
        <f t="shared" si="0"/>
        <v>100</v>
      </c>
      <c r="K4" s="59">
        <f t="shared" si="0"/>
        <v>99.999999999999986</v>
      </c>
      <c r="L4" s="59">
        <f t="shared" si="0"/>
        <v>100</v>
      </c>
      <c r="M4" s="59">
        <f>M5+M9+M12+M13</f>
        <v>100</v>
      </c>
    </row>
    <row r="5" spans="1:13">
      <c r="A5" s="172">
        <v>1</v>
      </c>
      <c r="B5" s="97" t="s">
        <v>65</v>
      </c>
      <c r="C5" s="53">
        <f>'Таблица №4-У'!C5/'Таблица №4-У'!C$4*100</f>
        <v>64.976764978427241</v>
      </c>
      <c r="D5" s="53">
        <f>'Таблица №4-У'!D5/'Таблица №4-У'!D$4*100</f>
        <v>60.459305709713988</v>
      </c>
      <c r="E5" s="53">
        <f>'Таблица №4-У'!E5/'Таблица №4-У'!E$4*100</f>
        <v>74.934138274782939</v>
      </c>
      <c r="F5" s="53">
        <f>'Таблица №4-У'!F5/'Таблица №4-У'!F$4*100</f>
        <v>70.062164716598616</v>
      </c>
      <c r="G5" s="53">
        <f>'Таблица №4-У'!G5/'Таблица №4-У'!G$4*100</f>
        <v>71.675638342204664</v>
      </c>
      <c r="H5" s="53">
        <f>'Таблица №4-У'!H5/'Таблица №4-У'!H$4*100</f>
        <v>55.439634642357824</v>
      </c>
      <c r="I5" s="53">
        <f>'Таблица №4-У'!I5/'Таблица №4-У'!I$4*100</f>
        <v>38.628607680631518</v>
      </c>
      <c r="J5" s="53">
        <f>'Таблица №4-У'!J5/'Таблица №4-У'!J$4*100</f>
        <v>52.639931133858568</v>
      </c>
      <c r="K5" s="53">
        <f>'Таблица №4-У'!K5/'Таблица №4-У'!K$4*100</f>
        <v>73.52419465531986</v>
      </c>
      <c r="L5" s="53">
        <f>'Таблица №4-У'!L5/'Таблица №4-У'!L$4*100</f>
        <v>60.648898573060869</v>
      </c>
      <c r="M5" s="53">
        <f>'Таблица №4-У'!M5/'Таблица №4-У'!M$4*100</f>
        <v>67.002120540374136</v>
      </c>
    </row>
    <row r="6" spans="1:13" ht="63">
      <c r="A6" s="172" t="s">
        <v>71</v>
      </c>
      <c r="B6" s="97" t="s">
        <v>49</v>
      </c>
      <c r="C6" s="53">
        <f>'Таблица №4-У'!C6/'Таблица №4-У'!C$4*100</f>
        <v>55.804788140974424</v>
      </c>
      <c r="D6" s="53">
        <f>'Таблица №4-У'!D6/'Таблица №4-У'!D$4*100</f>
        <v>37.893928789410552</v>
      </c>
      <c r="E6" s="53">
        <f>'Таблица №4-У'!E6/'Таблица №4-У'!E$4*100</f>
        <v>72.423169532033938</v>
      </c>
      <c r="F6" s="53">
        <f>'Таблица №4-У'!F6/'Таблица №4-У'!F$4*100</f>
        <v>68.646845565089819</v>
      </c>
      <c r="G6" s="53">
        <f>'Таблица №4-У'!G6/'Таблица №4-У'!G$4*100</f>
        <v>67.089224915182299</v>
      </c>
      <c r="H6" s="53">
        <f>'Таблица №4-У'!H6/'Таблица №4-У'!H$4*100</f>
        <v>35.766992733180608</v>
      </c>
      <c r="I6" s="53">
        <f>'Таблица №4-У'!I6/'Таблица №4-У'!I$4*100</f>
        <v>7.0308924119754659</v>
      </c>
      <c r="J6" s="53">
        <f>'Таблица №4-У'!J6/'Таблица №4-У'!J$4*100</f>
        <v>40.384003593016075</v>
      </c>
      <c r="K6" s="53">
        <f>'Таблица №4-У'!K6/'Таблица №4-У'!K$4*100</f>
        <v>72.177466186609792</v>
      </c>
      <c r="L6" s="53">
        <f>'Таблица №4-У'!L6/'Таблица №4-У'!L$4*100</f>
        <v>60.648898573060869</v>
      </c>
      <c r="M6" s="53">
        <f>'Таблица №4-У'!M6/'Таблица №4-У'!M$4*100</f>
        <v>58.807033698342025</v>
      </c>
    </row>
    <row r="7" spans="1:13">
      <c r="A7" s="173" t="s">
        <v>72</v>
      </c>
      <c r="B7" s="97" t="s">
        <v>12</v>
      </c>
      <c r="C7" s="53">
        <f>'Таблица №4-У'!C7/'Таблица №4-У'!C$4*100</f>
        <v>9.1719768374528101</v>
      </c>
      <c r="D7" s="53">
        <f>'Таблица №4-У'!D7/'Таблица №4-У'!D$4*100</f>
        <v>22.500807122472882</v>
      </c>
      <c r="E7" s="53">
        <f>'Таблица №4-У'!E7/'Таблица №4-У'!E$4*100</f>
        <v>2.5109687427489931</v>
      </c>
      <c r="F7" s="53">
        <f>'Таблица №4-У'!F7/'Таблица №4-У'!F$4*100</f>
        <v>1.4153191515088004</v>
      </c>
      <c r="G7" s="53">
        <f>'Таблица №4-У'!G7/'Таблица №4-У'!G$4*100</f>
        <v>4.5864134270223689</v>
      </c>
      <c r="H7" s="53">
        <f>'Таблица №4-У'!H7/'Таблица №4-У'!H$4*100</f>
        <v>19.672641909177223</v>
      </c>
      <c r="I7" s="53">
        <f>'Таблица №4-У'!I7/'Таблица №4-У'!I$4*100</f>
        <v>31.597715268656053</v>
      </c>
      <c r="J7" s="53">
        <f>'Таблица №4-У'!J7/'Таблица №4-У'!J$4*100</f>
        <v>12.255927540842487</v>
      </c>
      <c r="K7" s="53">
        <f>'Таблица №4-У'!K7/'Таблица №4-У'!K$4*100</f>
        <v>1.346728468710076</v>
      </c>
      <c r="L7" s="53">
        <f>'Таблица №4-У'!L7/'Таблица №4-У'!L$4*100</f>
        <v>0</v>
      </c>
      <c r="M7" s="53">
        <f>'Таблица №4-У'!M7/'Таблица №4-У'!M$4*100</f>
        <v>8.1894651685522355</v>
      </c>
    </row>
    <row r="8" spans="1:13">
      <c r="A8" s="173" t="s">
        <v>73</v>
      </c>
      <c r="B8" s="97" t="s">
        <v>13</v>
      </c>
      <c r="C8" s="53">
        <f>'Таблица №4-У'!C8/'Таблица №4-У'!C$4*100</f>
        <v>0</v>
      </c>
      <c r="D8" s="53">
        <f>'Таблица №4-У'!D8/'Таблица №4-У'!D$4*100</f>
        <v>6.4569797830549058E-2</v>
      </c>
      <c r="E8" s="53">
        <f>'Таблица №4-У'!E8/'Таблица №4-У'!E$4*100</f>
        <v>0</v>
      </c>
      <c r="F8" s="53">
        <f>'Таблица №4-У'!F8/'Таблица №4-У'!F$4*100</f>
        <v>0</v>
      </c>
      <c r="G8" s="53">
        <f>'Таблица №4-У'!G8/'Таблица №4-У'!G$4*100</f>
        <v>0</v>
      </c>
      <c r="H8" s="53">
        <f>'Таблица №4-У'!H8/'Таблица №4-У'!H$4*100</f>
        <v>0</v>
      </c>
      <c r="I8" s="53">
        <f>'Таблица №4-У'!I8/'Таблица №4-У'!I$4*100</f>
        <v>0</v>
      </c>
      <c r="J8" s="53">
        <f>'Таблица №4-У'!J8/'Таблица №4-У'!J$4*100</f>
        <v>0</v>
      </c>
      <c r="K8" s="53">
        <f>'Таблица №4-У'!K8/'Таблица №4-У'!K$4*100</f>
        <v>0</v>
      </c>
      <c r="L8" s="53">
        <f>'Таблица №4-У'!L8/'Таблица №4-У'!L$4*100</f>
        <v>0</v>
      </c>
      <c r="M8" s="53">
        <f>'Таблица №4-У'!M8/'Таблица №4-У'!M$4*100</f>
        <v>5.6216734798682022E-3</v>
      </c>
    </row>
    <row r="9" spans="1:13">
      <c r="A9" s="173">
        <v>2</v>
      </c>
      <c r="B9" s="97" t="s">
        <v>66</v>
      </c>
      <c r="C9" s="53">
        <f>'Таблица №4-У'!C9/'Таблица №4-У'!C$4*100</f>
        <v>31.309510168466375</v>
      </c>
      <c r="D9" s="53">
        <f>'Таблица №4-У'!D9/'Таблица №4-У'!D$4*100</f>
        <v>33.73984027223004</v>
      </c>
      <c r="E9" s="53">
        <f>'Таблица №4-У'!E9/'Таблица №4-У'!E$4*100</f>
        <v>23.796019040249966</v>
      </c>
      <c r="F9" s="53">
        <f>'Таблица №4-У'!F9/'Таблица №4-У'!F$4*100</f>
        <v>28.184386222295664</v>
      </c>
      <c r="G9" s="53">
        <f>'Таблица №4-У'!G9/'Таблица №4-У'!G$4*100</f>
        <v>28.32436165779534</v>
      </c>
      <c r="H9" s="53">
        <f>'Таблица №4-У'!H9/'Таблица №4-У'!H$4*100</f>
        <v>40.141076450021643</v>
      </c>
      <c r="I9" s="53">
        <f>'Таблица №4-У'!I9/'Таблица №4-У'!I$4*100</f>
        <v>55.436029864155131</v>
      </c>
      <c r="J9" s="53">
        <f>'Таблица №4-У'!J9/'Таблица №4-У'!J$4*100</f>
        <v>46.705091977468797</v>
      </c>
      <c r="K9" s="53">
        <f>'Таблица №4-У'!K9/'Таблица №4-У'!K$4*100</f>
        <v>22.682159411261626</v>
      </c>
      <c r="L9" s="53">
        <f>'Таблица №4-У'!L9/'Таблица №4-У'!L$4*100</f>
        <v>39.351101426939124</v>
      </c>
      <c r="M9" s="53">
        <f>'Таблица №4-У'!M9/'Таблица №4-У'!M$4*100</f>
        <v>30.409724592369685</v>
      </c>
    </row>
    <row r="10" spans="1:13">
      <c r="A10" s="173" t="s">
        <v>74</v>
      </c>
      <c r="B10" s="97" t="s">
        <v>50</v>
      </c>
      <c r="C10" s="53">
        <f>'Таблица №4-У'!C10/'Таблица №4-У'!C$4*100</f>
        <v>15.379906510260888</v>
      </c>
      <c r="D10" s="53">
        <f>'Таблица №4-У'!D10/'Таблица №4-У'!D$4*100</f>
        <v>19.576372638430342</v>
      </c>
      <c r="E10" s="53">
        <f>'Таблица №4-У'!E10/'Таблица №4-У'!E$4*100</f>
        <v>6.9206133064498161</v>
      </c>
      <c r="F10" s="53">
        <f>'Таблица №4-У'!F10/'Таблица №4-У'!F$4*100</f>
        <v>18.737807876313425</v>
      </c>
      <c r="G10" s="53">
        <f>'Таблица №4-У'!G10/'Таблица №4-У'!G$4*100</f>
        <v>19.097992887741309</v>
      </c>
      <c r="H10" s="53">
        <f>'Таблица №4-У'!H10/'Таблица №4-У'!H$4*100</f>
        <v>24.779242320215896</v>
      </c>
      <c r="I10" s="53">
        <f>'Таблица №4-У'!I10/'Таблица №4-У'!I$4*100</f>
        <v>33.04600331682019</v>
      </c>
      <c r="J10" s="53">
        <f>'Таблица №4-У'!J10/'Таблица №4-У'!J$4*100</f>
        <v>27.039317326945749</v>
      </c>
      <c r="K10" s="53">
        <f>'Таблица №4-У'!K10/'Таблица №4-У'!K$4*100</f>
        <v>8.8785885483206801</v>
      </c>
      <c r="L10" s="53">
        <f>'Таблица №4-У'!L10/'Таблица №4-У'!L$4*100</f>
        <v>23.410304785693405</v>
      </c>
      <c r="M10" s="53">
        <f>'Таблица №4-У'!M10/'Таблица №4-У'!M$4*100</f>
        <v>16.411865342044464</v>
      </c>
    </row>
    <row r="11" spans="1:13">
      <c r="A11" s="98" t="s">
        <v>75</v>
      </c>
      <c r="B11" s="97" t="s">
        <v>51</v>
      </c>
      <c r="C11" s="53">
        <f>'Таблица №4-У'!C11/'Таблица №4-У'!C$4*100</f>
        <v>15.929603658205485</v>
      </c>
      <c r="D11" s="53">
        <f>'Таблица №4-У'!D11/'Таблица №4-У'!D$4*100</f>
        <v>14.163467633799698</v>
      </c>
      <c r="E11" s="53">
        <f>'Таблица №4-У'!E11/'Таблица №4-У'!E$4*100</f>
        <v>16.87540573380015</v>
      </c>
      <c r="F11" s="53">
        <f>'Таблица №4-У'!F11/'Таблица №4-У'!F$4*100</f>
        <v>9.4465783459822408</v>
      </c>
      <c r="G11" s="53">
        <f>'Таблица №4-У'!G11/'Таблица №4-У'!G$4*100</f>
        <v>9.2263687700540267</v>
      </c>
      <c r="H11" s="53">
        <f>'Таблица №4-У'!H11/'Таблица №4-У'!H$4*100</f>
        <v>15.361834129805743</v>
      </c>
      <c r="I11" s="53">
        <f>'Таблица №4-У'!I11/'Таблица №4-У'!I$4*100</f>
        <v>22.390026547334941</v>
      </c>
      <c r="J11" s="53">
        <f>'Таблица №4-У'!J11/'Таблица №4-У'!J$4*100</f>
        <v>19.665774650523048</v>
      </c>
      <c r="K11" s="53">
        <f>'Таблица №4-У'!K11/'Таблица №4-У'!K$4*100</f>
        <v>13.803570862940948</v>
      </c>
      <c r="L11" s="53">
        <f>'Таблица №4-У'!L11/'Таблица №4-У'!L$4*100</f>
        <v>15.940796641245717</v>
      </c>
      <c r="M11" s="53">
        <f>'Таблица №4-У'!M11/'Таблица №4-У'!M$4*100</f>
        <v>13.99785925032522</v>
      </c>
    </row>
    <row r="12" spans="1:13">
      <c r="A12" s="173">
        <v>3</v>
      </c>
      <c r="B12" s="97" t="s">
        <v>52</v>
      </c>
      <c r="C12" s="53">
        <f>'Таблица №4-У'!C12/'Таблица №4-У'!C$4*100</f>
        <v>2.6526511107530486</v>
      </c>
      <c r="D12" s="53">
        <f>'Таблица №4-У'!D12/'Таблица №4-У'!D$4*100</f>
        <v>1.2080325771125988</v>
      </c>
      <c r="E12" s="53">
        <f>'Таблица №4-У'!E12/'Таблица №4-У'!E$4*100</f>
        <v>1.2698426849671036</v>
      </c>
      <c r="F12" s="53">
        <f>'Таблица №4-У'!F12/'Таблица №4-У'!F$4*100</f>
        <v>1.7013050610412275</v>
      </c>
      <c r="G12" s="53">
        <f>'Таблица №4-У'!G12/'Таблица №4-У'!G$4*100</f>
        <v>0</v>
      </c>
      <c r="H12" s="53">
        <f>'Таблица №4-У'!H12/'Таблица №4-У'!H$4*100</f>
        <v>0</v>
      </c>
      <c r="I12" s="53">
        <f>'Таблица №4-У'!I12/'Таблица №4-У'!I$4*100</f>
        <v>2.1408179644772387</v>
      </c>
      <c r="J12" s="53">
        <f>'Таблица №4-У'!J12/'Таблица №4-У'!J$4*100</f>
        <v>0</v>
      </c>
      <c r="K12" s="53">
        <f>'Таблица №4-У'!K12/'Таблица №4-У'!K$4*100</f>
        <v>1.0125539800023229</v>
      </c>
      <c r="L12" s="53">
        <f>'Таблица №4-У'!L12/'Таблица №4-У'!L$4*100</f>
        <v>0</v>
      </c>
      <c r="M12" s="53">
        <f>'Таблица №4-У'!M12/'Таблица №4-У'!M$4*100</f>
        <v>1.4045361365377282</v>
      </c>
    </row>
    <row r="13" spans="1:13" s="108" customFormat="1">
      <c r="A13" s="173">
        <v>4</v>
      </c>
      <c r="B13" s="97" t="s">
        <v>14</v>
      </c>
      <c r="C13" s="53">
        <f>'Таблица №4-У'!C13/'Таблица №4-У'!C$4*100</f>
        <v>1.061073742353343</v>
      </c>
      <c r="D13" s="53">
        <f>'Таблица №4-У'!D13/'Таблица №4-У'!D$4*100</f>
        <v>4.5928214409433785</v>
      </c>
      <c r="E13" s="53">
        <f>'Таблица №4-У'!E13/'Таблица №4-У'!E$4*100</f>
        <v>0</v>
      </c>
      <c r="F13" s="53">
        <f>'Таблица №4-У'!F13/'Таблица №4-У'!F$4*100</f>
        <v>5.2144000064487266E-2</v>
      </c>
      <c r="G13" s="53">
        <f>'Таблица №4-У'!G13/'Таблица №4-У'!G$4*100</f>
        <v>0</v>
      </c>
      <c r="H13" s="53">
        <f>'Таблица №4-У'!H13/'Таблица №4-У'!H$4*100</f>
        <v>4.4192889076205306</v>
      </c>
      <c r="I13" s="53">
        <f>'Таблица №4-У'!I13/'Таблица №4-У'!I$4*100</f>
        <v>3.7945444907361083</v>
      </c>
      <c r="J13" s="53">
        <f>'Таблица №4-У'!J13/'Таблица №4-У'!J$4*100</f>
        <v>0.65497688867264259</v>
      </c>
      <c r="K13" s="53">
        <f>'Таблица №4-У'!K13/'Таблица №4-У'!K$4*100</f>
        <v>2.781091953416182</v>
      </c>
      <c r="L13" s="53">
        <f>'Таблица №4-У'!L13/'Таблица №4-У'!L$4*100</f>
        <v>0</v>
      </c>
      <c r="M13" s="53">
        <f>'Таблица №4-У'!M13/'Таблица №4-У'!M$4*100</f>
        <v>1.1836187307184549</v>
      </c>
    </row>
    <row r="14" spans="1:13">
      <c r="A14" s="26" t="s">
        <v>67</v>
      </c>
      <c r="B14" s="114" t="s">
        <v>68</v>
      </c>
      <c r="C14" s="59">
        <f>C15+C16+C17</f>
        <v>100</v>
      </c>
      <c r="D14" s="59">
        <f t="shared" ref="D14:M14" si="1">D15+D16+D17</f>
        <v>100</v>
      </c>
      <c r="E14" s="59">
        <f t="shared" si="1"/>
        <v>100</v>
      </c>
      <c r="F14" s="59">
        <f t="shared" si="1"/>
        <v>100</v>
      </c>
      <c r="G14" s="59">
        <f t="shared" si="1"/>
        <v>100</v>
      </c>
      <c r="H14" s="59">
        <f t="shared" si="1"/>
        <v>100</v>
      </c>
      <c r="I14" s="59">
        <f t="shared" si="1"/>
        <v>100</v>
      </c>
      <c r="J14" s="59">
        <f t="shared" si="1"/>
        <v>100.00000000000001</v>
      </c>
      <c r="K14" s="59">
        <f t="shared" si="1"/>
        <v>100.00000000000001</v>
      </c>
      <c r="L14" s="59">
        <f t="shared" si="1"/>
        <v>100</v>
      </c>
      <c r="M14" s="59">
        <f t="shared" si="1"/>
        <v>100.00000000000001</v>
      </c>
    </row>
    <row r="15" spans="1:13">
      <c r="A15" s="174">
        <v>1</v>
      </c>
      <c r="B15" s="133" t="s">
        <v>15</v>
      </c>
      <c r="C15" s="53">
        <f>'Таблица №4-У'!C15/'Таблица №4-У'!C$14*100</f>
        <v>84.375524782840415</v>
      </c>
      <c r="D15" s="53">
        <f>'Таблица №4-У'!D15/'Таблица №4-У'!D$14*100</f>
        <v>93.640571909946857</v>
      </c>
      <c r="E15" s="53">
        <f>'Таблица №4-У'!E15/'Таблица №4-У'!E$14*100</f>
        <v>97.478432153706365</v>
      </c>
      <c r="F15" s="53">
        <f>'Таблица №4-У'!F15/'Таблица №4-У'!F$14*100</f>
        <v>98.118199308338887</v>
      </c>
      <c r="G15" s="53">
        <f>'Таблица №4-У'!G15/'Таблица №4-У'!G$14*100</f>
        <v>93.652987733142595</v>
      </c>
      <c r="H15" s="53">
        <f>'Таблица №4-У'!H15/'Таблица №4-У'!H$14*100</f>
        <v>95.062909135556751</v>
      </c>
      <c r="I15" s="53">
        <f>'Таблица №4-У'!I15/'Таблица №4-У'!I$14*100</f>
        <v>91.662454898302869</v>
      </c>
      <c r="J15" s="53">
        <f>'Таблица №4-У'!J15/'Таблица №4-У'!J$14*100</f>
        <v>90.874306160208974</v>
      </c>
      <c r="K15" s="53">
        <f>'Таблица №4-У'!K15/'Таблица №4-У'!K$14*100</f>
        <v>89.804103770006833</v>
      </c>
      <c r="L15" s="53">
        <f>'Таблица №4-У'!L15/'Таблица №4-У'!L$14*100</f>
        <v>79.272428538327048</v>
      </c>
      <c r="M15" s="53">
        <f>'Таблица №4-У'!M15/'Таблица №4-У'!M$14*100</f>
        <v>92.91174778067824</v>
      </c>
    </row>
    <row r="16" spans="1:13">
      <c r="A16" s="174">
        <v>2</v>
      </c>
      <c r="B16" s="5" t="s">
        <v>32</v>
      </c>
      <c r="C16" s="53">
        <f>'Таблица №4-У'!C16/'Таблица №4-У'!C$14*100</f>
        <v>15.390083123731872</v>
      </c>
      <c r="D16" s="53">
        <f>'Таблица №4-У'!D16/'Таблица №4-У'!D$14*100</f>
        <v>1.7126183962490544</v>
      </c>
      <c r="E16" s="53">
        <f>'Таблица №4-У'!E16/'Таблица №4-У'!E$14*100</f>
        <v>2.4651025466101721</v>
      </c>
      <c r="F16" s="53">
        <f>'Таблица №4-У'!F16/'Таблица №4-У'!F$14*100</f>
        <v>1.7322176063147197</v>
      </c>
      <c r="G16" s="53">
        <f>'Таблица №4-У'!G16/'Таблица №4-У'!G$14*100</f>
        <v>6.2983185983634256</v>
      </c>
      <c r="H16" s="53">
        <f>'Таблица №4-У'!H16/'Таблица №4-У'!H$14*100</f>
        <v>2.8439431243685931</v>
      </c>
      <c r="I16" s="53">
        <f>'Таблица №4-У'!I16/'Таблица №4-У'!I$14*100</f>
        <v>2.9932501126932616</v>
      </c>
      <c r="J16" s="53">
        <f>'Таблица №4-У'!J16/'Таблица №4-У'!J$14*100</f>
        <v>5.5850702002612103</v>
      </c>
      <c r="K16" s="53">
        <f>'Таблица №4-У'!K16/'Таблица №4-У'!K$14*100</f>
        <v>9.9123871652886297</v>
      </c>
      <c r="L16" s="53">
        <f>'Таблица №4-У'!L16/'Таблица №4-У'!L$14*100</f>
        <v>20.723358540644156</v>
      </c>
      <c r="M16" s="53">
        <f>'Таблица №4-У'!M16/'Таблица №4-У'!M$14*100</f>
        <v>6.2125044529406086</v>
      </c>
    </row>
    <row r="17" spans="1:13">
      <c r="A17" s="174">
        <v>3</v>
      </c>
      <c r="B17" s="5" t="s">
        <v>33</v>
      </c>
      <c r="C17" s="53">
        <f>'Таблица №4-У'!C17/'Таблица №4-У'!C$14*100</f>
        <v>0.2343920934277085</v>
      </c>
      <c r="D17" s="53">
        <f>'Таблица №4-У'!D17/'Таблица №4-У'!D$14*100</f>
        <v>4.6468096938040881</v>
      </c>
      <c r="E17" s="53">
        <f>'Таблица №4-У'!E17/'Таблица №4-У'!E$14*100</f>
        <v>5.6465299683460424E-2</v>
      </c>
      <c r="F17" s="53">
        <f>'Таблица №4-У'!F17/'Таблица №4-У'!F$14*100</f>
        <v>0.14958308534639408</v>
      </c>
      <c r="G17" s="53">
        <f>'Таблица №4-У'!G17/'Таблица №4-У'!G$14*100</f>
        <v>4.8693668493988207E-2</v>
      </c>
      <c r="H17" s="53">
        <f>'Таблица №4-У'!H17/'Таблица №4-У'!H$14*100</f>
        <v>2.0931477400746594</v>
      </c>
      <c r="I17" s="53">
        <f>'Таблица №4-У'!I17/'Таблица №4-У'!I$14*100</f>
        <v>5.3442949890038696</v>
      </c>
      <c r="J17" s="53">
        <f>'Таблица №4-У'!J17/'Таблица №4-У'!J$14*100</f>
        <v>3.5406236395298221</v>
      </c>
      <c r="K17" s="53">
        <f>'Таблица №4-У'!K17/'Таблица №4-У'!K$14*100</f>
        <v>0.28350906470454373</v>
      </c>
      <c r="L17" s="53">
        <f>'Таблица №4-У'!L17/'Таблица №4-У'!L$14*100</f>
        <v>4.2129210287953148E-3</v>
      </c>
      <c r="M17" s="53">
        <f>'Таблица №4-У'!M17/'Таблица №4-У'!M$14*100</f>
        <v>0.87574776638116214</v>
      </c>
    </row>
    <row r="18" spans="1:13" ht="16.5" customHeight="1">
      <c r="B18" s="85"/>
      <c r="C18" s="109"/>
      <c r="D18" s="57"/>
      <c r="E18" s="109"/>
      <c r="F18" s="109"/>
      <c r="G18" s="109"/>
      <c r="H18" s="109"/>
      <c r="I18" s="109"/>
      <c r="J18" s="109"/>
      <c r="K18" s="109"/>
      <c r="L18" s="109"/>
      <c r="M18" s="109"/>
    </row>
  </sheetData>
  <mergeCells count="1">
    <mergeCell ref="A1:M1"/>
  </mergeCells>
  <phoneticPr fontId="6" type="noConversion"/>
  <printOptions horizontalCentered="1" verticalCentered="1"/>
  <pageMargins left="0.21" right="0.21" top="0.35433070866141736" bottom="0.98425196850393704" header="0.51181102362204722" footer="0.51181102362204722"/>
  <pageSetup paperSize="9" scale="78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18"/>
  <sheetViews>
    <sheetView showGridLines="0" workbookViewId="0">
      <selection sqref="A1:E1"/>
    </sheetView>
  </sheetViews>
  <sheetFormatPr defaultRowHeight="15.75" customHeight="1"/>
  <cols>
    <col min="1" max="1" width="52.7109375" style="17" bestFit="1" customWidth="1"/>
    <col min="2" max="4" width="10" style="17" customWidth="1"/>
    <col min="5" max="16384" width="9.140625" style="17"/>
  </cols>
  <sheetData>
    <row r="1" spans="1:5" ht="33.75" customHeight="1">
      <c r="A1" s="138" t="s">
        <v>46</v>
      </c>
      <c r="B1" s="138"/>
      <c r="C1" s="138"/>
      <c r="D1" s="138"/>
      <c r="E1" s="138"/>
    </row>
    <row r="2" spans="1:5" ht="15.75" customHeight="1">
      <c r="A2" s="12"/>
      <c r="B2" s="19"/>
      <c r="E2" s="41" t="s">
        <v>18</v>
      </c>
    </row>
    <row r="3" spans="1:5" ht="15.75" customHeight="1">
      <c r="A3" s="10" t="s">
        <v>20</v>
      </c>
      <c r="B3" s="7">
        <v>2023</v>
      </c>
      <c r="C3" s="154">
        <v>2024</v>
      </c>
      <c r="D3" s="155"/>
      <c r="E3" s="156"/>
    </row>
    <row r="4" spans="1:5" ht="15.75" customHeight="1">
      <c r="A4" s="6" t="s">
        <v>19</v>
      </c>
      <c r="B4" s="8">
        <v>12</v>
      </c>
      <c r="C4" s="8">
        <v>1</v>
      </c>
      <c r="D4" s="8">
        <v>2</v>
      </c>
      <c r="E4" s="39">
        <v>3</v>
      </c>
    </row>
    <row r="5" spans="1:5" ht="15.75" customHeight="1">
      <c r="A5" s="9" t="s">
        <v>1</v>
      </c>
      <c r="B5" s="34">
        <v>4934.6815743733914</v>
      </c>
      <c r="C5" s="34">
        <v>4954.726345223994</v>
      </c>
      <c r="D5" s="34">
        <v>5048.4571573368494</v>
      </c>
      <c r="E5" s="34">
        <v>5163.9755428289463</v>
      </c>
    </row>
    <row r="6" spans="1:5" ht="15.75" customHeight="1">
      <c r="A6" s="9" t="s">
        <v>2</v>
      </c>
      <c r="B6" s="34">
        <v>4879.3513344185449</v>
      </c>
      <c r="C6" s="34">
        <v>4886.246370606671</v>
      </c>
      <c r="D6" s="34">
        <v>4908.6760544450071</v>
      </c>
      <c r="E6" s="34">
        <v>5008.3339229410758</v>
      </c>
    </row>
    <row r="7" spans="1:5" ht="15.75" customHeight="1">
      <c r="A7" s="9" t="s">
        <v>3</v>
      </c>
      <c r="B7" s="34">
        <v>5191.9942270141773</v>
      </c>
      <c r="C7" s="34">
        <v>5217.0526709800943</v>
      </c>
      <c r="D7" s="34">
        <v>5258.9482433036519</v>
      </c>
      <c r="E7" s="34">
        <v>5383.5798705565821</v>
      </c>
    </row>
    <row r="8" spans="1:5" ht="15.75" customHeight="1">
      <c r="A8" s="9" t="s">
        <v>4</v>
      </c>
      <c r="B8" s="34">
        <v>5074.9733773406442</v>
      </c>
      <c r="C8" s="34">
        <v>5085.7810839265021</v>
      </c>
      <c r="D8" s="34">
        <v>5138.7606903627457</v>
      </c>
      <c r="E8" s="34">
        <v>5256.8539478543853</v>
      </c>
    </row>
    <row r="9" spans="1:5" ht="15.75" customHeight="1">
      <c r="A9" s="9" t="s">
        <v>57</v>
      </c>
      <c r="B9" s="34">
        <v>6032.1952163520627</v>
      </c>
      <c r="C9" s="34">
        <v>6056.9582026129256</v>
      </c>
      <c r="D9" s="34">
        <v>6157.764403902399</v>
      </c>
      <c r="E9" s="34">
        <v>6304.8015802797454</v>
      </c>
    </row>
    <row r="10" spans="1:5" ht="15.75" customHeight="1">
      <c r="A10" s="9" t="s">
        <v>5</v>
      </c>
      <c r="B10" s="34">
        <v>5631.365598124522</v>
      </c>
      <c r="C10" s="34">
        <v>5600.2815002133675</v>
      </c>
      <c r="D10" s="34">
        <v>5627.0087533040196</v>
      </c>
      <c r="E10" s="34">
        <v>5736.7708352910959</v>
      </c>
    </row>
    <row r="11" spans="1:5" ht="15.75" customHeight="1">
      <c r="A11" s="9" t="s">
        <v>36</v>
      </c>
      <c r="B11" s="34">
        <v>2673.3256629117277</v>
      </c>
      <c r="C11" s="34">
        <v>2653.677507398706</v>
      </c>
      <c r="D11" s="34">
        <v>2714.3454964106731</v>
      </c>
      <c r="E11" s="34">
        <v>2766.367936946453</v>
      </c>
    </row>
    <row r="12" spans="1:5" ht="15.75" customHeight="1">
      <c r="A12" s="9" t="s">
        <v>31</v>
      </c>
      <c r="B12" s="34">
        <v>2733.5157023658949</v>
      </c>
      <c r="C12" s="34">
        <v>2726.3249754853891</v>
      </c>
      <c r="D12" s="34">
        <v>2738.7521083616521</v>
      </c>
      <c r="E12" s="34">
        <v>2797.4640990792673</v>
      </c>
    </row>
    <row r="13" spans="1:5">
      <c r="A13" s="23" t="s">
        <v>38</v>
      </c>
      <c r="B13" s="51">
        <v>2703.7445526443212</v>
      </c>
      <c r="C13" s="51">
        <v>2712.3100067249497</v>
      </c>
      <c r="D13" s="51">
        <v>2709.0530679274771</v>
      </c>
      <c r="E13" s="51">
        <v>2767.0379476994372</v>
      </c>
    </row>
    <row r="14" spans="1:5" s="40" customFormat="1" ht="19.5" customHeight="1">
      <c r="A14" s="9" t="s">
        <v>58</v>
      </c>
      <c r="B14" s="34">
        <v>2900.5010232164282</v>
      </c>
      <c r="C14" s="34">
        <v>2926.5322045855378</v>
      </c>
      <c r="D14" s="34">
        <v>2818.5473865241693</v>
      </c>
      <c r="E14" s="34">
        <v>2906.1440319116296</v>
      </c>
    </row>
    <row r="15" spans="1:5">
      <c r="A15" s="18" t="s">
        <v>8</v>
      </c>
      <c r="B15" s="47">
        <v>4957.2593522677789</v>
      </c>
      <c r="C15" s="34">
        <v>4968.9525081274996</v>
      </c>
      <c r="D15" s="34">
        <v>5029.2817688908963</v>
      </c>
      <c r="E15" s="34">
        <v>5142.6273773490993</v>
      </c>
    </row>
    <row r="17" spans="1:5" s="40" customFormat="1" ht="15.75" customHeight="1">
      <c r="A17" s="40" t="s">
        <v>44</v>
      </c>
    </row>
    <row r="18" spans="1:5" s="40" customFormat="1" ht="96" customHeight="1">
      <c r="A18" s="157" t="s">
        <v>53</v>
      </c>
      <c r="B18" s="157"/>
      <c r="C18" s="157"/>
      <c r="D18" s="157"/>
      <c r="E18" s="157"/>
    </row>
  </sheetData>
  <mergeCells count="3">
    <mergeCell ref="C3:E3"/>
    <mergeCell ref="A1:E1"/>
    <mergeCell ref="A18:E18"/>
  </mergeCells>
  <phoneticPr fontId="0" type="noConversion"/>
  <printOptions horizontalCentered="1" verticalCentered="1"/>
  <pageMargins left="0.21" right="0.21" top="0.35433070866141736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11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Таблица №1-У</vt:lpstr>
      <vt:lpstr>Таблица №1.1-У</vt:lpstr>
      <vt:lpstr>Таблица №2-У</vt:lpstr>
      <vt:lpstr>Таблица №2.1-У</vt:lpstr>
      <vt:lpstr>Таблица № 3-У</vt:lpstr>
      <vt:lpstr>Таблица № 3.1-У</vt:lpstr>
      <vt:lpstr>Таблица №4-У</vt:lpstr>
      <vt:lpstr>Таблица №4.1-У</vt:lpstr>
      <vt:lpstr>Таблица № 5-У</vt:lpstr>
      <vt:lpstr>Таблица № 5.1-У</vt:lpstr>
      <vt:lpstr>Таблица №6-У</vt:lpstr>
      <vt:lpstr>Графика №1-У</vt:lpstr>
      <vt:lpstr>Графика №2-У</vt:lpstr>
      <vt:lpstr>Графика №3-У</vt:lpstr>
      <vt:lpstr>'Таблица №6-У'!Print_Area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2022-05-03T13:00:40Z</cp:lastPrinted>
  <dcterms:created xsi:type="dcterms:W3CDTF">2003-04-19T18:01:46Z</dcterms:created>
  <dcterms:modified xsi:type="dcterms:W3CDTF">2024-05-16T11:22:31Z</dcterms:modified>
</cp:coreProperties>
</file>