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3.1-Д'!$A$1:$F$20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C8" i="40" l="1"/>
  <c r="C6" i="40" l="1"/>
  <c r="L4" i="41"/>
  <c r="C7" i="40" s="1"/>
  <c r="M5" i="39"/>
  <c r="M4" i="39"/>
  <c r="C10" i="36" l="1"/>
  <c r="D10" i="36"/>
  <c r="E10" i="36"/>
  <c r="F10" i="36"/>
  <c r="G10" i="36"/>
  <c r="H10" i="36"/>
  <c r="I10" i="36"/>
  <c r="J10" i="36"/>
  <c r="K10" i="36"/>
  <c r="B10" i="36"/>
  <c r="L7" i="36"/>
  <c r="L8" i="36"/>
  <c r="L9" i="36"/>
  <c r="L10" i="36"/>
  <c r="L6" i="36"/>
  <c r="L5" i="36"/>
  <c r="D16" i="19"/>
  <c r="D15" i="19" s="1"/>
  <c r="E16" i="19"/>
  <c r="F16" i="19"/>
  <c r="G16" i="19"/>
  <c r="H16" i="19"/>
  <c r="H15" i="19" s="1"/>
  <c r="I16" i="19"/>
  <c r="J16" i="19"/>
  <c r="K16" i="19"/>
  <c r="L16" i="19"/>
  <c r="L15" i="19" s="1"/>
  <c r="M16" i="19"/>
  <c r="D17" i="19"/>
  <c r="E17" i="19"/>
  <c r="F17" i="19"/>
  <c r="G17" i="19"/>
  <c r="H17" i="19"/>
  <c r="I17" i="19"/>
  <c r="J17" i="19"/>
  <c r="K17" i="19"/>
  <c r="L17" i="19"/>
  <c r="M17" i="19"/>
  <c r="D18" i="19"/>
  <c r="E18" i="19"/>
  <c r="F18" i="19"/>
  <c r="G18" i="19"/>
  <c r="G15" i="19" s="1"/>
  <c r="H18" i="19"/>
  <c r="I18" i="19"/>
  <c r="J18" i="19"/>
  <c r="K18" i="19"/>
  <c r="L18" i="19"/>
  <c r="M18" i="19"/>
  <c r="E15" i="19"/>
  <c r="F15" i="19"/>
  <c r="I15" i="19"/>
  <c r="J15" i="19"/>
  <c r="K15" i="19"/>
  <c r="M15" i="19"/>
  <c r="C15" i="19"/>
  <c r="C18" i="19"/>
  <c r="C17" i="19"/>
  <c r="C16" i="19"/>
  <c r="D5" i="19"/>
  <c r="E5" i="19"/>
  <c r="F5" i="19"/>
  <c r="G5" i="19"/>
  <c r="H5" i="19"/>
  <c r="I5" i="19"/>
  <c r="J5" i="19"/>
  <c r="K5" i="19"/>
  <c r="L5" i="19"/>
  <c r="M5" i="19"/>
  <c r="C5" i="19"/>
  <c r="D7" i="19"/>
  <c r="E7" i="19"/>
  <c r="F7" i="19"/>
  <c r="G7" i="19"/>
  <c r="H7" i="19"/>
  <c r="I7" i="19"/>
  <c r="J7" i="19"/>
  <c r="K7" i="19"/>
  <c r="L7" i="19"/>
  <c r="M7" i="19"/>
  <c r="D8" i="19"/>
  <c r="E8" i="19"/>
  <c r="F8" i="19"/>
  <c r="G8" i="19"/>
  <c r="H8" i="19"/>
  <c r="I8" i="19"/>
  <c r="J8" i="19"/>
  <c r="K8" i="19"/>
  <c r="L8" i="19"/>
  <c r="M8" i="19"/>
  <c r="D9" i="19"/>
  <c r="E9" i="19"/>
  <c r="F9" i="19"/>
  <c r="G9" i="19"/>
  <c r="H9" i="19"/>
  <c r="I9" i="19"/>
  <c r="J9" i="19"/>
  <c r="K9" i="19"/>
  <c r="L9" i="19"/>
  <c r="M9" i="19"/>
  <c r="D10" i="19"/>
  <c r="E10" i="19"/>
  <c r="F10" i="19"/>
  <c r="G10" i="19"/>
  <c r="H10" i="19"/>
  <c r="I10" i="19"/>
  <c r="J10" i="19"/>
  <c r="K10" i="19"/>
  <c r="L10" i="19"/>
  <c r="M10" i="19"/>
  <c r="D11" i="19"/>
  <c r="E11" i="19"/>
  <c r="F11" i="19"/>
  <c r="G11" i="19"/>
  <c r="H11" i="19"/>
  <c r="I11" i="19"/>
  <c r="J11" i="19"/>
  <c r="K11" i="19"/>
  <c r="L11" i="19"/>
  <c r="M11" i="19"/>
  <c r="D12" i="19"/>
  <c r="E12" i="19"/>
  <c r="F12" i="19"/>
  <c r="G12" i="19"/>
  <c r="H12" i="19"/>
  <c r="I12" i="19"/>
  <c r="J12" i="19"/>
  <c r="K12" i="19"/>
  <c r="L12" i="19"/>
  <c r="M12" i="19"/>
  <c r="D13" i="19"/>
  <c r="E13" i="19"/>
  <c r="F13" i="19"/>
  <c r="G13" i="19"/>
  <c r="H13" i="19"/>
  <c r="I13" i="19"/>
  <c r="J13" i="19"/>
  <c r="K13" i="19"/>
  <c r="L13" i="19"/>
  <c r="M13" i="19"/>
  <c r="D14" i="19"/>
  <c r="E14" i="19"/>
  <c r="F14" i="19"/>
  <c r="G14" i="19"/>
  <c r="H14" i="19"/>
  <c r="I14" i="19"/>
  <c r="J14" i="19"/>
  <c r="K14" i="19"/>
  <c r="L14" i="19"/>
  <c r="M14" i="19"/>
  <c r="C14" i="19"/>
  <c r="C13" i="19"/>
  <c r="C12" i="19"/>
  <c r="C11" i="19"/>
  <c r="C10" i="19"/>
  <c r="C9" i="19"/>
  <c r="C8" i="19"/>
  <c r="C7" i="19"/>
  <c r="C6" i="19"/>
  <c r="D6" i="19"/>
  <c r="E6" i="19"/>
  <c r="F6" i="19"/>
  <c r="G6" i="19"/>
  <c r="H6" i="19"/>
  <c r="I6" i="19"/>
  <c r="J6" i="19"/>
  <c r="K6" i="19"/>
  <c r="L6" i="19"/>
  <c r="M6" i="19"/>
  <c r="M9" i="11"/>
  <c r="M5" i="11"/>
  <c r="M6" i="35"/>
  <c r="M7" i="35"/>
  <c r="M8" i="35"/>
  <c r="M9" i="35"/>
  <c r="M10" i="35"/>
  <c r="M11" i="35"/>
  <c r="M12" i="35"/>
  <c r="M13" i="35"/>
  <c r="M14" i="35"/>
  <c r="M5" i="35"/>
  <c r="M14" i="11"/>
  <c r="M15" i="11"/>
  <c r="M16" i="11"/>
  <c r="M17" i="11"/>
  <c r="M6" i="11"/>
  <c r="M7" i="11"/>
  <c r="M8" i="11"/>
  <c r="M10" i="11"/>
  <c r="M11" i="11"/>
  <c r="M12" i="11"/>
  <c r="M13" i="11"/>
  <c r="M4" i="11"/>
  <c r="G17" i="18"/>
  <c r="F7" i="18"/>
  <c r="F8" i="18" l="1"/>
  <c r="F9" i="18"/>
  <c r="F10" i="18"/>
  <c r="F11" i="18"/>
  <c r="F12" i="18"/>
  <c r="F13" i="18"/>
  <c r="F14" i="18"/>
  <c r="F15" i="18"/>
  <c r="F16" i="18"/>
  <c r="C17" i="18"/>
  <c r="E17" i="18"/>
  <c r="D17" i="18"/>
  <c r="G17" i="10"/>
  <c r="G8" i="10"/>
  <c r="G9" i="10"/>
  <c r="G10" i="10"/>
  <c r="G11" i="10"/>
  <c r="G12" i="10"/>
  <c r="G13" i="10"/>
  <c r="G14" i="10"/>
  <c r="G15" i="10"/>
  <c r="G16" i="10"/>
  <c r="G7" i="10"/>
  <c r="D17" i="10"/>
  <c r="E7" i="28"/>
  <c r="E16" i="28" s="1"/>
  <c r="E8" i="28"/>
  <c r="E9" i="28"/>
  <c r="E10" i="28"/>
  <c r="E11" i="28"/>
  <c r="E12" i="28"/>
  <c r="E13" i="28"/>
  <c r="E14" i="28"/>
  <c r="E15" i="28"/>
  <c r="E6" i="28"/>
  <c r="D16" i="28"/>
  <c r="D7" i="28"/>
  <c r="D8" i="28"/>
  <c r="D9" i="28"/>
  <c r="D10" i="28"/>
  <c r="D11" i="28"/>
  <c r="D12" i="28"/>
  <c r="D13" i="28"/>
  <c r="D14" i="28"/>
  <c r="D15" i="28"/>
  <c r="D6" i="28"/>
  <c r="C16" i="28"/>
  <c r="C7" i="28"/>
  <c r="C8" i="28"/>
  <c r="C9" i="28"/>
  <c r="C10" i="28"/>
  <c r="C11" i="28"/>
  <c r="C12" i="28"/>
  <c r="C13" i="28"/>
  <c r="C14" i="28"/>
  <c r="C15" i="28"/>
  <c r="C6" i="28"/>
  <c r="D16" i="5"/>
  <c r="E16" i="5"/>
  <c r="E7" i="5"/>
  <c r="E8" i="5"/>
  <c r="E9" i="5"/>
  <c r="E10" i="5"/>
  <c r="E11" i="5"/>
  <c r="E12" i="5"/>
  <c r="E13" i="5"/>
  <c r="E14" i="5"/>
  <c r="E15" i="5"/>
  <c r="E6" i="5"/>
  <c r="D7" i="5"/>
  <c r="D8" i="5"/>
  <c r="D9" i="5"/>
  <c r="D10" i="5"/>
  <c r="D11" i="5"/>
  <c r="D12" i="5"/>
  <c r="D13" i="5"/>
  <c r="D14" i="5"/>
  <c r="D15" i="5"/>
  <c r="D6" i="5"/>
  <c r="C7" i="5"/>
  <c r="C16" i="5" s="1"/>
  <c r="C8" i="5"/>
  <c r="C9" i="5"/>
  <c r="C10" i="5"/>
  <c r="C11" i="5"/>
  <c r="C12" i="5"/>
  <c r="C13" i="5"/>
  <c r="C14" i="5"/>
  <c r="C15" i="5"/>
  <c r="C6" i="5"/>
  <c r="C15" i="6"/>
  <c r="D15" i="6"/>
  <c r="E15" i="6"/>
  <c r="F17" i="18" l="1"/>
  <c r="E17" i="10"/>
</calcChain>
</file>

<file path=xl/sharedStrings.xml><?xml version="1.0" encoding="utf-8"?>
<sst xmlns="http://schemas.openxmlformats.org/spreadsheetml/2006/main" count="281" uniqueCount="108">
  <si>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</si>
  <si>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</si>
  <si>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</si>
  <si>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</si>
  <si>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</si>
  <si>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</si>
  <si>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</si>
  <si>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</si>
  <si>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</si>
  <si>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</si>
  <si>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</si>
  <si>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</si>
  <si>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</si>
  <si>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</si>
  <si>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</si>
  <si>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</si>
  <si>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</si>
  <si>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</si>
  <si>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</si>
  <si>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</si>
  <si>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</si>
  <si>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</si>
  <si>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</si>
  <si>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</si>
  <si>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</si>
  <si>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</si>
  <si>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</si>
  <si>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</si>
  <si>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</si>
  <si>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</si>
  <si>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</si>
  <si>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</si>
  <si>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</si>
  <si>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</si>
  <si>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</si>
  <si>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</si>
  <si>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</si>
  <si>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</si>
  <si>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</si>
  <si>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</si>
  <si>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</si>
  <si>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</si>
  <si>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</si>
  <si>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</si>
  <si>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</si>
  <si>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</si>
  <si>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</si>
  <si>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</si>
  <si>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</si>
  <si>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</si>
  <si>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</si>
  <si>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</si>
  <si>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</si>
  <si>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</si>
  <si>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</si>
  <si>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</si>
  <si>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</si>
  <si>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</si>
  <si>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</si>
  <si>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</si>
  <si>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</si>
  <si>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</si>
  <si>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</si>
  <si>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</si>
  <si>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</si>
  <si>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</si>
  <si>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</si>
  <si>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</si>
  <si>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</si>
  <si>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</si>
  <si>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</si>
  <si>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</si>
  <si>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</si>
  <si>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</si>
  <si>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</si>
  <si>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</si>
  <si>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</si>
  <si>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</si>
  <si>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</si>
  <si>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</si>
  <si>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</si>
  <si>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</si>
  <si>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</si>
  <si>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</si>
  <si>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</si>
  <si>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Година, среднопретеглено</t>
  </si>
  <si>
    <t>Брой на осигурените лица* по видове договори в ДПФ към 31.03.2023 г.</t>
  </si>
  <si>
    <t>Динамика на нетните активи в ДПФ през 2024 г. (по месеци)</t>
  </si>
  <si>
    <t>Месеци</t>
  </si>
  <si>
    <t>I-во трим.</t>
  </si>
  <si>
    <t>I-во трим., среднопретеглено</t>
  </si>
  <si>
    <t>I-во трим., средноаритметично</t>
  </si>
  <si>
    <t>Инвестиционен портфейл и балансови активи на ДПФ към 31.03.2024 г.</t>
  </si>
  <si>
    <t xml:space="preserve">Начислени и изплатени суми на осигурени лица и пенсионери за периода  01.01.2024 г. - 31.03.2024 г. </t>
  </si>
  <si>
    <t>Дългови финансови инструменти</t>
  </si>
  <si>
    <t>Дялови финансови инструменти</t>
  </si>
  <si>
    <t>Брой на осигурените лица по договор от работодател към 31.03.2024 г. (брой лица)</t>
  </si>
  <si>
    <t>Натрупани средства по партидите на лицата с работодателски договори към 31.03.2024 г.(хил. лв.)</t>
  </si>
  <si>
    <t>Структура на осигурителните вноски в ДПФ за I-во трим. 2024 г.</t>
  </si>
  <si>
    <t>Структура на инвестиционния портфейл и балансовите активи на ДПФ към 31.03.2024 г.</t>
  </si>
  <si>
    <t>Брой на пенсионерите в ДПФ към 31.03.2024 г.</t>
  </si>
  <si>
    <t>ДПФ "ПЕНСИОНО ОСИГУРИТЕЛЕН ИНСТИТУТ"</t>
  </si>
  <si>
    <t>1.1.</t>
  </si>
  <si>
    <t>1.2.</t>
  </si>
  <si>
    <t>1.3.</t>
  </si>
  <si>
    <t>2.1.</t>
  </si>
  <si>
    <t>2.2.</t>
  </si>
  <si>
    <t>Постъпления от осигурителни вноски по работодателски договори за първото тримесечие на 2024 г. (хил. лв.)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</si>
</sst>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_-* #,##0.00\ _л_в_-;\-* #,##0.00\ _л_в_-;_-* &quot;-&quot;\ _л_в_-;_-@_-"/>
    <numFmt numFmtId="171" formatCode="0.00_ ;\-0.00\ "/>
    <numFmt numFmtId="172" formatCode="0.000"/>
    <numFmt numFmtId="173" formatCode="0.0000"/>
    <numFmt numFmtId="174" formatCode="#,##0.00_ ;\-#,##0.00\ 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8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9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258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67" fontId="7" fillId="0" borderId="2" xfId="1" applyFont="1" applyBorder="1" applyAlignment="1">
      <alignment horizontal="left" wrapText="1"/>
    </xf>
    <xf numFmtId="3" fontId="7" fillId="0" borderId="0" xfId="4" applyNumberFormat="1" applyFont="1" applyBorder="1" applyAlignment="1">
      <alignment horizontal="center" vertical="center" wrapText="1"/>
    </xf>
    <xf numFmtId="167" fontId="7" fillId="0" borderId="2" xfId="1" applyFont="1" applyFill="1" applyBorder="1" applyAlignment="1">
      <alignment horizontal="left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3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0" xfId="3" applyFont="1"/>
    <xf numFmtId="0" fontId="7" fillId="0" borderId="0" xfId="0" applyFont="1" applyBorder="1" applyAlignment="1">
      <alignment horizontal="center"/>
    </xf>
    <xf numFmtId="0" fontId="7" fillId="0" borderId="0" xfId="3" applyFont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0" xfId="3" applyFont="1" applyBorder="1"/>
    <xf numFmtId="0" fontId="8" fillId="0" borderId="0" xfId="0" applyNumberFormat="1" applyFont="1" applyAlignment="1">
      <alignment horizontal="right" wrapText="1"/>
    </xf>
    <xf numFmtId="0" fontId="7" fillId="0" borderId="0" xfId="3" applyFont="1" applyBorder="1" applyAlignment="1">
      <alignment horizontal="left" wrapText="1"/>
    </xf>
    <xf numFmtId="0" fontId="7" fillId="0" borderId="0" xfId="3" applyFont="1" applyBorder="1" applyAlignment="1">
      <alignment horizontal="right" wrapText="1"/>
    </xf>
    <xf numFmtId="0" fontId="7" fillId="0" borderId="0" xfId="3" applyFont="1" applyAlignment="1">
      <alignment horizontal="lef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wrapText="1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167" fontId="10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7" fillId="0" borderId="0" xfId="3" applyFont="1" applyBorder="1" applyAlignment="1">
      <alignment horizontal="left"/>
    </xf>
    <xf numFmtId="0" fontId="7" fillId="0" borderId="0" xfId="3" applyFont="1" applyBorder="1" applyAlignment="1">
      <alignment horizontal="center"/>
    </xf>
    <xf numFmtId="167" fontId="7" fillId="0" borderId="0" xfId="1" applyFont="1" applyBorder="1" applyAlignment="1">
      <alignment horizontal="left" wrapText="1"/>
    </xf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4" fontId="7" fillId="0" borderId="0" xfId="0" applyNumberFormat="1" applyFont="1" applyAlignment="1">
      <alignment horizontal="right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0" fontId="10" fillId="0" borderId="0" xfId="4" applyFont="1" applyBorder="1" applyAlignment="1">
      <alignment horizontal="right" vertical="center" wrapText="1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justify" vertical="top" wrapText="1"/>
    </xf>
    <xf numFmtId="2" fontId="10" fillId="0" borderId="0" xfId="0" applyNumberFormat="1" applyFont="1" applyAlignment="1">
      <alignment horizontal="center"/>
    </xf>
    <xf numFmtId="0" fontId="10" fillId="0" borderId="2" xfId="0" applyFont="1" applyBorder="1" applyAlignment="1">
      <alignment vertical="top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6" fillId="0" borderId="2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7" fillId="0" borderId="0" xfId="3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3" fontId="7" fillId="0" borderId="2" xfId="4" applyNumberFormat="1" applyFont="1" applyFill="1" applyBorder="1" applyAlignment="1">
      <alignment horizontal="right" vertical="center" wrapText="1"/>
    </xf>
    <xf numFmtId="4" fontId="16" fillId="0" borderId="2" xfId="0" applyNumberFormat="1" applyFont="1" applyFill="1" applyBorder="1" applyAlignment="1">
      <alignment vertical="top" wrapText="1"/>
    </xf>
    <xf numFmtId="3" fontId="7" fillId="0" borderId="2" xfId="3" applyNumberFormat="1" applyFont="1" applyFill="1" applyBorder="1"/>
    <xf numFmtId="2" fontId="7" fillId="0" borderId="0" xfId="3" applyNumberFormat="1" applyFont="1"/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7" fillId="0" borderId="1" xfId="0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left" wrapText="1"/>
    </xf>
    <xf numFmtId="3" fontId="7" fillId="0" borderId="0" xfId="3" applyNumberFormat="1" applyFont="1"/>
    <xf numFmtId="3" fontId="10" fillId="0" borderId="2" xfId="3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166" fontId="5" fillId="0" borderId="2" xfId="0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1" fontId="10" fillId="0" borderId="0" xfId="3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horizontal="left" wrapText="1"/>
    </xf>
    <xf numFmtId="3" fontId="5" fillId="0" borderId="2" xfId="3" applyNumberFormat="1" applyFont="1" applyFill="1" applyBorder="1"/>
    <xf numFmtId="2" fontId="5" fillId="0" borderId="0" xfId="3" applyNumberFormat="1" applyFont="1" applyFill="1" applyBorder="1" applyAlignment="1">
      <alignment horizontal="right"/>
    </xf>
    <xf numFmtId="2" fontId="7" fillId="0" borderId="0" xfId="3" applyNumberFormat="1" applyFont="1" applyBorder="1" applyAlignment="1">
      <alignment horizontal="right"/>
    </xf>
    <xf numFmtId="0" fontId="7" fillId="0" borderId="0" xfId="0" applyFont="1" applyBorder="1" applyAlignment="1">
      <alignment horizontal="right"/>
    </xf>
    <xf numFmtId="3" fontId="5" fillId="0" borderId="2" xfId="3" applyNumberFormat="1" applyFont="1" applyFill="1" applyBorder="1" applyAlignment="1">
      <alignment horizontal="right" vertical="center" wrapText="1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0" fontId="16" fillId="0" borderId="2" xfId="0" applyNumberFormat="1" applyFont="1" applyFill="1" applyBorder="1" applyAlignment="1">
      <alignment horizontal="right" vertical="center" wrapText="1"/>
    </xf>
    <xf numFmtId="174" fontId="5" fillId="0" borderId="2" xfId="0" applyNumberFormat="1" applyFont="1" applyFill="1" applyBorder="1" applyAlignment="1">
      <alignment horizontal="right" vertical="center" wrapText="1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10" fillId="0" borderId="0" xfId="3" applyNumberFormat="1" applyFont="1" applyAlignment="1">
      <alignment horizontal="right" vertical="center" wrapText="1"/>
    </xf>
    <xf numFmtId="10" fontId="10" fillId="0" borderId="0" xfId="3" applyNumberFormat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10" fontId="7" fillId="0" borderId="0" xfId="5" applyNumberFormat="1" applyFont="1"/>
    <xf numFmtId="0" fontId="5" fillId="0" borderId="2" xfId="0" applyFont="1" applyFill="1" applyBorder="1" applyAlignment="1">
      <alignment horizontal="left" vertical="center" wrapText="1"/>
    </xf>
    <xf numFmtId="10" fontId="16" fillId="0" borderId="0" xfId="5" applyNumberFormat="1" applyFont="1" applyFill="1" applyAlignment="1">
      <alignment horizontal="center" vertical="center" wrapText="1"/>
    </xf>
    <xf numFmtId="10" fontId="5" fillId="0" borderId="0" xfId="5" applyNumberFormat="1" applyFont="1" applyFill="1" applyAlignment="1">
      <alignment horizontal="center" vertical="center" wrapText="1"/>
    </xf>
    <xf numFmtId="2" fontId="16" fillId="0" borderId="0" xfId="3" applyNumberFormat="1" applyFont="1" applyFill="1" applyAlignment="1">
      <alignment horizontal="center" vertical="center" wrapText="1"/>
    </xf>
    <xf numFmtId="0" fontId="10" fillId="0" borderId="0" xfId="3" applyFont="1" applyFill="1" applyAlignment="1">
      <alignment horizontal="left" vertical="center" wrapText="1"/>
    </xf>
    <xf numFmtId="3" fontId="10" fillId="0" borderId="0" xfId="3" applyNumberFormat="1" applyFont="1" applyFill="1" applyAlignment="1">
      <alignment horizontal="left" vertical="center" wrapText="1"/>
    </xf>
    <xf numFmtId="2" fontId="10" fillId="0" borderId="2" xfId="0" applyNumberFormat="1" applyFont="1" applyBorder="1" applyAlignment="1">
      <alignment vertical="center" wrapText="1"/>
    </xf>
    <xf numFmtId="2" fontId="5" fillId="0" borderId="2" xfId="3" applyNumberFormat="1" applyFont="1" applyBorder="1" applyAlignment="1">
      <alignment horizontal="right" vertical="center"/>
    </xf>
    <xf numFmtId="2" fontId="7" fillId="0" borderId="2" xfId="3" applyNumberFormat="1" applyFont="1" applyFill="1" applyBorder="1" applyAlignment="1">
      <alignment horizontal="right" vertical="center"/>
    </xf>
    <xf numFmtId="2" fontId="7" fillId="0" borderId="2" xfId="3" applyNumberFormat="1" applyFont="1" applyBorder="1" applyAlignment="1">
      <alignment horizontal="right" vertical="center"/>
    </xf>
    <xf numFmtId="168" fontId="7" fillId="0" borderId="2" xfId="1" applyNumberFormat="1" applyFont="1" applyFill="1" applyBorder="1" applyAlignment="1">
      <alignment horizontal="right" vertical="center" wrapText="1"/>
    </xf>
    <xf numFmtId="3" fontId="5" fillId="0" borderId="2" xfId="4" applyNumberFormat="1" applyFont="1" applyBorder="1" applyAlignment="1">
      <alignment horizontal="right"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167" fontId="7" fillId="0" borderId="2" xfId="1" applyFont="1" applyFill="1" applyBorder="1" applyAlignment="1">
      <alignment horizontal="left" vertical="center" wrapText="1"/>
    </xf>
    <xf numFmtId="3" fontId="7" fillId="0" borderId="2" xfId="3" applyNumberFormat="1" applyFont="1" applyFill="1" applyBorder="1" applyAlignment="1">
      <alignment vertical="center"/>
    </xf>
    <xf numFmtId="167" fontId="7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167" fontId="5" fillId="0" borderId="2" xfId="1" applyFont="1" applyBorder="1" applyAlignment="1">
      <alignment horizontal="left" vertical="center" wrapText="1"/>
    </xf>
    <xf numFmtId="3" fontId="5" fillId="0" borderId="2" xfId="4" applyNumberFormat="1" applyFont="1" applyFill="1" applyBorder="1" applyAlignment="1">
      <alignment horizontal="right" vertical="center" wrapText="1"/>
    </xf>
    <xf numFmtId="167" fontId="5" fillId="0" borderId="2" xfId="1" applyFont="1" applyFill="1" applyBorder="1" applyAlignment="1">
      <alignment horizontal="left" vertical="center" wrapText="1"/>
    </xf>
    <xf numFmtId="10" fontId="10" fillId="0" borderId="0" xfId="5" applyNumberFormat="1" applyFont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10" fillId="0" borderId="0" xfId="3" applyFont="1" applyFill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168" fontId="5" fillId="0" borderId="0" xfId="1" applyNumberFormat="1" applyFont="1" applyFill="1" applyBorder="1" applyAlignment="1">
      <alignment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right" vertical="center" wrapText="1"/>
    </xf>
    <xf numFmtId="0" fontId="5" fillId="0" borderId="0" xfId="1" applyNumberFormat="1" applyFont="1" applyFill="1" applyBorder="1" applyAlignment="1">
      <alignment horizontal="center" vertical="center" wrapText="1"/>
    </xf>
    <xf numFmtId="0" fontId="5" fillId="0" borderId="2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vertical="center" wrapText="1"/>
    </xf>
    <xf numFmtId="4" fontId="5" fillId="0" borderId="0" xfId="1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16" fillId="0" borderId="7" xfId="0" applyFont="1" applyFill="1" applyBorder="1" applyAlignment="1">
      <alignment horizontal="lef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center" vertical="center" wrapText="1"/>
    </xf>
    <xf numFmtId="17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/>
    <xf numFmtId="2" fontId="5" fillId="0" borderId="0" xfId="0" applyNumberFormat="1" applyFont="1" applyFill="1" applyAlignment="1"/>
    <xf numFmtId="0" fontId="10" fillId="0" borderId="2" xfId="3" applyFont="1" applyFill="1" applyBorder="1" applyAlignment="1">
      <alignment horizontal="center" vertical="center" wrapText="1"/>
    </xf>
    <xf numFmtId="3" fontId="10" fillId="0" borderId="0" xfId="3" applyNumberFormat="1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73" fontId="21" fillId="0" borderId="0" xfId="5" applyNumberFormat="1" applyFont="1" applyFill="1" applyAlignment="1">
      <alignment horizontal="center" vertical="center" wrapText="1"/>
    </xf>
    <xf numFmtId="10" fontId="21" fillId="0" borderId="0" xfId="3" applyNumberFormat="1" applyFont="1" applyFill="1" applyAlignment="1">
      <alignment horizontal="center" vertical="center" wrapText="1"/>
    </xf>
    <xf numFmtId="0" fontId="7" fillId="0" borderId="0" xfId="3" applyFont="1" applyBorder="1" applyAlignment="1">
      <alignment horizontal="center" wrapText="1"/>
    </xf>
    <xf numFmtId="3" fontId="7" fillId="2" borderId="2" xfId="4" applyNumberFormat="1" applyFont="1" applyFill="1" applyBorder="1" applyAlignment="1">
      <alignment horizontal="center" vertical="center" wrapText="1"/>
    </xf>
    <xf numFmtId="3" fontId="23" fillId="0" borderId="2" xfId="4" applyNumberFormat="1" applyFont="1" applyFill="1" applyBorder="1" applyAlignment="1">
      <alignment horizontal="center" vertical="center" wrapText="1"/>
    </xf>
    <xf numFmtId="2" fontId="5" fillId="0" borderId="2" xfId="5" applyNumberFormat="1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 wrapText="1"/>
    </xf>
    <xf numFmtId="0" fontId="24" fillId="0" borderId="0" xfId="0" applyNumberFormat="1" applyFont="1" applyAlignment="1">
      <alignment horizontal="right" vertical="center" wrapText="1"/>
    </xf>
    <xf numFmtId="3" fontId="5" fillId="0" borderId="2" xfId="3" applyNumberFormat="1" applyFont="1" applyFill="1" applyBorder="1" applyAlignment="1">
      <alignment vertical="center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5" fillId="0" borderId="2" xfId="4" applyNumberFormat="1" applyFont="1" applyFill="1" applyBorder="1" applyAlignment="1">
      <alignment horizontal="right" vertical="center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2" fontId="5" fillId="0" borderId="2" xfId="3" applyNumberFormat="1" applyFont="1" applyBorder="1" applyAlignment="1">
      <alignment horizontal="right" vertical="center"/>
    </xf>
    <xf numFmtId="0" fontId="7" fillId="0" borderId="7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left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2" xfId="9" quotePrefix="1" applyNumberFormat="1" applyFont="1" applyFill="1" applyBorder="1" applyAlignment="1">
      <alignment horizontal="center" vertical="center" wrapText="1"/>
    </xf>
    <xf numFmtId="0" fontId="5" fillId="0" borderId="2" xfId="0" quotePrefix="1" applyNumberFormat="1" applyFont="1" applyFill="1" applyBorder="1" applyAlignment="1">
      <alignment horizontal="center" vertical="center" wrapText="1"/>
    </xf>
    <xf numFmtId="1" fontId="5" fillId="0" borderId="2" xfId="0" quotePrefix="1" applyNumberFormat="1" applyFont="1" applyFill="1" applyBorder="1" applyAlignment="1">
      <alignment horizontal="center" vertical="center" wrapText="1"/>
    </xf>
    <xf numFmtId="0" fontId="5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0" fontId="7" fillId="0" borderId="0" xfId="3" applyFont="1" applyBorder="1" applyAlignment="1">
      <alignment horizontal="center" wrapText="1"/>
    </xf>
    <xf numFmtId="0" fontId="7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7" fillId="0" borderId="12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5" fillId="0" borderId="4" xfId="14" applyFont="1" applyBorder="1" applyAlignment="1">
      <alignment horizontal="center" vertical="center" wrapText="1"/>
    </xf>
    <xf numFmtId="0" fontId="5" fillId="0" borderId="7" xfId="14" applyFont="1" applyBorder="1" applyAlignment="1">
      <alignment horizontal="center" vertical="center" wrapText="1"/>
    </xf>
    <xf numFmtId="0" fontId="5" fillId="0" borderId="4" xfId="14" applyFont="1" applyFill="1" applyBorder="1" applyAlignment="1">
      <alignment horizontal="center" vertical="center" wrapText="1"/>
    </xf>
    <xf numFmtId="0" fontId="5" fillId="0" borderId="7" xfId="14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vertical="center" wrapText="1"/>
    </xf>
    <xf numFmtId="0" fontId="22" fillId="0" borderId="2" xfId="17" applyFont="1" applyFill="1" applyBorder="1" applyAlignment="1">
      <alignment horizontal="center" vertical="center" wrapText="1"/>
    </xf>
    <xf numFmtId="0" fontId="7" fillId="0" borderId="12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22" fillId="0" borderId="2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14" fillId="0" borderId="0" xfId="0" applyFont="1" applyFill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9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7"/>
    <cellStyle name="Normal 2 2 3" xfId="16"/>
    <cellStyle name="Normal 2 3" xfId="14"/>
    <cellStyle name="Normal 2 4" xfId="15"/>
    <cellStyle name="Normal 3" xfId="13"/>
    <cellStyle name="Normal 3 2" xfId="18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1.1-Д'!$E$6:$E$15</c:f>
              <c:numCache>
                <c:formatCode>#,##0.00</c:formatCode>
                <c:ptCount val="10"/>
                <c:pt idx="0">
                  <c:v>21.94848562324227</c:v>
                </c:pt>
                <c:pt idx="1">
                  <c:v>7.8280214263888803</c:v>
                </c:pt>
                <c:pt idx="2">
                  <c:v>18.027693420552122</c:v>
                </c:pt>
                <c:pt idx="3">
                  <c:v>32.907060855683667</c:v>
                </c:pt>
                <c:pt idx="4">
                  <c:v>7.1364653941370513</c:v>
                </c:pt>
                <c:pt idx="5">
                  <c:v>8.6464770551810588</c:v>
                </c:pt>
                <c:pt idx="6">
                  <c:v>1.1629864744361231</c:v>
                </c:pt>
                <c:pt idx="7">
                  <c:v>1.7527422160972295</c:v>
                </c:pt>
                <c:pt idx="8">
                  <c:v>6.8594376508296806E-2</c:v>
                </c:pt>
                <c:pt idx="9">
                  <c:v>0.52147315777330183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31.03.20</a:t>
            </a:r>
            <a:r>
              <a:rPr lang="en-US"/>
              <a:t>2</a:t>
            </a:r>
            <a:r>
              <a:rPr lang="bg-BG"/>
              <a:t>4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2.1-Д'!$E$6:$E$15</c:f>
              <c:numCache>
                <c:formatCode>#,##0.00</c:formatCode>
                <c:ptCount val="10"/>
                <c:pt idx="0">
                  <c:v>12.462386316016188</c:v>
                </c:pt>
                <c:pt idx="1">
                  <c:v>7.0903299544954415</c:v>
                </c:pt>
                <c:pt idx="2">
                  <c:v>11.128489651893226</c:v>
                </c:pt>
                <c:pt idx="3">
                  <c:v>43.474572014249333</c:v>
                </c:pt>
                <c:pt idx="4">
                  <c:v>14.993108601964822</c:v>
                </c:pt>
                <c:pt idx="5">
                  <c:v>8.2301114527947838</c:v>
                </c:pt>
                <c:pt idx="6">
                  <c:v>1.2769901621250417</c:v>
                </c:pt>
                <c:pt idx="7">
                  <c:v>1.0081465063742852</c:v>
                </c:pt>
                <c:pt idx="8">
                  <c:v>7.0599844074808307E-2</c:v>
                </c:pt>
                <c:pt idx="9">
                  <c:v>0.26526549601207217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31.03.20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B380-4791-9678-429D7AF41949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-5.4104432598099148E-2"/>
                  <c:y val="5.239289251280121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-2.8636855175711733E-2"/>
                  <c:y val="-1.330917391671218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88970943849411"/>
                  <c:y val="-0.1121943767181386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380-4791-9678-429D7AF41949}"/>
                </c:ext>
              </c:extLst>
            </c:dLbl>
            <c:dLbl>
              <c:idx val="3"/>
              <c:layout>
                <c:manualLayout>
                  <c:x val="0.14087999869581511"/>
                  <c:y val="-3.4770196872599086E-2"/>
                </c:manualLayout>
              </c:layout>
              <c:tx>
                <c:rich>
                  <a:bodyPr wrap="square" lIns="38100" tIns="19050" rIns="38100" bIns="19050" anchor="ctr">
                    <a:spAutoFit/>
                  </a:bodyPr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 sz="1200" b="0" i="0" u="none" strike="noStrike" baseline="0">
                        <a:effectLst/>
                      </a:rPr>
                      <a:t>Инвестиционни имоти</a:t>
                    </a:r>
                  </a:p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 sz="1200" b="0" i="0" u="none" strike="noStrike" baseline="0">
                        <a:effectLst/>
                      </a:rPr>
                      <a:t>0,87%</a:t>
                    </a:r>
                    <a:endParaRPr lang="bg-BG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4.1-Д'!$B$6,'Таблица № 4.1-Д'!$B$10,'Таблица № 4.1-Д'!$B$13,'Таблица № 4.1-Д'!$B$14)</c:f>
              <c:strCache>
                <c:ptCount val="4"/>
                <c:pt idx="0">
                  <c:v>Дългови финансови инструменти</c:v>
                </c:pt>
                <c:pt idx="1">
                  <c:v>Дялови финансови инструменти</c:v>
                </c:pt>
                <c:pt idx="2">
                  <c:v>Влогове в банки</c:v>
                </c:pt>
                <c:pt idx="3">
                  <c:v>Инвестиционни имоти</c:v>
                </c:pt>
              </c:strCache>
            </c:strRef>
          </c:cat>
          <c:val>
            <c:numRef>
              <c:f>('Таблица № 4.1-Д'!$M$6,'Таблица № 4.1-Д'!$M$10,'Таблица № 4.1-Д'!$M$13,'Таблица № 4.1-Д'!$M$14)</c:f>
              <c:numCache>
                <c:formatCode>#\ ##0.00_ ;\-#\ ##0.00\ </c:formatCode>
                <c:ptCount val="4"/>
                <c:pt idx="0">
                  <c:v>56.721145798564677</c:v>
                </c:pt>
                <c:pt idx="1">
                  <c:v>41.310057900307982</c:v>
                </c:pt>
                <c:pt idx="2">
                  <c:v>1.102400136084664</c:v>
                </c:pt>
                <c:pt idx="3">
                  <c:v>0.86639616504268002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('Таблица №6-Д'!$M$6,'Таблица №6-Д'!$M$9,'Таблица №6-Д'!$M$12)</c:f>
              <c:numCache>
                <c:formatCode>#,##0</c:formatCode>
                <c:ptCount val="3"/>
                <c:pt idx="0">
                  <c:v>605</c:v>
                </c:pt>
                <c:pt idx="1">
                  <c:v>6</c:v>
                </c:pt>
                <c:pt idx="2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0</xdr:rowOff>
    </xdr:from>
    <xdr:to>
      <xdr:col>0</xdr:col>
      <xdr:colOff>0</xdr:colOff>
      <xdr:row>18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03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24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46"/>
  <sheetViews>
    <sheetView showGridLines="0" tabSelected="1" zoomScale="90" zoomScaleNormal="90" workbookViewId="0">
      <selection sqref="A1:E1"/>
    </sheetView>
  </sheetViews>
  <sheetFormatPr defaultColWidth="10.28515625" defaultRowHeight="15.75"/>
  <cols>
    <col min="1" max="1" width="53.7109375" style="2" customWidth="1"/>
    <col min="2" max="2" width="10.7109375" style="2" customWidth="1"/>
    <col min="3" max="16384" width="10.28515625" style="2"/>
  </cols>
  <sheetData>
    <row r="1" spans="1:5">
      <c r="A1" s="217" t="s">
        <v>53</v>
      </c>
      <c r="B1" s="217"/>
      <c r="C1" s="217"/>
      <c r="D1" s="217"/>
      <c r="E1" s="217"/>
    </row>
    <row r="2" spans="1:5">
      <c r="A2" s="1"/>
      <c r="B2" s="3"/>
    </row>
    <row r="3" spans="1:5" s="1" customFormat="1">
      <c r="A3" s="213" t="s">
        <v>10</v>
      </c>
      <c r="B3" s="4">
        <v>2023</v>
      </c>
      <c r="C3" s="215">
        <v>2024</v>
      </c>
      <c r="D3" s="215"/>
      <c r="E3" s="216"/>
    </row>
    <row r="4" spans="1:5" s="1" customFormat="1">
      <c r="A4" s="214"/>
      <c r="B4" s="4">
        <v>12</v>
      </c>
      <c r="C4" s="192">
        <v>1</v>
      </c>
      <c r="D4" s="192">
        <v>2</v>
      </c>
      <c r="E4" s="191">
        <v>3</v>
      </c>
    </row>
    <row r="5" spans="1:5" s="6" customFormat="1">
      <c r="A5" s="142" t="s">
        <v>0</v>
      </c>
      <c r="B5" s="143">
        <v>141174</v>
      </c>
      <c r="C5" s="143">
        <v>141017</v>
      </c>
      <c r="D5" s="143">
        <v>140890</v>
      </c>
      <c r="E5" s="143">
        <v>140789</v>
      </c>
    </row>
    <row r="6" spans="1:5" s="6" customFormat="1">
      <c r="A6" s="142" t="s">
        <v>1</v>
      </c>
      <c r="B6" s="143">
        <v>50218</v>
      </c>
      <c r="C6" s="143">
        <v>50232</v>
      </c>
      <c r="D6" s="143">
        <v>50187</v>
      </c>
      <c r="E6" s="143">
        <v>50213</v>
      </c>
    </row>
    <row r="7" spans="1:5" s="6" customFormat="1">
      <c r="A7" s="142" t="s">
        <v>11</v>
      </c>
      <c r="B7" s="143">
        <v>116806</v>
      </c>
      <c r="C7" s="200">
        <v>116468</v>
      </c>
      <c r="D7" s="143">
        <v>116093</v>
      </c>
      <c r="E7" s="143">
        <v>115639</v>
      </c>
    </row>
    <row r="8" spans="1:5" s="6" customFormat="1">
      <c r="A8" s="142" t="s">
        <v>2</v>
      </c>
      <c r="B8" s="143">
        <v>210780</v>
      </c>
      <c r="C8" s="143">
        <v>210728</v>
      </c>
      <c r="D8" s="143">
        <v>210728</v>
      </c>
      <c r="E8" s="143">
        <v>211083</v>
      </c>
    </row>
    <row r="9" spans="1:5" s="6" customFormat="1">
      <c r="A9" s="142" t="s">
        <v>81</v>
      </c>
      <c r="B9" s="143">
        <v>45812</v>
      </c>
      <c r="C9" s="143">
        <v>45807</v>
      </c>
      <c r="D9" s="143">
        <v>45810</v>
      </c>
      <c r="E9" s="143">
        <v>45777</v>
      </c>
    </row>
    <row r="10" spans="1:5" s="6" customFormat="1">
      <c r="A10" s="142" t="s">
        <v>8</v>
      </c>
      <c r="B10" s="143">
        <v>55537</v>
      </c>
      <c r="C10" s="143">
        <v>55491</v>
      </c>
      <c r="D10" s="143">
        <v>55476</v>
      </c>
      <c r="E10" s="143">
        <v>55463</v>
      </c>
    </row>
    <row r="11" spans="1:5" s="6" customFormat="1">
      <c r="A11" s="142" t="s">
        <v>54</v>
      </c>
      <c r="B11" s="143">
        <v>7375</v>
      </c>
      <c r="C11" s="143">
        <v>7427</v>
      </c>
      <c r="D11" s="143">
        <v>7450</v>
      </c>
      <c r="E11" s="143">
        <v>7460</v>
      </c>
    </row>
    <row r="12" spans="1:5" s="6" customFormat="1">
      <c r="A12" s="142" t="s">
        <v>32</v>
      </c>
      <c r="B12" s="143">
        <v>11222</v>
      </c>
      <c r="C12" s="143">
        <v>11229</v>
      </c>
      <c r="D12" s="143">
        <v>11220</v>
      </c>
      <c r="E12" s="143">
        <v>11243</v>
      </c>
    </row>
    <row r="13" spans="1:5" s="6" customFormat="1">
      <c r="A13" s="142" t="s">
        <v>69</v>
      </c>
      <c r="B13" s="143">
        <v>438</v>
      </c>
      <c r="C13" s="143">
        <v>439</v>
      </c>
      <c r="D13" s="143">
        <v>440</v>
      </c>
      <c r="E13" s="143">
        <v>440</v>
      </c>
    </row>
    <row r="14" spans="1:5" s="6" customFormat="1" ht="18" customHeight="1">
      <c r="A14" s="140" t="s">
        <v>82</v>
      </c>
      <c r="B14" s="143">
        <v>3097</v>
      </c>
      <c r="C14" s="143">
        <v>3144</v>
      </c>
      <c r="D14" s="143">
        <v>3256</v>
      </c>
      <c r="E14" s="143">
        <v>3345</v>
      </c>
    </row>
    <row r="15" spans="1:5" s="6" customFormat="1" ht="21" customHeight="1">
      <c r="A15" s="144" t="s">
        <v>6</v>
      </c>
      <c r="B15" s="143">
        <v>642459</v>
      </c>
      <c r="C15" s="143">
        <f>SUM(C5:C14)</f>
        <v>641982</v>
      </c>
      <c r="D15" s="143">
        <f>SUM(D5:D14)</f>
        <v>641550</v>
      </c>
      <c r="E15" s="143">
        <f>SUM(E5:E14)</f>
        <v>641452</v>
      </c>
    </row>
    <row r="16" spans="1:5" s="6" customFormat="1">
      <c r="A16" s="50"/>
      <c r="B16" s="86"/>
    </row>
    <row r="17" spans="1:5">
      <c r="A17" s="92"/>
    </row>
    <row r="18" spans="1:5">
      <c r="A18" s="212"/>
      <c r="B18" s="212"/>
    </row>
    <row r="19" spans="1:5">
      <c r="B19" s="119"/>
    </row>
    <row r="20" spans="1:5">
      <c r="B20" s="119"/>
      <c r="C20" s="119"/>
      <c r="D20" s="119"/>
      <c r="E20" s="119"/>
    </row>
    <row r="21" spans="1:5">
      <c r="B21" s="119"/>
      <c r="C21" s="119"/>
      <c r="D21" s="119"/>
      <c r="E21" s="119"/>
    </row>
    <row r="22" spans="1:5">
      <c r="B22" s="119"/>
      <c r="C22" s="119"/>
      <c r="D22" s="119"/>
      <c r="E22" s="119"/>
    </row>
    <row r="23" spans="1:5">
      <c r="B23" s="119"/>
      <c r="C23" s="119"/>
      <c r="D23" s="119"/>
      <c r="E23" s="119"/>
    </row>
    <row r="24" spans="1:5">
      <c r="B24" s="119"/>
      <c r="C24" s="119"/>
      <c r="D24" s="119"/>
      <c r="E24" s="119"/>
    </row>
    <row r="25" spans="1:5">
      <c r="B25" s="119"/>
      <c r="C25" s="119"/>
      <c r="D25" s="119"/>
      <c r="E25" s="119"/>
    </row>
    <row r="26" spans="1:5">
      <c r="B26" s="119"/>
      <c r="C26" s="119"/>
      <c r="D26" s="119"/>
      <c r="E26" s="119"/>
    </row>
    <row r="27" spans="1:5">
      <c r="B27" s="119"/>
      <c r="C27" s="119"/>
      <c r="D27" s="119"/>
      <c r="E27" s="119"/>
    </row>
    <row r="28" spans="1:5">
      <c r="B28" s="119"/>
      <c r="C28" s="119"/>
      <c r="D28" s="119"/>
      <c r="E28" s="119"/>
    </row>
    <row r="29" spans="1:5">
      <c r="B29" s="119"/>
      <c r="C29" s="119"/>
      <c r="D29" s="119"/>
      <c r="E29" s="119"/>
    </row>
    <row r="30" spans="1:5">
      <c r="B30" s="119"/>
      <c r="C30" s="119"/>
      <c r="D30" s="119"/>
      <c r="E30" s="119"/>
    </row>
    <row r="31" spans="1:5">
      <c r="B31" s="119"/>
    </row>
    <row r="34" spans="2:5">
      <c r="B34" s="119"/>
      <c r="C34" s="119"/>
      <c r="D34" s="119"/>
      <c r="E34" s="119"/>
    </row>
    <row r="35" spans="2:5">
      <c r="B35" s="119"/>
      <c r="C35" s="119"/>
      <c r="D35" s="119"/>
      <c r="E35" s="119"/>
    </row>
    <row r="36" spans="2:5">
      <c r="B36" s="119"/>
      <c r="C36" s="119"/>
      <c r="D36" s="119"/>
      <c r="E36" s="119"/>
    </row>
    <row r="37" spans="2:5">
      <c r="B37" s="119"/>
      <c r="C37" s="119"/>
      <c r="D37" s="119"/>
      <c r="E37" s="119"/>
    </row>
    <row r="38" spans="2:5">
      <c r="B38" s="119"/>
      <c r="C38" s="119"/>
      <c r="D38" s="119"/>
      <c r="E38" s="119"/>
    </row>
    <row r="39" spans="2:5">
      <c r="B39" s="119"/>
      <c r="C39" s="119"/>
      <c r="D39" s="119"/>
      <c r="E39" s="119"/>
    </row>
    <row r="40" spans="2:5">
      <c r="B40" s="119"/>
      <c r="C40" s="119"/>
      <c r="D40" s="119"/>
      <c r="E40" s="119"/>
    </row>
    <row r="41" spans="2:5">
      <c r="B41" s="119"/>
      <c r="C41" s="119"/>
      <c r="D41" s="119"/>
      <c r="E41" s="119"/>
    </row>
    <row r="42" spans="2:5">
      <c r="B42" s="119"/>
      <c r="C42" s="119"/>
      <c r="D42" s="119"/>
      <c r="E42" s="119"/>
    </row>
    <row r="43" spans="2:5">
      <c r="B43" s="119"/>
      <c r="C43" s="119"/>
      <c r="D43" s="119"/>
      <c r="E43" s="119"/>
    </row>
    <row r="44" spans="2:5">
      <c r="B44" s="119"/>
      <c r="C44" s="119"/>
      <c r="D44" s="119"/>
      <c r="E44" s="119"/>
    </row>
    <row r="45" spans="2:5">
      <c r="B45" s="119"/>
      <c r="C45" s="119"/>
      <c r="D45" s="119"/>
      <c r="E45" s="119"/>
    </row>
    <row r="46" spans="2:5">
      <c r="B46" s="119"/>
    </row>
  </sheetData>
  <mergeCells count="4">
    <mergeCell ref="A18:B18"/>
    <mergeCell ref="A3:A4"/>
    <mergeCell ref="C3:E3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9"/>
  <sheetViews>
    <sheetView showGridLines="0" zoomScaleNormal="75" workbookViewId="0">
      <selection sqref="A1:E1"/>
    </sheetView>
  </sheetViews>
  <sheetFormatPr defaultRowHeight="14.25" customHeight="1"/>
  <cols>
    <col min="1" max="1" width="40.7109375" style="9" customWidth="1"/>
    <col min="2" max="2" width="10.7109375" style="9" customWidth="1"/>
    <col min="3" max="16384" width="9.140625" style="9"/>
  </cols>
  <sheetData>
    <row r="1" spans="1:5" ht="33.75" customHeight="1">
      <c r="A1" s="227" t="s">
        <v>72</v>
      </c>
      <c r="B1" s="227"/>
      <c r="C1" s="227"/>
      <c r="D1" s="227"/>
      <c r="E1" s="227"/>
    </row>
    <row r="2" spans="1:5" ht="8.25" customHeight="1">
      <c r="A2" s="8"/>
      <c r="B2" s="30"/>
    </row>
    <row r="3" spans="1:5" ht="13.5" customHeight="1">
      <c r="A3" s="10"/>
      <c r="B3" s="10"/>
      <c r="E3" s="109" t="s">
        <v>47</v>
      </c>
    </row>
    <row r="4" spans="1:5" s="12" customFormat="1" ht="21" customHeight="1">
      <c r="A4" s="231" t="s">
        <v>10</v>
      </c>
      <c r="B4" s="4">
        <v>2023</v>
      </c>
      <c r="C4" s="215">
        <v>2024</v>
      </c>
      <c r="D4" s="215"/>
      <c r="E4" s="216"/>
    </row>
    <row r="5" spans="1:5" s="12" customFormat="1" ht="21" customHeight="1">
      <c r="A5" s="231"/>
      <c r="B5" s="4">
        <v>12</v>
      </c>
      <c r="C5" s="206">
        <v>1</v>
      </c>
      <c r="D5" s="206">
        <v>2</v>
      </c>
      <c r="E5" s="206">
        <v>3</v>
      </c>
    </row>
    <row r="6" spans="1:5" ht="21" customHeight="1">
      <c r="A6" s="5" t="s">
        <v>0</v>
      </c>
      <c r="B6" s="203">
        <v>1250.5135506538031</v>
      </c>
      <c r="C6" s="101">
        <v>1249.0381939766128</v>
      </c>
      <c r="D6" s="203">
        <v>1260.4644119525872</v>
      </c>
      <c r="E6" s="203">
        <v>1279.3386486160141</v>
      </c>
    </row>
    <row r="7" spans="1:5" ht="21" customHeight="1">
      <c r="A7" s="5" t="s">
        <v>1</v>
      </c>
      <c r="B7" s="203">
        <v>2084.2327452307936</v>
      </c>
      <c r="C7" s="203">
        <v>2051.1759436215957</v>
      </c>
      <c r="D7" s="203">
        <v>2081.3568653236894</v>
      </c>
      <c r="E7" s="203">
        <v>2036.3643478780396</v>
      </c>
    </row>
    <row r="8" spans="1:5" ht="21" customHeight="1">
      <c r="A8" s="5" t="s">
        <v>11</v>
      </c>
      <c r="B8" s="203">
        <v>1352.8928308477305</v>
      </c>
      <c r="C8" s="203">
        <v>1358.0742950853453</v>
      </c>
      <c r="D8" s="203">
        <v>1365.7659721085681</v>
      </c>
      <c r="E8" s="203">
        <v>1388.431999584915</v>
      </c>
    </row>
    <row r="9" spans="1:5" ht="21" customHeight="1">
      <c r="A9" s="5" t="s">
        <v>2</v>
      </c>
      <c r="B9" s="203">
        <v>2927.8204763260273</v>
      </c>
      <c r="C9" s="203">
        <v>2915.7229936221102</v>
      </c>
      <c r="D9" s="203">
        <v>2932.1693083026462</v>
      </c>
      <c r="E9" s="203">
        <v>2974.1492161851024</v>
      </c>
    </row>
    <row r="10" spans="1:5" ht="21" customHeight="1">
      <c r="A10" s="5" t="s">
        <v>81</v>
      </c>
      <c r="B10" s="203">
        <v>4549.2447393695975</v>
      </c>
      <c r="C10" s="203">
        <v>4573.8421638614182</v>
      </c>
      <c r="D10" s="203">
        <v>4632.6486574983628</v>
      </c>
      <c r="E10" s="203">
        <v>4737.0997007230708</v>
      </c>
    </row>
    <row r="11" spans="1:5" ht="21" customHeight="1">
      <c r="A11" s="5" t="s">
        <v>8</v>
      </c>
      <c r="B11" s="203">
        <v>2119.8840412697841</v>
      </c>
      <c r="C11" s="203">
        <v>2118.9018579589483</v>
      </c>
      <c r="D11" s="203">
        <v>2128.0323383084578</v>
      </c>
      <c r="E11" s="203">
        <v>2151.2849827813138</v>
      </c>
    </row>
    <row r="12" spans="1:5" ht="21" customHeight="1">
      <c r="A12" s="5" t="s">
        <v>54</v>
      </c>
      <c r="B12" s="203">
        <v>2333.8305084745762</v>
      </c>
      <c r="C12" s="203">
        <v>2395.6966473677126</v>
      </c>
      <c r="D12" s="203">
        <v>2462.7142281879196</v>
      </c>
      <c r="E12" s="203">
        <v>2487.6624664879355</v>
      </c>
    </row>
    <row r="13" spans="1:5" ht="21" customHeight="1">
      <c r="A13" s="5" t="s">
        <v>32</v>
      </c>
      <c r="B13" s="203">
        <v>1254.5891997861345</v>
      </c>
      <c r="C13" s="203">
        <v>1259.0707988244724</v>
      </c>
      <c r="D13" s="203">
        <v>1280.3028520499108</v>
      </c>
      <c r="E13" s="203">
        <v>1302.6419994663347</v>
      </c>
    </row>
    <row r="14" spans="1:5" ht="31.5">
      <c r="A14" s="5" t="s">
        <v>69</v>
      </c>
      <c r="B14" s="203">
        <v>2251.1415525114153</v>
      </c>
      <c r="C14" s="203">
        <v>2283.9362186788153</v>
      </c>
      <c r="D14" s="203">
        <v>2316.8136363636363</v>
      </c>
      <c r="E14" s="203">
        <v>2332.3613636363634</v>
      </c>
    </row>
    <row r="15" spans="1:5" ht="15.75" customHeight="1">
      <c r="A15" s="105" t="s">
        <v>82</v>
      </c>
      <c r="B15" s="203">
        <v>986.43848886018725</v>
      </c>
      <c r="C15" s="203">
        <v>1078.1269083969466</v>
      </c>
      <c r="D15" s="203">
        <v>1113.7727272727273</v>
      </c>
      <c r="E15" s="203">
        <v>1152.5766816143498</v>
      </c>
    </row>
    <row r="16" spans="1:5" ht="21" customHeight="1">
      <c r="A16" s="137" t="s">
        <v>13</v>
      </c>
      <c r="B16" s="203">
        <v>2206.8832407982454</v>
      </c>
      <c r="C16" s="101">
        <v>2204.3984971541258</v>
      </c>
      <c r="D16" s="203">
        <v>2222.9356231003039</v>
      </c>
      <c r="E16" s="203">
        <v>2252.6550778546175</v>
      </c>
    </row>
    <row r="17" spans="1:5" ht="11.25" customHeight="1"/>
    <row r="18" spans="1:5" ht="14.25" customHeight="1">
      <c r="A18" s="91" t="s">
        <v>62</v>
      </c>
    </row>
    <row r="19" spans="1:5" ht="68.25" customHeight="1">
      <c r="A19" s="252" t="s">
        <v>73</v>
      </c>
      <c r="B19" s="252"/>
      <c r="C19" s="252"/>
      <c r="D19" s="252"/>
      <c r="E19" s="252"/>
    </row>
  </sheetData>
  <mergeCells count="4">
    <mergeCell ref="A4:A5"/>
    <mergeCell ref="C4:E4"/>
    <mergeCell ref="A1:E1"/>
    <mergeCell ref="A19:E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42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148" customWidth="1"/>
    <col min="2" max="2" width="35.42578125" style="128" customWidth="1"/>
    <col min="3" max="3" width="10.7109375" style="148" customWidth="1"/>
    <col min="4" max="4" width="12.42578125" style="148" customWidth="1"/>
    <col min="5" max="5" width="10.42578125" style="148" customWidth="1"/>
    <col min="6" max="6" width="11.5703125" style="148" bestFit="1" customWidth="1"/>
    <col min="7" max="7" width="12.5703125" style="148" bestFit="1" customWidth="1"/>
    <col min="8" max="8" width="12.140625" style="148" customWidth="1"/>
    <col min="9" max="9" width="9.140625" style="148" bestFit="1" customWidth="1"/>
    <col min="10" max="10" width="11.7109375" style="148" bestFit="1" customWidth="1"/>
    <col min="11" max="11" width="16.28515625" style="148" bestFit="1" customWidth="1"/>
    <col min="12" max="12" width="12.7109375" style="148" customWidth="1"/>
    <col min="13" max="13" width="13.28515625" style="148" customWidth="1"/>
    <col min="14" max="14" width="11.42578125" style="148" customWidth="1"/>
    <col min="15" max="15" width="12.7109375" style="148" bestFit="1" customWidth="1"/>
    <col min="16" max="16" width="14" style="148" bestFit="1" customWidth="1"/>
    <col min="17" max="16384" width="10.28515625" style="148"/>
  </cols>
  <sheetData>
    <row r="1" spans="1:27">
      <c r="B1" s="253" t="s">
        <v>100</v>
      </c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27" ht="6" customHeight="1"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</row>
    <row r="3" spans="1:27">
      <c r="I3" s="254" t="s">
        <v>35</v>
      </c>
      <c r="J3" s="254"/>
      <c r="K3" s="254"/>
      <c r="L3" s="254"/>
      <c r="M3" s="255"/>
    </row>
    <row r="4" spans="1:27" ht="54" customHeight="1">
      <c r="A4" s="184"/>
      <c r="B4" s="42" t="s">
        <v>5</v>
      </c>
      <c r="C4" s="74" t="s">
        <v>0</v>
      </c>
      <c r="D4" s="74" t="s">
        <v>1</v>
      </c>
      <c r="E4" s="74" t="s">
        <v>16</v>
      </c>
      <c r="F4" s="74" t="s">
        <v>17</v>
      </c>
      <c r="G4" s="74" t="s">
        <v>81</v>
      </c>
      <c r="H4" s="74" t="s">
        <v>8</v>
      </c>
      <c r="I4" s="73" t="s">
        <v>54</v>
      </c>
      <c r="J4" s="73" t="s">
        <v>32</v>
      </c>
      <c r="K4" s="75" t="s">
        <v>70</v>
      </c>
      <c r="L4" s="75" t="s">
        <v>82</v>
      </c>
      <c r="M4" s="78" t="s">
        <v>6</v>
      </c>
    </row>
    <row r="5" spans="1:27">
      <c r="A5" s="141"/>
      <c r="B5" s="124" t="s">
        <v>18</v>
      </c>
      <c r="C5" s="187">
        <v>650</v>
      </c>
      <c r="D5" s="187">
        <v>25</v>
      </c>
      <c r="E5" s="99">
        <v>21</v>
      </c>
      <c r="F5" s="99">
        <v>76</v>
      </c>
      <c r="G5" s="99">
        <v>6</v>
      </c>
      <c r="H5" s="187">
        <v>72</v>
      </c>
      <c r="I5" s="99">
        <v>0</v>
      </c>
      <c r="J5" s="99">
        <v>0</v>
      </c>
      <c r="K5" s="99">
        <v>0</v>
      </c>
      <c r="L5" s="99">
        <v>0</v>
      </c>
      <c r="M5" s="110">
        <f>+SUM(C5:L5)</f>
        <v>850</v>
      </c>
      <c r="N5" s="121"/>
      <c r="O5" s="185"/>
      <c r="P5" s="185"/>
    </row>
    <row r="6" spans="1:27" s="147" customFormat="1">
      <c r="A6" s="141">
        <v>1</v>
      </c>
      <c r="B6" s="124" t="s">
        <v>19</v>
      </c>
      <c r="C6" s="187">
        <v>408</v>
      </c>
      <c r="D6" s="187">
        <v>24</v>
      </c>
      <c r="E6" s="187">
        <v>20</v>
      </c>
      <c r="F6" s="187">
        <v>75</v>
      </c>
      <c r="G6" s="187">
        <v>6</v>
      </c>
      <c r="H6" s="187">
        <v>72</v>
      </c>
      <c r="I6" s="99">
        <v>0</v>
      </c>
      <c r="J6" s="99">
        <v>0</v>
      </c>
      <c r="K6" s="99">
        <v>0</v>
      </c>
      <c r="L6" s="99">
        <v>0</v>
      </c>
      <c r="M6" s="204">
        <f t="shared" ref="M6:M14" si="0">+SUM(C6:L6)</f>
        <v>605</v>
      </c>
      <c r="N6" s="126"/>
      <c r="O6" s="126"/>
      <c r="P6" s="126"/>
    </row>
    <row r="7" spans="1:27">
      <c r="A7" s="141" t="s">
        <v>20</v>
      </c>
      <c r="B7" s="124" t="s">
        <v>21</v>
      </c>
      <c r="C7" s="187">
        <v>359</v>
      </c>
      <c r="D7" s="187">
        <v>2</v>
      </c>
      <c r="E7" s="99">
        <v>5</v>
      </c>
      <c r="F7" s="99">
        <v>11</v>
      </c>
      <c r="G7" s="99">
        <v>0</v>
      </c>
      <c r="H7" s="187">
        <v>7</v>
      </c>
      <c r="I7" s="99">
        <v>0</v>
      </c>
      <c r="J7" s="99">
        <v>0</v>
      </c>
      <c r="K7" s="99">
        <v>0</v>
      </c>
      <c r="L7" s="99">
        <v>0</v>
      </c>
      <c r="M7" s="204">
        <f t="shared" si="0"/>
        <v>384</v>
      </c>
      <c r="N7" s="125"/>
    </row>
    <row r="8" spans="1:27">
      <c r="A8" s="141" t="s">
        <v>22</v>
      </c>
      <c r="B8" s="124" t="s">
        <v>23</v>
      </c>
      <c r="C8" s="187">
        <v>49</v>
      </c>
      <c r="D8" s="187">
        <v>22</v>
      </c>
      <c r="E8" s="187">
        <v>15</v>
      </c>
      <c r="F8" s="187">
        <v>64</v>
      </c>
      <c r="G8" s="187">
        <v>6</v>
      </c>
      <c r="H8" s="187">
        <v>65</v>
      </c>
      <c r="I8" s="99">
        <v>0</v>
      </c>
      <c r="J8" s="99">
        <v>0</v>
      </c>
      <c r="K8" s="99">
        <v>0</v>
      </c>
      <c r="L8" s="99">
        <v>0</v>
      </c>
      <c r="M8" s="204">
        <f t="shared" si="0"/>
        <v>221</v>
      </c>
      <c r="N8" s="125"/>
    </row>
    <row r="9" spans="1:27" s="147" customFormat="1">
      <c r="A9" s="141">
        <v>2</v>
      </c>
      <c r="B9" s="124" t="s">
        <v>24</v>
      </c>
      <c r="C9" s="187">
        <v>6</v>
      </c>
      <c r="D9" s="187">
        <v>0</v>
      </c>
      <c r="E9" s="99">
        <v>0</v>
      </c>
      <c r="F9" s="99">
        <v>0</v>
      </c>
      <c r="G9" s="99">
        <v>0</v>
      </c>
      <c r="H9" s="187">
        <v>0</v>
      </c>
      <c r="I9" s="99">
        <v>0</v>
      </c>
      <c r="J9" s="99">
        <v>0</v>
      </c>
      <c r="K9" s="99">
        <v>0</v>
      </c>
      <c r="L9" s="99">
        <v>0</v>
      </c>
      <c r="M9" s="204">
        <f t="shared" si="0"/>
        <v>6</v>
      </c>
      <c r="N9" s="126"/>
    </row>
    <row r="10" spans="1:27">
      <c r="A10" s="141" t="s">
        <v>25</v>
      </c>
      <c r="B10" s="124" t="s">
        <v>21</v>
      </c>
      <c r="C10" s="187">
        <v>6</v>
      </c>
      <c r="D10" s="187">
        <v>0</v>
      </c>
      <c r="E10" s="187">
        <v>0</v>
      </c>
      <c r="F10" s="187">
        <v>0</v>
      </c>
      <c r="G10" s="187">
        <v>0</v>
      </c>
      <c r="H10" s="187">
        <v>0</v>
      </c>
      <c r="I10" s="99">
        <v>0</v>
      </c>
      <c r="J10" s="99">
        <v>0</v>
      </c>
      <c r="K10" s="99">
        <v>0</v>
      </c>
      <c r="L10" s="99">
        <v>0</v>
      </c>
      <c r="M10" s="204">
        <f t="shared" si="0"/>
        <v>6</v>
      </c>
      <c r="N10" s="125"/>
    </row>
    <row r="11" spans="1:27">
      <c r="A11" s="141" t="s">
        <v>26</v>
      </c>
      <c r="B11" s="124" t="s">
        <v>23</v>
      </c>
      <c r="C11" s="187">
        <v>0</v>
      </c>
      <c r="D11" s="187">
        <v>0</v>
      </c>
      <c r="E11" s="99">
        <v>0</v>
      </c>
      <c r="F11" s="99">
        <v>0</v>
      </c>
      <c r="G11" s="99">
        <v>0</v>
      </c>
      <c r="H11" s="187">
        <v>0</v>
      </c>
      <c r="I11" s="99">
        <v>0</v>
      </c>
      <c r="J11" s="99">
        <v>0</v>
      </c>
      <c r="K11" s="99">
        <v>0</v>
      </c>
      <c r="L11" s="99">
        <v>0</v>
      </c>
      <c r="M11" s="204">
        <f t="shared" si="0"/>
        <v>0</v>
      </c>
      <c r="N11" s="125"/>
    </row>
    <row r="12" spans="1:27" s="147" customFormat="1">
      <c r="A12" s="141">
        <v>3</v>
      </c>
      <c r="B12" s="124" t="s">
        <v>27</v>
      </c>
      <c r="C12" s="187">
        <v>237</v>
      </c>
      <c r="D12" s="187">
        <v>1</v>
      </c>
      <c r="E12" s="187">
        <v>1</v>
      </c>
      <c r="F12" s="187">
        <v>1</v>
      </c>
      <c r="G12" s="187">
        <v>0</v>
      </c>
      <c r="H12" s="187">
        <v>0</v>
      </c>
      <c r="I12" s="99">
        <v>0</v>
      </c>
      <c r="J12" s="99">
        <v>0</v>
      </c>
      <c r="K12" s="99">
        <v>0</v>
      </c>
      <c r="L12" s="99">
        <v>0</v>
      </c>
      <c r="M12" s="204">
        <f t="shared" si="0"/>
        <v>240</v>
      </c>
      <c r="N12" s="126"/>
    </row>
    <row r="13" spans="1:27">
      <c r="A13" s="141" t="s">
        <v>28</v>
      </c>
      <c r="B13" s="124" t="s">
        <v>21</v>
      </c>
      <c r="C13" s="187">
        <v>237</v>
      </c>
      <c r="D13" s="187">
        <v>0</v>
      </c>
      <c r="E13" s="99">
        <v>0</v>
      </c>
      <c r="F13" s="99">
        <v>0</v>
      </c>
      <c r="G13" s="99">
        <v>0</v>
      </c>
      <c r="H13" s="187">
        <v>0</v>
      </c>
      <c r="I13" s="99">
        <v>0</v>
      </c>
      <c r="J13" s="99">
        <v>0</v>
      </c>
      <c r="K13" s="99">
        <v>0</v>
      </c>
      <c r="L13" s="99">
        <v>0</v>
      </c>
      <c r="M13" s="204">
        <f t="shared" si="0"/>
        <v>237</v>
      </c>
      <c r="N13" s="127"/>
    </row>
    <row r="14" spans="1:27">
      <c r="A14" s="141" t="s">
        <v>29</v>
      </c>
      <c r="B14" s="124" t="s">
        <v>23</v>
      </c>
      <c r="C14" s="187">
        <v>0</v>
      </c>
      <c r="D14" s="187">
        <v>1</v>
      </c>
      <c r="E14" s="187">
        <v>1</v>
      </c>
      <c r="F14" s="187">
        <v>1</v>
      </c>
      <c r="G14" s="187">
        <v>0</v>
      </c>
      <c r="H14" s="187">
        <v>0</v>
      </c>
      <c r="I14" s="99">
        <v>0</v>
      </c>
      <c r="J14" s="99">
        <v>0</v>
      </c>
      <c r="K14" s="99">
        <v>0</v>
      </c>
      <c r="L14" s="99">
        <v>0</v>
      </c>
      <c r="M14" s="204">
        <f t="shared" si="0"/>
        <v>3</v>
      </c>
      <c r="N14" s="127"/>
    </row>
    <row r="15" spans="1:27">
      <c r="C15" s="85"/>
      <c r="D15" s="85"/>
      <c r="E15" s="85"/>
      <c r="F15" s="85"/>
      <c r="G15" s="85"/>
      <c r="H15" s="85"/>
      <c r="J15" s="85"/>
      <c r="K15" s="85"/>
      <c r="L15" s="85"/>
    </row>
    <row r="16" spans="1:27"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O16" s="129"/>
      <c r="Q16" s="129"/>
      <c r="R16" s="129"/>
      <c r="S16" s="129"/>
      <c r="T16" s="129"/>
      <c r="U16" s="129"/>
      <c r="V16" s="129"/>
      <c r="W16" s="129"/>
      <c r="X16" s="129"/>
      <c r="Y16" s="129"/>
      <c r="Z16" s="129"/>
      <c r="AA16" s="129"/>
    </row>
    <row r="17" spans="2:27"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O17" s="129"/>
      <c r="Q17" s="129"/>
      <c r="R17" s="129"/>
      <c r="S17" s="129"/>
      <c r="T17" s="129"/>
      <c r="U17" s="129"/>
      <c r="V17" s="129"/>
      <c r="W17" s="129"/>
      <c r="X17" s="129"/>
      <c r="Y17" s="129"/>
      <c r="Z17" s="129"/>
      <c r="AA17" s="129"/>
    </row>
    <row r="18" spans="2:27"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O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</row>
    <row r="19" spans="2:27"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O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</row>
    <row r="20" spans="2:27">
      <c r="O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</row>
    <row r="23" spans="2:27">
      <c r="M23" s="185"/>
    </row>
    <row r="25" spans="2:27">
      <c r="B25" s="122"/>
      <c r="C25" s="188">
        <v>0.7170675830469645</v>
      </c>
      <c r="D25" s="189">
        <v>0.71624619979032422</v>
      </c>
    </row>
    <row r="26" spans="2:27">
      <c r="B26" s="122"/>
      <c r="C26" s="188">
        <v>6.8728522336769758E-3</v>
      </c>
      <c r="D26" s="189">
        <v>6.8649795507059828E-3</v>
      </c>
    </row>
    <row r="27" spans="2:27">
      <c r="B27" s="122"/>
      <c r="C27" s="188">
        <v>0.27720504009163804</v>
      </c>
      <c r="D27" s="189">
        <v>0.27688750854514133</v>
      </c>
    </row>
    <row r="28" spans="2:27">
      <c r="C28" s="188">
        <v>1.0011454753722795</v>
      </c>
      <c r="D28" s="189">
        <v>0.99999868788617152</v>
      </c>
      <c r="E28" s="129"/>
    </row>
    <row r="29" spans="2:27">
      <c r="C29" s="129"/>
      <c r="D29" s="129"/>
      <c r="E29" s="129"/>
    </row>
    <row r="30" spans="2:27"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</row>
    <row r="31" spans="2:27"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</row>
    <row r="32" spans="2:27"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</row>
    <row r="33" spans="3:13"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</row>
    <row r="34" spans="3:13"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</row>
    <row r="35" spans="3:13"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</row>
    <row r="36" spans="3:13"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</row>
    <row r="37" spans="3:13"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</row>
    <row r="38" spans="3:13"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</row>
    <row r="39" spans="3:13"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</row>
    <row r="42" spans="3:13">
      <c r="M42" s="186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O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41" customWidth="1"/>
    <col min="2" max="2" width="10.7109375" style="40" bestFit="1" customWidth="1"/>
    <col min="3" max="3" width="12.42578125" style="40" bestFit="1" customWidth="1"/>
    <col min="4" max="4" width="10.42578125" style="40" bestFit="1" customWidth="1"/>
    <col min="5" max="5" width="11.5703125" style="40" bestFit="1" customWidth="1"/>
    <col min="6" max="6" width="12.5703125" style="40" bestFit="1" customWidth="1"/>
    <col min="7" max="7" width="10.28515625" style="40" bestFit="1" customWidth="1"/>
    <col min="8" max="8" width="9.140625" style="40" bestFit="1" customWidth="1"/>
    <col min="9" max="9" width="11.7109375" style="40" bestFit="1" customWidth="1"/>
    <col min="10" max="10" width="16.28515625" style="40" bestFit="1" customWidth="1"/>
    <col min="11" max="11" width="12.5703125" style="40" customWidth="1"/>
    <col min="12" max="12" width="13.5703125" style="40" customWidth="1"/>
    <col min="13" max="13" width="13.85546875" style="40" bestFit="1" customWidth="1"/>
    <col min="14" max="14" width="10.28515625" style="40"/>
    <col min="15" max="15" width="14" style="40" bestFit="1" customWidth="1"/>
    <col min="16" max="16384" width="10.28515625" style="40"/>
  </cols>
  <sheetData>
    <row r="1" spans="1:15" ht="21" customHeight="1">
      <c r="A1" s="256" t="s">
        <v>93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</row>
    <row r="2" spans="1:15" ht="7.5" customHeight="1">
      <c r="A2" s="40"/>
    </row>
    <row r="3" spans="1:15">
      <c r="I3" s="257" t="s">
        <v>46</v>
      </c>
      <c r="J3" s="257"/>
      <c r="K3" s="257"/>
      <c r="L3" s="257"/>
    </row>
    <row r="4" spans="1:15" ht="57.75" customHeight="1">
      <c r="A4" s="42" t="s">
        <v>5</v>
      </c>
      <c r="B4" s="72" t="s">
        <v>0</v>
      </c>
      <c r="C4" s="72" t="s">
        <v>1</v>
      </c>
      <c r="D4" s="72" t="s">
        <v>16</v>
      </c>
      <c r="E4" s="72" t="s">
        <v>17</v>
      </c>
      <c r="F4" s="74" t="s">
        <v>81</v>
      </c>
      <c r="G4" s="72" t="s">
        <v>8</v>
      </c>
      <c r="H4" s="198" t="s">
        <v>54</v>
      </c>
      <c r="I4" s="198" t="s">
        <v>32</v>
      </c>
      <c r="J4" s="199" t="s">
        <v>101</v>
      </c>
      <c r="K4" s="199" t="s">
        <v>82</v>
      </c>
      <c r="L4" s="78" t="s">
        <v>6</v>
      </c>
    </row>
    <row r="5" spans="1:15">
      <c r="A5" s="207" t="s">
        <v>30</v>
      </c>
      <c r="B5" s="201">
        <v>49</v>
      </c>
      <c r="C5" s="201">
        <v>30</v>
      </c>
      <c r="D5" s="201">
        <v>18</v>
      </c>
      <c r="E5" s="201">
        <v>180</v>
      </c>
      <c r="F5" s="201">
        <v>6</v>
      </c>
      <c r="G5" s="201">
        <v>22</v>
      </c>
      <c r="H5" s="201">
        <v>0</v>
      </c>
      <c r="I5" s="201">
        <v>0</v>
      </c>
      <c r="J5" s="201">
        <v>0</v>
      </c>
      <c r="K5" s="201">
        <v>0</v>
      </c>
      <c r="L5" s="96">
        <f>+SUM(B5:K5)</f>
        <v>305</v>
      </c>
      <c r="M5" s="43"/>
      <c r="N5" s="98"/>
      <c r="O5" s="145"/>
    </row>
    <row r="6" spans="1:15" ht="47.25">
      <c r="A6" s="207" t="s">
        <v>67</v>
      </c>
      <c r="B6" s="201">
        <v>1882</v>
      </c>
      <c r="C6" s="201">
        <v>1448</v>
      </c>
      <c r="D6" s="201">
        <v>1839</v>
      </c>
      <c r="E6" s="201">
        <v>10183</v>
      </c>
      <c r="F6" s="201">
        <v>948</v>
      </c>
      <c r="G6" s="201">
        <v>1235</v>
      </c>
      <c r="H6" s="201">
        <v>142</v>
      </c>
      <c r="I6" s="201">
        <v>133</v>
      </c>
      <c r="J6" s="201">
        <v>15</v>
      </c>
      <c r="K6" s="201">
        <v>89</v>
      </c>
      <c r="L6" s="202">
        <f>+SUM(B6:K6)</f>
        <v>17914</v>
      </c>
      <c r="M6" s="43"/>
      <c r="N6" s="98"/>
      <c r="O6" s="145"/>
    </row>
    <row r="7" spans="1:15">
      <c r="A7" s="207" t="s">
        <v>68</v>
      </c>
      <c r="B7" s="201">
        <v>464</v>
      </c>
      <c r="C7" s="201">
        <v>255</v>
      </c>
      <c r="D7" s="201">
        <v>2174</v>
      </c>
      <c r="E7" s="201">
        <v>2666</v>
      </c>
      <c r="F7" s="201">
        <v>688</v>
      </c>
      <c r="G7" s="201">
        <v>341</v>
      </c>
      <c r="H7" s="201">
        <v>0</v>
      </c>
      <c r="I7" s="201">
        <v>24</v>
      </c>
      <c r="J7" s="201">
        <v>0</v>
      </c>
      <c r="K7" s="201">
        <v>0</v>
      </c>
      <c r="L7" s="202">
        <f t="shared" ref="L7:L10" si="0">+SUM(B7:K7)</f>
        <v>6612</v>
      </c>
      <c r="M7" s="43"/>
      <c r="N7" s="98"/>
      <c r="O7" s="145"/>
    </row>
    <row r="8" spans="1:15" ht="31.5">
      <c r="A8" s="207" t="s">
        <v>79</v>
      </c>
      <c r="B8" s="201">
        <v>131</v>
      </c>
      <c r="C8" s="201">
        <v>101</v>
      </c>
      <c r="D8" s="201">
        <v>172</v>
      </c>
      <c r="E8" s="201">
        <v>685</v>
      </c>
      <c r="F8" s="201">
        <v>119</v>
      </c>
      <c r="G8" s="201">
        <v>216</v>
      </c>
      <c r="H8" s="201">
        <v>11</v>
      </c>
      <c r="I8" s="201">
        <v>1</v>
      </c>
      <c r="J8" s="201">
        <v>0</v>
      </c>
      <c r="K8" s="201">
        <v>0</v>
      </c>
      <c r="L8" s="202">
        <f t="shared" si="0"/>
        <v>1436</v>
      </c>
      <c r="M8" s="43"/>
      <c r="N8" s="98"/>
      <c r="O8" s="145"/>
    </row>
    <row r="9" spans="1:15" ht="31.5">
      <c r="A9" s="207" t="s">
        <v>80</v>
      </c>
      <c r="B9" s="201">
        <v>0</v>
      </c>
      <c r="C9" s="201">
        <v>0</v>
      </c>
      <c r="D9" s="201">
        <v>0</v>
      </c>
      <c r="E9" s="201">
        <v>0</v>
      </c>
      <c r="F9" s="201">
        <v>0</v>
      </c>
      <c r="G9" s="201">
        <v>0</v>
      </c>
      <c r="H9" s="201">
        <v>0</v>
      </c>
      <c r="I9" s="201">
        <v>0</v>
      </c>
      <c r="J9" s="201">
        <v>0</v>
      </c>
      <c r="K9" s="201">
        <v>0</v>
      </c>
      <c r="L9" s="202">
        <f t="shared" si="0"/>
        <v>0</v>
      </c>
      <c r="M9" s="43"/>
      <c r="N9" s="98"/>
      <c r="O9" s="145"/>
    </row>
    <row r="10" spans="1:15">
      <c r="A10" s="44" t="s">
        <v>6</v>
      </c>
      <c r="B10" s="96">
        <f>+SUM(B5:B9)</f>
        <v>2526</v>
      </c>
      <c r="C10" s="202">
        <f t="shared" ref="C10:K10" si="1">+SUM(C5:C9)</f>
        <v>1834</v>
      </c>
      <c r="D10" s="202">
        <f t="shared" si="1"/>
        <v>4203</v>
      </c>
      <c r="E10" s="202">
        <f t="shared" si="1"/>
        <v>13714</v>
      </c>
      <c r="F10" s="202">
        <f t="shared" si="1"/>
        <v>1761</v>
      </c>
      <c r="G10" s="202">
        <f t="shared" si="1"/>
        <v>1814</v>
      </c>
      <c r="H10" s="202">
        <f t="shared" si="1"/>
        <v>153</v>
      </c>
      <c r="I10" s="202">
        <f t="shared" si="1"/>
        <v>158</v>
      </c>
      <c r="J10" s="202">
        <f t="shared" si="1"/>
        <v>15</v>
      </c>
      <c r="K10" s="202">
        <f t="shared" si="1"/>
        <v>89</v>
      </c>
      <c r="L10" s="202">
        <f t="shared" si="0"/>
        <v>26267</v>
      </c>
      <c r="M10" s="102"/>
      <c r="N10" s="98"/>
      <c r="O10" s="145"/>
    </row>
    <row r="11" spans="1:15" ht="9.75" customHeight="1"/>
    <row r="15" spans="1:15">
      <c r="B15" s="120"/>
      <c r="C15" s="120"/>
      <c r="D15" s="120"/>
      <c r="E15" s="120"/>
      <c r="F15" s="120"/>
      <c r="G15" s="120"/>
      <c r="H15" s="120"/>
      <c r="I15" s="120"/>
      <c r="J15" s="120"/>
      <c r="K15" s="120"/>
      <c r="L15" s="120"/>
      <c r="M15" s="120"/>
    </row>
    <row r="16" spans="1:15">
      <c r="B16" s="120"/>
      <c r="C16" s="120"/>
      <c r="D16" s="120"/>
      <c r="E16" s="120"/>
      <c r="F16" s="120"/>
      <c r="G16" s="120"/>
      <c r="H16" s="120"/>
      <c r="I16" s="120"/>
      <c r="J16" s="120"/>
      <c r="K16" s="120"/>
      <c r="L16" s="120"/>
      <c r="M16" s="120"/>
    </row>
    <row r="17" spans="2:13">
      <c r="B17" s="120"/>
      <c r="C17" s="120"/>
      <c r="D17" s="120"/>
      <c r="E17" s="120"/>
      <c r="F17" s="120"/>
      <c r="G17" s="120"/>
      <c r="H17" s="120"/>
      <c r="I17" s="120"/>
      <c r="J17" s="120"/>
      <c r="K17" s="120"/>
      <c r="L17" s="120"/>
      <c r="M17" s="120"/>
    </row>
    <row r="18" spans="2:13"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</row>
    <row r="19" spans="2:13">
      <c r="B19" s="120"/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</row>
    <row r="20" spans="2:13">
      <c r="B20" s="120"/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7"/>
  <sheetViews>
    <sheetView showGridLines="0" zoomScaleNormal="75" workbookViewId="0">
      <selection sqref="A1:M1"/>
    </sheetView>
  </sheetViews>
  <sheetFormatPr defaultRowHeight="15.75"/>
  <cols>
    <col min="1" max="1" width="3.5703125" style="31" customWidth="1"/>
    <col min="2" max="2" width="52.28515625" style="32" customWidth="1"/>
    <col min="3" max="10" width="12.5703125" style="25" customWidth="1"/>
    <col min="11" max="11" width="16.5703125" style="25" customWidth="1"/>
    <col min="12" max="13" width="12.5703125" style="25" customWidth="1"/>
    <col min="14" max="14" width="9.7109375" style="25" bestFit="1" customWidth="1"/>
    <col min="15" max="15" width="17.85546875" style="26" bestFit="1" customWidth="1"/>
    <col min="16" max="16" width="32.42578125" style="26" bestFit="1" customWidth="1"/>
    <col min="17" max="17" width="11.5703125" style="25" bestFit="1" customWidth="1"/>
    <col min="18" max="18" width="13.28515625" style="25" bestFit="1" customWidth="1"/>
    <col min="19" max="19" width="15.7109375" style="25" bestFit="1" customWidth="1"/>
    <col min="20" max="20" width="11.5703125" style="25" bestFit="1" customWidth="1"/>
    <col min="21" max="21" width="15.7109375" style="25" bestFit="1" customWidth="1"/>
    <col min="22" max="16384" width="9.140625" style="25"/>
  </cols>
  <sheetData>
    <row r="1" spans="1:16">
      <c r="A1" s="222" t="s">
        <v>39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6">
      <c r="A2" s="35"/>
      <c r="B2" s="35"/>
      <c r="C2" s="35"/>
      <c r="D2" s="35"/>
      <c r="E2" s="35"/>
      <c r="F2" s="35"/>
      <c r="G2" s="35"/>
      <c r="H2" s="36"/>
      <c r="I2" s="37"/>
      <c r="J2" s="53"/>
      <c r="K2" s="53"/>
      <c r="L2" s="53"/>
      <c r="M2" s="11"/>
    </row>
    <row r="3" spans="1:16" s="27" customFormat="1" ht="56.25" customHeight="1">
      <c r="A3" s="38" t="s">
        <v>7</v>
      </c>
      <c r="B3" s="42" t="s">
        <v>5</v>
      </c>
      <c r="C3" s="74" t="s">
        <v>0</v>
      </c>
      <c r="D3" s="74" t="s">
        <v>1</v>
      </c>
      <c r="E3" s="74" t="s">
        <v>16</v>
      </c>
      <c r="F3" s="74" t="s">
        <v>2</v>
      </c>
      <c r="G3" s="74" t="s">
        <v>81</v>
      </c>
      <c r="H3" s="74" t="s">
        <v>8</v>
      </c>
      <c r="I3" s="199" t="s">
        <v>54</v>
      </c>
      <c r="J3" s="199" t="s">
        <v>32</v>
      </c>
      <c r="K3" s="199" t="s">
        <v>101</v>
      </c>
      <c r="L3" s="199" t="s">
        <v>82</v>
      </c>
      <c r="M3" s="78" t="s">
        <v>6</v>
      </c>
      <c r="O3" s="28"/>
      <c r="P3" s="28"/>
    </row>
    <row r="4" spans="1:16" s="27" customFormat="1" ht="31.5">
      <c r="A4" s="118">
        <v>1</v>
      </c>
      <c r="B4" s="94" t="s">
        <v>96</v>
      </c>
      <c r="C4" s="103">
        <v>127649</v>
      </c>
      <c r="D4" s="103">
        <v>37343</v>
      </c>
      <c r="E4" s="103">
        <v>16341</v>
      </c>
      <c r="F4" s="103">
        <v>134434</v>
      </c>
      <c r="G4" s="103">
        <v>32644</v>
      </c>
      <c r="H4" s="103">
        <v>44248</v>
      </c>
      <c r="I4" s="103">
        <v>6508</v>
      </c>
      <c r="J4" s="103">
        <v>11133</v>
      </c>
      <c r="K4" s="103">
        <v>237</v>
      </c>
      <c r="L4" s="103">
        <v>1705</v>
      </c>
      <c r="M4" s="87">
        <f>+SUM(C4:L4)</f>
        <v>412242</v>
      </c>
      <c r="O4" s="28"/>
      <c r="P4" s="28"/>
    </row>
    <row r="5" spans="1:16" ht="32.25" customHeight="1">
      <c r="A5" s="118">
        <v>2</v>
      </c>
      <c r="B5" s="94" t="s">
        <v>97</v>
      </c>
      <c r="C5" s="103">
        <v>141445.663</v>
      </c>
      <c r="D5" s="103">
        <v>60289.811999999998</v>
      </c>
      <c r="E5" s="103">
        <v>21675.587</v>
      </c>
      <c r="F5" s="103">
        <v>269291.85399999999</v>
      </c>
      <c r="G5" s="103">
        <v>94356.342000000004</v>
      </c>
      <c r="H5" s="103">
        <v>88941.748999999996</v>
      </c>
      <c r="I5" s="103">
        <v>17574.383000000002</v>
      </c>
      <c r="J5" s="103">
        <v>14357.806</v>
      </c>
      <c r="K5" s="103">
        <v>414.92500000000001</v>
      </c>
      <c r="L5" s="103">
        <v>453.17599999999999</v>
      </c>
      <c r="M5" s="87">
        <f>+SUM(C5:L5)</f>
        <v>708801.2969999999</v>
      </c>
      <c r="N5" s="29"/>
    </row>
    <row r="6" spans="1:16" s="57" customFormat="1" ht="47.25">
      <c r="A6" s="118">
        <v>3</v>
      </c>
      <c r="B6" s="94" t="s">
        <v>107</v>
      </c>
      <c r="C6" s="103">
        <v>1512.452</v>
      </c>
      <c r="D6" s="103">
        <v>1095.4069999999999</v>
      </c>
      <c r="E6" s="103">
        <v>89.558000000000007</v>
      </c>
      <c r="F6" s="103">
        <v>2904.9769999999999</v>
      </c>
      <c r="G6" s="103">
        <v>1448.1310000000001</v>
      </c>
      <c r="H6" s="103">
        <v>559.43299999999999</v>
      </c>
      <c r="I6" s="103">
        <v>348.233</v>
      </c>
      <c r="J6" s="103">
        <v>301.08499999999998</v>
      </c>
      <c r="K6" s="103">
        <v>2.7</v>
      </c>
      <c r="L6" s="103">
        <v>5.26</v>
      </c>
      <c r="M6" s="87">
        <v>8267.2360000000008</v>
      </c>
      <c r="N6" s="64"/>
      <c r="O6" s="58"/>
      <c r="P6" s="58"/>
    </row>
    <row r="7" spans="1:16">
      <c r="A7" s="29"/>
      <c r="B7" s="26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O7" s="25"/>
      <c r="P7" s="25"/>
    </row>
    <row r="8" spans="1:16"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45"/>
      <c r="O8" s="45"/>
    </row>
    <row r="9" spans="1:16">
      <c r="C9" s="54"/>
      <c r="D9" s="54"/>
      <c r="E9" s="54"/>
      <c r="F9" s="54"/>
      <c r="G9" s="54"/>
      <c r="H9" s="54"/>
      <c r="I9" s="54"/>
      <c r="J9" s="54"/>
      <c r="K9" s="54"/>
      <c r="L9" s="54"/>
      <c r="M9" s="76"/>
    </row>
    <row r="10" spans="1:16"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</row>
    <row r="11" spans="1:16"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</row>
    <row r="12" spans="1:16"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</row>
    <row r="13" spans="1:16"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</row>
    <row r="14" spans="1:16"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</row>
    <row r="15" spans="1:16">
      <c r="M15" s="45"/>
    </row>
    <row r="16" spans="1:16">
      <c r="M16" s="45"/>
    </row>
    <row r="17" spans="13:13">
      <c r="M17" s="45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I13"/>
  <sheetViews>
    <sheetView showGridLines="0" zoomScaleNormal="75" workbookViewId="0">
      <selection sqref="A1:C1"/>
    </sheetView>
  </sheetViews>
  <sheetFormatPr defaultRowHeight="14.25" customHeight="1"/>
  <cols>
    <col min="1" max="1" width="5.140625" style="31" customWidth="1"/>
    <col min="2" max="2" width="72.140625" style="32" customWidth="1"/>
    <col min="3" max="3" width="18.42578125" style="25" customWidth="1"/>
    <col min="4" max="16384" width="9.140625" style="25"/>
  </cols>
  <sheetData>
    <row r="1" spans="1:9" s="57" customFormat="1" ht="15.75" customHeight="1">
      <c r="A1" s="222" t="s">
        <v>98</v>
      </c>
      <c r="B1" s="222"/>
      <c r="C1" s="222"/>
    </row>
    <row r="2" spans="1:9" s="57" customFormat="1" ht="10.5" customHeight="1">
      <c r="A2" s="34"/>
      <c r="B2" s="34"/>
      <c r="C2" s="34"/>
    </row>
    <row r="3" spans="1:9" s="57" customFormat="1" ht="14.25" customHeight="1">
      <c r="A3" s="35"/>
      <c r="B3" s="35"/>
      <c r="C3" s="59" t="s">
        <v>40</v>
      </c>
    </row>
    <row r="4" spans="1:9" s="62" customFormat="1" ht="46.5" customHeight="1">
      <c r="A4" s="60" t="s">
        <v>7</v>
      </c>
      <c r="B4" s="61" t="s">
        <v>5</v>
      </c>
      <c r="C4" s="38" t="s">
        <v>41</v>
      </c>
    </row>
    <row r="5" spans="1:9" s="68" customFormat="1" ht="15.75">
      <c r="A5" s="66" t="s">
        <v>55</v>
      </c>
      <c r="B5" s="67" t="s">
        <v>58</v>
      </c>
      <c r="C5" s="88">
        <v>100</v>
      </c>
    </row>
    <row r="6" spans="1:9" s="62" customFormat="1" ht="15.75">
      <c r="A6" s="39">
        <v>1</v>
      </c>
      <c r="B6" s="63" t="s">
        <v>42</v>
      </c>
      <c r="C6" s="104">
        <f>+'Таблица № 1.2-Д'!L5/('Таблица № 1.2-Д'!$L$5+'Таблица № 1.2-Д'!$L$6+'Таблица № 1.2-Д'!$L$7)*100</f>
        <v>43.74581411683991</v>
      </c>
    </row>
    <row r="7" spans="1:9" s="57" customFormat="1" ht="15.75">
      <c r="A7" s="39">
        <v>2</v>
      </c>
      <c r="B7" s="63" t="s">
        <v>43</v>
      </c>
      <c r="C7" s="104">
        <f>+'Таблица № 1.2-Д'!L6/'Таблица № 1.2-Д'!$L$4*100</f>
        <v>64.267006728484759</v>
      </c>
      <c r="H7"/>
      <c r="I7"/>
    </row>
    <row r="8" spans="1:9" s="57" customFormat="1" ht="15.75">
      <c r="A8" s="39">
        <v>3</v>
      </c>
      <c r="B8" s="65" t="s">
        <v>44</v>
      </c>
      <c r="C8" s="104">
        <f>+'Таблица № 1.2-Д'!L7/'Таблица № 1.2-Д'!$L$4*100</f>
        <v>0.15714348072809811</v>
      </c>
    </row>
    <row r="9" spans="1:9" s="52" customFormat="1" ht="15" customHeight="1">
      <c r="A9" s="69" t="s">
        <v>38</v>
      </c>
      <c r="B9" s="70" t="s">
        <v>59</v>
      </c>
      <c r="C9" s="88">
        <v>100</v>
      </c>
    </row>
    <row r="10" spans="1:9" ht="15.75">
      <c r="A10" s="71">
        <v>1</v>
      </c>
      <c r="B10" s="63" t="s">
        <v>56</v>
      </c>
      <c r="C10" s="104">
        <v>69.629877690486794</v>
      </c>
      <c r="D10"/>
    </row>
    <row r="11" spans="1:9" ht="15.75">
      <c r="A11" s="71">
        <v>2</v>
      </c>
      <c r="B11" s="65" t="s">
        <v>57</v>
      </c>
      <c r="C11" s="104">
        <v>30.3694372378277</v>
      </c>
    </row>
    <row r="12" spans="1:9" ht="14.25" customHeight="1">
      <c r="C12" s="55"/>
    </row>
    <row r="13" spans="1:9" ht="14.25" customHeight="1">
      <c r="C13" s="55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16"/>
  <sheetViews>
    <sheetView showGridLines="0" zoomScaleNormal="75" workbookViewId="0">
      <selection sqref="A1:E1"/>
    </sheetView>
  </sheetViews>
  <sheetFormatPr defaultColWidth="10.28515625" defaultRowHeight="15.75"/>
  <cols>
    <col min="1" max="1" width="53.7109375" style="150" customWidth="1"/>
    <col min="2" max="2" width="10.7109375" style="150" customWidth="1"/>
    <col min="3" max="16384" width="10.28515625" style="150"/>
  </cols>
  <sheetData>
    <row r="1" spans="1:5" ht="18.75" customHeight="1">
      <c r="A1" s="217" t="s">
        <v>78</v>
      </c>
      <c r="B1" s="217"/>
      <c r="C1" s="217"/>
      <c r="D1" s="217"/>
      <c r="E1" s="217"/>
    </row>
    <row r="2" spans="1:5" ht="12" customHeight="1"/>
    <row r="3" spans="1:5">
      <c r="E3" s="151" t="s">
        <v>40</v>
      </c>
    </row>
    <row r="4" spans="1:5" s="146" customFormat="1">
      <c r="A4" s="218" t="s">
        <v>10</v>
      </c>
      <c r="B4" s="152">
        <v>2023</v>
      </c>
      <c r="C4" s="220">
        <v>2024</v>
      </c>
      <c r="D4" s="220"/>
      <c r="E4" s="221"/>
    </row>
    <row r="5" spans="1:5">
      <c r="A5" s="219"/>
      <c r="B5" s="152">
        <v>12</v>
      </c>
      <c r="C5" s="153">
        <v>1</v>
      </c>
      <c r="D5" s="153">
        <v>2</v>
      </c>
      <c r="E5" s="153">
        <v>3</v>
      </c>
    </row>
    <row r="6" spans="1:5">
      <c r="A6" s="149" t="s">
        <v>0</v>
      </c>
      <c r="B6" s="136">
        <v>21.97</v>
      </c>
      <c r="C6" s="193">
        <f>+'Таблица № 1-Д'!C5/'Таблица № 1-Д'!$C$15*100</f>
        <v>21.965880663320778</v>
      </c>
      <c r="D6" s="136">
        <f>+'Таблица № 1-Д'!D5/'Таблица № 1-Д'!$D$15*100</f>
        <v>21.960876003429195</v>
      </c>
      <c r="E6" s="136">
        <f>+'Таблица № 1-Д'!E5/'Таблица № 1-Д'!$E$15*100</f>
        <v>21.94848562324227</v>
      </c>
    </row>
    <row r="7" spans="1:5">
      <c r="A7" s="149" t="s">
        <v>1</v>
      </c>
      <c r="B7" s="136">
        <v>7.82</v>
      </c>
      <c r="C7" s="193">
        <f>+'Таблица № 1-Д'!C6/'Таблица № 1-Д'!$C$15*100</f>
        <v>7.8245184444423677</v>
      </c>
      <c r="D7" s="136">
        <f>+'Таблица № 1-Д'!D6/'Таблица № 1-Д'!$D$15*100</f>
        <v>7.8227729717091421</v>
      </c>
      <c r="E7" s="136">
        <f>+'Таблица № 1-Д'!E6/'Таблица № 1-Д'!$E$15*100</f>
        <v>7.8280214263888803</v>
      </c>
    </row>
    <row r="8" spans="1:5">
      <c r="A8" s="149" t="s">
        <v>11</v>
      </c>
      <c r="B8" s="136">
        <v>18.18</v>
      </c>
      <c r="C8" s="193">
        <f>+'Таблица № 1-Д'!C7/'Таблица № 1-Д'!$C$15*100</f>
        <v>18.141941674377161</v>
      </c>
      <c r="D8" s="136">
        <f>+'Таблица № 1-Д'!D7/'Таблица № 1-Д'!$D$15*100</f>
        <v>18.095705712726989</v>
      </c>
      <c r="E8" s="136">
        <f>+'Таблица № 1-Д'!E7/'Таблица № 1-Д'!$E$15*100</f>
        <v>18.027693420552122</v>
      </c>
    </row>
    <row r="9" spans="1:5">
      <c r="A9" s="149" t="s">
        <v>2</v>
      </c>
      <c r="B9" s="136">
        <v>32.81</v>
      </c>
      <c r="C9" s="193">
        <f>+'Таблица № 1-Д'!C8/'Таблица № 1-Д'!$C$15*100</f>
        <v>32.824596328245967</v>
      </c>
      <c r="D9" s="136">
        <f>+'Таблица № 1-Д'!D8/'Таблица № 1-Д'!$D$15*100</f>
        <v>32.846699399890888</v>
      </c>
      <c r="E9" s="136">
        <f>+'Таблица № 1-Д'!E8/'Таблица № 1-Д'!$E$15*100</f>
        <v>32.907060855683667</v>
      </c>
    </row>
    <row r="10" spans="1:5">
      <c r="A10" s="149" t="s">
        <v>81</v>
      </c>
      <c r="B10" s="136">
        <v>7.13</v>
      </c>
      <c r="C10" s="193">
        <f>+'Таблица № 1-Д'!C9/'Таблица № 1-Д'!$C$15*100</f>
        <v>7.1352467826200732</v>
      </c>
      <c r="D10" s="136">
        <f>+'Таблица № 1-Д'!D9/'Таблица № 1-Д'!$D$15*100</f>
        <v>7.1405190554126721</v>
      </c>
      <c r="E10" s="136">
        <f>+'Таблица № 1-Д'!E9/'Таблица № 1-Д'!$E$15*100</f>
        <v>7.1364653941370513</v>
      </c>
    </row>
    <row r="11" spans="1:5">
      <c r="A11" s="149" t="s">
        <v>8</v>
      </c>
      <c r="B11" s="136">
        <v>8.64</v>
      </c>
      <c r="C11" s="193">
        <f>+'Таблица № 1-Д'!C10/'Таблица № 1-Д'!$C$15*100</f>
        <v>8.6437002906623555</v>
      </c>
      <c r="D11" s="136">
        <f>+'Таблица № 1-Д'!D10/'Таблица № 1-Д'!$D$15*100</f>
        <v>8.647182604629414</v>
      </c>
      <c r="E11" s="136">
        <f>+'Таблица № 1-Д'!E10/'Таблица № 1-Д'!$E$15*100</f>
        <v>8.6464770551810588</v>
      </c>
    </row>
    <row r="12" spans="1:5">
      <c r="A12" s="149" t="s">
        <v>54</v>
      </c>
      <c r="B12" s="136">
        <v>1.1499999999999999</v>
      </c>
      <c r="C12" s="193">
        <f>+'Таблица № 1-Д'!C11/'Таблица № 1-Д'!$C$15*100</f>
        <v>1.1568860186111136</v>
      </c>
      <c r="D12" s="136">
        <f>+'Таблица № 1-Д'!D11/'Таблица № 1-Д'!$D$15*100</f>
        <v>1.1612500974203102</v>
      </c>
      <c r="E12" s="136">
        <f>+'Таблица № 1-Д'!E11/'Таблица № 1-Д'!$E$15*100</f>
        <v>1.1629864744361231</v>
      </c>
    </row>
    <row r="13" spans="1:5">
      <c r="A13" s="149" t="s">
        <v>32</v>
      </c>
      <c r="B13" s="136">
        <v>1.75</v>
      </c>
      <c r="C13" s="193">
        <f>+'Таблица № 1-Д'!C12/'Таблица № 1-Д'!$C$15*100</f>
        <v>1.7491144611531166</v>
      </c>
      <c r="D13" s="136">
        <f>+'Таблица № 1-Д'!D12/'Таблица № 1-Д'!$D$15*100</f>
        <v>1.7488894084638766</v>
      </c>
      <c r="E13" s="136">
        <f>+'Таблица № 1-Д'!E12/'Таблица № 1-Д'!$E$15*100</f>
        <v>1.7527422160972295</v>
      </c>
    </row>
    <row r="14" spans="1:5">
      <c r="A14" s="149" t="s">
        <v>69</v>
      </c>
      <c r="B14" s="136">
        <v>7.0000000000000007E-2</v>
      </c>
      <c r="C14" s="193">
        <f>+'Таблица № 1-Д'!C13/'Таблица № 1-Д'!$C$15*100</f>
        <v>6.8381979557059241E-2</v>
      </c>
      <c r="D14" s="136">
        <f>+'Таблица № 1-Д'!D13/'Таблица № 1-Д'!$D$15*100</f>
        <v>6.8583898371132407E-2</v>
      </c>
      <c r="E14" s="136">
        <f>+'Таблица № 1-Д'!E13/'Таблица № 1-Д'!$E$15*100</f>
        <v>6.8594376508296806E-2</v>
      </c>
    </row>
    <row r="15" spans="1:5" ht="16.5" customHeight="1">
      <c r="A15" s="154" t="s">
        <v>82</v>
      </c>
      <c r="B15" s="136">
        <v>0.48</v>
      </c>
      <c r="C15" s="193">
        <f>+'Таблица № 1-Д'!C14/'Таблица № 1-Д'!$C$15*100</f>
        <v>0.48973335701000958</v>
      </c>
      <c r="D15" s="136">
        <f>+'Таблица № 1-Д'!D14/'Таблица № 1-Д'!$D$15*100</f>
        <v>0.50752084794637986</v>
      </c>
      <c r="E15" s="136">
        <f>+'Таблица № 1-Д'!E14/'Таблица № 1-Д'!$E$15*100</f>
        <v>0.52147315777330183</v>
      </c>
    </row>
    <row r="16" spans="1:5">
      <c r="A16" s="149" t="s">
        <v>6</v>
      </c>
      <c r="B16" s="136">
        <v>100</v>
      </c>
      <c r="C16" s="193">
        <f>+SUM(C6:C15)</f>
        <v>100</v>
      </c>
      <c r="D16" s="193">
        <f t="shared" ref="D16:E16" si="0">+SUM(D6:D15)</f>
        <v>99.999999999999986</v>
      </c>
      <c r="E16" s="193">
        <f t="shared" si="0"/>
        <v>100</v>
      </c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32" customWidth="1"/>
    <col min="2" max="2" width="10.7109375" style="25" bestFit="1" customWidth="1"/>
    <col min="3" max="3" width="12.42578125" style="25" bestFit="1" customWidth="1"/>
    <col min="4" max="4" width="10.42578125" style="25" bestFit="1" customWidth="1"/>
    <col min="5" max="5" width="11.5703125" style="25" bestFit="1" customWidth="1"/>
    <col min="6" max="6" width="10.28515625" style="25" customWidth="1"/>
    <col min="7" max="7" width="10.28515625" style="25" bestFit="1" customWidth="1"/>
    <col min="8" max="8" width="9.140625" style="25" bestFit="1"/>
    <col min="9" max="9" width="11.7109375" style="25" bestFit="1" customWidth="1"/>
    <col min="10" max="10" width="15.28515625" style="25" bestFit="1" customWidth="1"/>
    <col min="11" max="11" width="12" style="25" customWidth="1"/>
    <col min="12" max="12" width="11.7109375" style="25" customWidth="1"/>
    <col min="13" max="13" width="9.7109375" style="25" bestFit="1" customWidth="1"/>
    <col min="14" max="14" width="17.85546875" style="26" bestFit="1" customWidth="1"/>
    <col min="15" max="15" width="32.42578125" style="26" bestFit="1" customWidth="1"/>
    <col min="16" max="16" width="11.5703125" style="25" bestFit="1" customWidth="1"/>
    <col min="17" max="17" width="13.28515625" style="25" bestFit="1" customWidth="1"/>
    <col min="18" max="18" width="15.7109375" style="25" bestFit="1" customWidth="1"/>
    <col min="19" max="19" width="11.5703125" style="25" bestFit="1" customWidth="1"/>
    <col min="20" max="20" width="15.7109375" style="25" bestFit="1" customWidth="1"/>
    <col min="21" max="16384" width="9.140625" style="25"/>
  </cols>
  <sheetData>
    <row r="1" spans="1:20" ht="21" customHeight="1">
      <c r="A1" s="222" t="s">
        <v>86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</row>
    <row r="2" spans="1:20">
      <c r="A2" s="35"/>
      <c r="B2" s="35"/>
      <c r="C2" s="35"/>
      <c r="D2" s="35"/>
      <c r="E2" s="35"/>
      <c r="F2" s="35"/>
      <c r="G2" s="36"/>
      <c r="H2" s="37"/>
      <c r="I2" s="53"/>
      <c r="J2" s="53"/>
      <c r="K2" s="53"/>
      <c r="L2" s="11"/>
    </row>
    <row r="3" spans="1:20" s="27" customFormat="1" ht="54.75" customHeight="1">
      <c r="A3" s="42" t="s">
        <v>60</v>
      </c>
      <c r="B3" s="74" t="s">
        <v>0</v>
      </c>
      <c r="C3" s="74" t="s">
        <v>1</v>
      </c>
      <c r="D3" s="74" t="s">
        <v>16</v>
      </c>
      <c r="E3" s="74" t="s">
        <v>2</v>
      </c>
      <c r="F3" s="74" t="s">
        <v>81</v>
      </c>
      <c r="G3" s="74" t="s">
        <v>8</v>
      </c>
      <c r="H3" s="75" t="s">
        <v>54</v>
      </c>
      <c r="I3" s="75" t="s">
        <v>32</v>
      </c>
      <c r="J3" s="75" t="s">
        <v>70</v>
      </c>
      <c r="K3" s="75" t="s">
        <v>82</v>
      </c>
      <c r="L3" s="78" t="s">
        <v>6</v>
      </c>
      <c r="N3" s="28"/>
      <c r="O3" s="28"/>
    </row>
    <row r="4" spans="1:20" s="27" customFormat="1">
      <c r="A4" s="44" t="s">
        <v>61</v>
      </c>
      <c r="B4" s="87">
        <v>140789</v>
      </c>
      <c r="C4" s="87">
        <v>50213</v>
      </c>
      <c r="D4" s="87">
        <v>115639</v>
      </c>
      <c r="E4" s="87">
        <v>211083</v>
      </c>
      <c r="F4" s="87">
        <v>45777</v>
      </c>
      <c r="G4" s="87">
        <v>55463</v>
      </c>
      <c r="H4" s="87">
        <v>7460</v>
      </c>
      <c r="I4" s="87">
        <v>11243</v>
      </c>
      <c r="J4" s="87">
        <v>440</v>
      </c>
      <c r="K4" s="87">
        <v>3345</v>
      </c>
      <c r="L4" s="87">
        <f>+SUM(B4:K4)</f>
        <v>641452</v>
      </c>
      <c r="N4" s="28"/>
      <c r="O4" s="28"/>
    </row>
    <row r="5" spans="1:20" s="27" customFormat="1" ht="15.75" customHeight="1">
      <c r="A5" s="94" t="s">
        <v>64</v>
      </c>
      <c r="B5" s="87">
        <v>56451</v>
      </c>
      <c r="C5" s="87">
        <v>20381</v>
      </c>
      <c r="D5" s="87">
        <v>102407</v>
      </c>
      <c r="E5" s="87">
        <v>100374</v>
      </c>
      <c r="F5" s="87">
        <v>16668</v>
      </c>
      <c r="G5" s="87">
        <v>20333</v>
      </c>
      <c r="H5" s="87">
        <v>1339</v>
      </c>
      <c r="I5" s="87">
        <v>173</v>
      </c>
      <c r="J5" s="87">
        <v>240</v>
      </c>
      <c r="K5" s="87">
        <v>2996</v>
      </c>
      <c r="L5" s="87">
        <v>321362</v>
      </c>
      <c r="N5" s="28"/>
      <c r="O5" s="28"/>
    </row>
    <row r="6" spans="1:20" s="27" customFormat="1" ht="15.75" customHeight="1">
      <c r="A6" s="94" t="s">
        <v>65</v>
      </c>
      <c r="B6" s="87">
        <v>127649</v>
      </c>
      <c r="C6" s="87">
        <v>37343</v>
      </c>
      <c r="D6" s="87">
        <v>16341</v>
      </c>
      <c r="E6" s="87">
        <v>134434</v>
      </c>
      <c r="F6" s="87">
        <v>32644</v>
      </c>
      <c r="G6" s="87">
        <v>44248</v>
      </c>
      <c r="H6" s="87">
        <v>6508</v>
      </c>
      <c r="I6" s="87">
        <v>11133</v>
      </c>
      <c r="J6" s="87">
        <v>237</v>
      </c>
      <c r="K6" s="87">
        <v>1705</v>
      </c>
      <c r="L6" s="87">
        <v>412242</v>
      </c>
      <c r="N6" s="28"/>
      <c r="O6" s="28"/>
    </row>
    <row r="7" spans="1:20" s="27" customFormat="1" ht="15.75" customHeight="1">
      <c r="A7" s="94" t="s">
        <v>66</v>
      </c>
      <c r="B7" s="87">
        <v>117</v>
      </c>
      <c r="C7" s="87">
        <v>16</v>
      </c>
      <c r="D7" s="87">
        <v>9</v>
      </c>
      <c r="E7" s="87">
        <v>421</v>
      </c>
      <c r="F7" s="87">
        <v>406</v>
      </c>
      <c r="G7" s="87">
        <v>26</v>
      </c>
      <c r="H7" s="87">
        <v>6</v>
      </c>
      <c r="I7" s="87">
        <v>4</v>
      </c>
      <c r="J7" s="87">
        <v>2</v>
      </c>
      <c r="K7" s="87">
        <v>1</v>
      </c>
      <c r="L7" s="87">
        <v>1008</v>
      </c>
      <c r="N7" s="28"/>
      <c r="O7" s="28"/>
    </row>
    <row r="8" spans="1:20">
      <c r="B8" s="79"/>
      <c r="C8" s="79"/>
      <c r="D8" s="79"/>
      <c r="E8" s="79"/>
      <c r="F8" s="79"/>
      <c r="G8" s="79"/>
      <c r="H8" s="79"/>
      <c r="I8" s="79"/>
      <c r="J8" s="79"/>
      <c r="K8" s="79"/>
      <c r="L8" s="80"/>
    </row>
    <row r="9" spans="1:20">
      <c r="A9" s="32" t="s">
        <v>62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45"/>
    </row>
    <row r="10" spans="1:20">
      <c r="A10" s="32" t="s">
        <v>63</v>
      </c>
      <c r="L10" s="82"/>
    </row>
    <row r="11" spans="1:20">
      <c r="L11" s="45"/>
    </row>
    <row r="12" spans="1:20">
      <c r="B12" s="33"/>
      <c r="C12" s="33"/>
      <c r="D12" s="33"/>
      <c r="E12" s="33"/>
      <c r="F12" s="33"/>
    </row>
    <row r="13" spans="1:20"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</row>
    <row r="14" spans="1:20"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T14" s="83"/>
    </row>
    <row r="15" spans="1:20">
      <c r="B15" s="54"/>
      <c r="C15" s="54"/>
      <c r="D15" s="54"/>
      <c r="E15" s="54"/>
      <c r="F15" s="54"/>
      <c r="G15" s="54"/>
      <c r="H15" s="54"/>
      <c r="I15" s="54"/>
      <c r="J15" s="54"/>
      <c r="K15" s="54"/>
      <c r="L15" s="54"/>
      <c r="T15" s="83"/>
    </row>
    <row r="16" spans="1:20">
      <c r="B16" s="54"/>
      <c r="C16" s="54"/>
      <c r="D16" s="54"/>
      <c r="E16" s="54"/>
      <c r="F16" s="54"/>
      <c r="G16" s="54"/>
      <c r="H16" s="54"/>
      <c r="I16" s="54"/>
      <c r="J16" s="54"/>
      <c r="K16" s="54"/>
      <c r="L16" s="54"/>
      <c r="T16" s="83"/>
    </row>
    <row r="17" spans="8:15">
      <c r="H17" s="26"/>
      <c r="I17" s="26"/>
      <c r="O17" s="25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E18"/>
  <sheetViews>
    <sheetView showGridLines="0" zoomScaleNormal="100" workbookViewId="0">
      <selection sqref="A1:E1"/>
    </sheetView>
  </sheetViews>
  <sheetFormatPr defaultRowHeight="15.75"/>
  <cols>
    <col min="1" max="1" width="55.7109375" style="9" customWidth="1"/>
    <col min="2" max="5" width="11.140625" style="9" customWidth="1"/>
    <col min="6" max="16384" width="9.140625" style="9"/>
  </cols>
  <sheetData>
    <row r="1" spans="1:5">
      <c r="A1" s="226" t="s">
        <v>87</v>
      </c>
      <c r="B1" s="226"/>
      <c r="C1" s="226"/>
      <c r="D1" s="226"/>
      <c r="E1" s="226"/>
    </row>
    <row r="2" spans="1:5">
      <c r="A2" s="8"/>
      <c r="B2" s="8"/>
    </row>
    <row r="3" spans="1:5">
      <c r="A3" s="10"/>
      <c r="B3" s="10"/>
      <c r="C3" s="97"/>
      <c r="D3" s="97"/>
      <c r="E3" s="97" t="s">
        <v>46</v>
      </c>
    </row>
    <row r="4" spans="1:5" s="12" customFormat="1">
      <c r="A4" s="224" t="s">
        <v>71</v>
      </c>
      <c r="B4" s="4">
        <v>2023</v>
      </c>
      <c r="C4" s="215">
        <v>2024</v>
      </c>
      <c r="D4" s="215"/>
      <c r="E4" s="216"/>
    </row>
    <row r="5" spans="1:5" s="12" customFormat="1">
      <c r="A5" s="225"/>
      <c r="B5" s="4">
        <v>12</v>
      </c>
      <c r="C5" s="194">
        <v>1</v>
      </c>
      <c r="D5" s="194">
        <v>2</v>
      </c>
      <c r="E5" s="194">
        <v>3</v>
      </c>
    </row>
    <row r="6" spans="1:5">
      <c r="A6" s="5" t="s">
        <v>0</v>
      </c>
      <c r="B6" s="134">
        <v>176540</v>
      </c>
      <c r="C6" s="134">
        <v>177095</v>
      </c>
      <c r="D6" s="134">
        <v>178587</v>
      </c>
      <c r="E6" s="134">
        <v>181111</v>
      </c>
    </row>
    <row r="7" spans="1:5">
      <c r="A7" s="5" t="s">
        <v>1</v>
      </c>
      <c r="B7" s="134">
        <v>104666</v>
      </c>
      <c r="C7" s="134">
        <v>103810</v>
      </c>
      <c r="D7" s="134">
        <v>105245</v>
      </c>
      <c r="E7" s="134">
        <v>103041</v>
      </c>
    </row>
    <row r="8" spans="1:5">
      <c r="A8" s="5" t="s">
        <v>11</v>
      </c>
      <c r="B8" s="134">
        <v>158026</v>
      </c>
      <c r="C8" s="134">
        <v>159280</v>
      </c>
      <c r="D8" s="134">
        <v>159731</v>
      </c>
      <c r="E8" s="134">
        <v>161726</v>
      </c>
    </row>
    <row r="9" spans="1:5">
      <c r="A9" s="5" t="s">
        <v>2</v>
      </c>
      <c r="B9" s="134">
        <v>617126</v>
      </c>
      <c r="C9" s="134">
        <v>618374</v>
      </c>
      <c r="D9" s="134">
        <v>621768</v>
      </c>
      <c r="E9" s="134">
        <v>631799</v>
      </c>
    </row>
    <row r="10" spans="1:5">
      <c r="A10" s="5" t="s">
        <v>81</v>
      </c>
      <c r="B10" s="134">
        <v>208410</v>
      </c>
      <c r="C10" s="134">
        <v>210353</v>
      </c>
      <c r="D10" s="134">
        <v>213239</v>
      </c>
      <c r="E10" s="134">
        <v>217889</v>
      </c>
    </row>
    <row r="11" spans="1:5">
      <c r="A11" s="5" t="s">
        <v>8</v>
      </c>
      <c r="B11" s="134">
        <v>117732</v>
      </c>
      <c r="C11" s="134">
        <v>117879</v>
      </c>
      <c r="D11" s="134">
        <v>118347</v>
      </c>
      <c r="E11" s="134">
        <v>119605</v>
      </c>
    </row>
    <row r="12" spans="1:5">
      <c r="A12" s="5" t="s">
        <v>54</v>
      </c>
      <c r="B12" s="134">
        <v>17212</v>
      </c>
      <c r="C12" s="134">
        <v>17793</v>
      </c>
      <c r="D12" s="134">
        <v>18347</v>
      </c>
      <c r="E12" s="134">
        <v>18558</v>
      </c>
    </row>
    <row r="13" spans="1:5">
      <c r="A13" s="5" t="s">
        <v>32</v>
      </c>
      <c r="B13" s="134">
        <v>14079</v>
      </c>
      <c r="C13" s="134">
        <v>14144</v>
      </c>
      <c r="D13" s="134">
        <v>14371</v>
      </c>
      <c r="E13" s="134">
        <v>14651</v>
      </c>
    </row>
    <row r="14" spans="1:5">
      <c r="A14" s="5" t="s">
        <v>69</v>
      </c>
      <c r="B14" s="134">
        <v>986</v>
      </c>
      <c r="C14" s="134">
        <v>1003</v>
      </c>
      <c r="D14" s="134">
        <v>1020</v>
      </c>
      <c r="E14" s="134">
        <v>1026</v>
      </c>
    </row>
    <row r="15" spans="1:5" ht="15.75" customHeight="1">
      <c r="A15" s="105" t="s">
        <v>82</v>
      </c>
      <c r="B15" s="134">
        <v>3055</v>
      </c>
      <c r="C15" s="134">
        <v>3390</v>
      </c>
      <c r="D15" s="134">
        <v>3626</v>
      </c>
      <c r="E15" s="134">
        <v>3855</v>
      </c>
    </row>
    <row r="16" spans="1:5">
      <c r="A16" s="7" t="s">
        <v>6</v>
      </c>
      <c r="B16" s="135">
        <v>1417832</v>
      </c>
      <c r="C16" s="135">
        <v>1423121</v>
      </c>
      <c r="D16" s="135">
        <v>1434281</v>
      </c>
      <c r="E16" s="135">
        <v>1453261</v>
      </c>
    </row>
    <row r="17" spans="1:2">
      <c r="A17" s="13"/>
      <c r="B17" s="13"/>
    </row>
    <row r="18" spans="1:2">
      <c r="A18" s="223"/>
      <c r="B18" s="223"/>
    </row>
  </sheetData>
  <mergeCells count="4">
    <mergeCell ref="A18:B18"/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18"/>
  <sheetViews>
    <sheetView showGridLines="0" zoomScaleNormal="75" workbookViewId="0">
      <selection sqref="A1:E1"/>
    </sheetView>
  </sheetViews>
  <sheetFormatPr defaultRowHeight="15.75"/>
  <cols>
    <col min="1" max="1" width="40.28515625" style="155" customWidth="1"/>
    <col min="2" max="2" width="10.7109375" style="155" customWidth="1"/>
    <col min="3" max="3" width="11.140625" style="155" customWidth="1"/>
    <col min="4" max="16384" width="9.140625" style="155"/>
  </cols>
  <sheetData>
    <row r="1" spans="1:5">
      <c r="A1" s="227" t="s">
        <v>48</v>
      </c>
      <c r="B1" s="227"/>
      <c r="C1" s="227"/>
      <c r="D1" s="227"/>
      <c r="E1" s="227"/>
    </row>
    <row r="2" spans="1:5">
      <c r="A2" s="156"/>
      <c r="B2" s="156"/>
    </row>
    <row r="3" spans="1:5">
      <c r="A3" s="159"/>
      <c r="B3" s="159"/>
      <c r="E3" s="151" t="s">
        <v>40</v>
      </c>
    </row>
    <row r="4" spans="1:5" s="160" customFormat="1">
      <c r="A4" s="218" t="s">
        <v>10</v>
      </c>
      <c r="B4" s="152">
        <v>2023</v>
      </c>
      <c r="C4" s="220">
        <v>2024</v>
      </c>
      <c r="D4" s="220"/>
      <c r="E4" s="221"/>
    </row>
    <row r="5" spans="1:5" s="160" customFormat="1">
      <c r="A5" s="219"/>
      <c r="B5" s="161">
        <v>12</v>
      </c>
      <c r="C5" s="161">
        <v>1</v>
      </c>
      <c r="D5" s="161">
        <v>2</v>
      </c>
      <c r="E5" s="161">
        <v>3</v>
      </c>
    </row>
    <row r="6" spans="1:5">
      <c r="A6" s="149" t="s">
        <v>0</v>
      </c>
      <c r="B6" s="100">
        <v>12.45</v>
      </c>
      <c r="C6" s="100">
        <f>+'Таблица № 2-Д'!C6/'Таблица № 2-Д'!$C$16*100</f>
        <v>12.444128081870762</v>
      </c>
      <c r="D6" s="100">
        <f>+'Таблица № 2-Д'!D6/'Таблица № 2-Д'!$D$16*100</f>
        <v>12.451325786230173</v>
      </c>
      <c r="E6" s="100">
        <f>+'Таблица № 2-Д'!E6/'Таблица № 2-Д'!$E$16*100</f>
        <v>12.462386316016188</v>
      </c>
    </row>
    <row r="7" spans="1:5">
      <c r="A7" s="149" t="s">
        <v>1</v>
      </c>
      <c r="B7" s="100">
        <v>7.38</v>
      </c>
      <c r="C7" s="100">
        <f>+'Таблица № 2-Д'!C7/'Таблица № 2-Д'!$C$16*100</f>
        <v>7.2945308234507111</v>
      </c>
      <c r="D7" s="100">
        <f>+'Таблица № 2-Д'!D7/'Таблица № 2-Д'!$D$16*100</f>
        <v>7.337822923123154</v>
      </c>
      <c r="E7" s="100">
        <f>+'Таблица № 2-Д'!E7/'Таблица № 2-Д'!$E$16*100</f>
        <v>7.0903299544954415</v>
      </c>
    </row>
    <row r="8" spans="1:5">
      <c r="A8" s="149" t="s">
        <v>11</v>
      </c>
      <c r="B8" s="100">
        <v>11.15</v>
      </c>
      <c r="C8" s="100">
        <f>+'Таблица № 2-Д'!C8/'Таблица № 2-Д'!$C$16*100</f>
        <v>11.192301989781614</v>
      </c>
      <c r="D8" s="100">
        <f>+'Таблица № 2-Д'!D8/'Таблица № 2-Д'!$D$16*100</f>
        <v>11.136660110536219</v>
      </c>
      <c r="E8" s="100">
        <f>+'Таблица № 2-Д'!E8/'Таблица № 2-Д'!$E$16*100</f>
        <v>11.128489651893226</v>
      </c>
    </row>
    <row r="9" spans="1:5">
      <c r="A9" s="149" t="s">
        <v>2</v>
      </c>
      <c r="B9" s="100">
        <v>43.53</v>
      </c>
      <c r="C9" s="100">
        <f>+'Таблица № 2-Д'!C9/'Таблица № 2-Д'!$C$16*100</f>
        <v>43.451962271655049</v>
      </c>
      <c r="D9" s="100">
        <f>+'Таблица № 2-Д'!D9/'Таблица № 2-Д'!$D$16*100</f>
        <v>43.350501052443697</v>
      </c>
      <c r="E9" s="100">
        <f>+'Таблица № 2-Д'!E9/'Таблица № 2-Д'!$E$16*100</f>
        <v>43.474572014249333</v>
      </c>
    </row>
    <row r="10" spans="1:5">
      <c r="A10" s="149" t="s">
        <v>81</v>
      </c>
      <c r="B10" s="100">
        <v>14.7</v>
      </c>
      <c r="C10" s="100">
        <f>+'Таблица № 2-Д'!C10/'Таблица № 2-Д'!$C$16*100</f>
        <v>14.781104347416699</v>
      </c>
      <c r="D10" s="100">
        <f>+'Таблица № 2-Д'!D10/'Таблица № 2-Д'!$D$16*100</f>
        <v>14.867309822831091</v>
      </c>
      <c r="E10" s="100">
        <f>+'Таблица № 2-Д'!E10/'Таблица № 2-Д'!$E$16*100</f>
        <v>14.993108601964822</v>
      </c>
    </row>
    <row r="11" spans="1:5">
      <c r="A11" s="149" t="s">
        <v>8</v>
      </c>
      <c r="B11" s="100">
        <v>8.3000000000000007</v>
      </c>
      <c r="C11" s="100">
        <f>+'Таблица № 2-Д'!C11/'Таблица № 2-Д'!$C$16*100</f>
        <v>8.2831326359459254</v>
      </c>
      <c r="D11" s="100">
        <f>+'Таблица № 2-Д'!D11/'Таблица № 2-Д'!$D$16*100</f>
        <v>8.2513119814039229</v>
      </c>
      <c r="E11" s="100">
        <f>+'Таблица № 2-Д'!E11/'Таблица № 2-Д'!$E$16*100</f>
        <v>8.2301114527947838</v>
      </c>
    </row>
    <row r="12" spans="1:5">
      <c r="A12" s="149" t="s">
        <v>54</v>
      </c>
      <c r="B12" s="100">
        <v>1.21</v>
      </c>
      <c r="C12" s="100">
        <f>+'Таблица № 2-Д'!C12/'Таблица № 2-Д'!$C$16*100</f>
        <v>1.2502801940242607</v>
      </c>
      <c r="D12" s="100">
        <f>+'Таблица № 2-Д'!D12/'Таблица № 2-Д'!$D$16*100</f>
        <v>1.2791775112408237</v>
      </c>
      <c r="E12" s="100">
        <f>+'Таблица № 2-Д'!E12/'Таблица № 2-Д'!$E$16*100</f>
        <v>1.2769901621250417</v>
      </c>
    </row>
    <row r="13" spans="1:5">
      <c r="A13" s="149" t="s">
        <v>32</v>
      </c>
      <c r="B13" s="100">
        <v>0.99</v>
      </c>
      <c r="C13" s="100">
        <f>+'Таблица № 2-Д'!C13/'Таблица № 2-Д'!$C$16*100</f>
        <v>0.99387191953460041</v>
      </c>
      <c r="D13" s="100">
        <f>+'Таблица № 2-Д'!D13/'Таблица № 2-Д'!$D$16*100</f>
        <v>1.0019654447071389</v>
      </c>
      <c r="E13" s="100">
        <f>+'Таблица № 2-Д'!E13/'Таблица № 2-Д'!$E$16*100</f>
        <v>1.0081465063742852</v>
      </c>
    </row>
    <row r="14" spans="1:5" ht="31.5">
      <c r="A14" s="149" t="s">
        <v>69</v>
      </c>
      <c r="B14" s="101">
        <v>7.0000000000000007E-2</v>
      </c>
      <c r="C14" s="100">
        <f>+'Таблица № 2-Д'!C14/'Таблица № 2-Д'!$C$16*100</f>
        <v>7.0478898140073826E-2</v>
      </c>
      <c r="D14" s="100">
        <f>+'Таблица № 2-Д'!D14/'Таблица № 2-Д'!$D$16*100</f>
        <v>7.111577159566361E-2</v>
      </c>
      <c r="E14" s="100">
        <f>+'Таблица № 2-Д'!E14/'Таблица № 2-Д'!$E$16*100</f>
        <v>7.0599844074808307E-2</v>
      </c>
    </row>
    <row r="15" spans="1:5" ht="18" customHeight="1">
      <c r="A15" s="154" t="s">
        <v>82</v>
      </c>
      <c r="B15" s="101">
        <v>0.22</v>
      </c>
      <c r="C15" s="100">
        <f>+'Таблица № 2-Д'!C15/'Таблица № 2-Д'!$C$16*100</f>
        <v>0.2382088381803093</v>
      </c>
      <c r="D15" s="100">
        <f>+'Таблица № 2-Д'!D15/'Таблица № 2-Д'!$D$16*100</f>
        <v>0.25280959588811397</v>
      </c>
      <c r="E15" s="100">
        <f>+'Таблица № 2-Д'!E15/'Таблица № 2-Д'!$E$16*100</f>
        <v>0.26526549601207217</v>
      </c>
    </row>
    <row r="16" spans="1:5">
      <c r="A16" s="149" t="s">
        <v>6</v>
      </c>
      <c r="B16" s="100">
        <v>99.999999999999972</v>
      </c>
      <c r="C16" s="100">
        <f>+SUM(C6:C15)</f>
        <v>100</v>
      </c>
      <c r="D16" s="100">
        <f t="shared" ref="D16:E16" si="0">+SUM(D6:D15)</f>
        <v>99.999999999999986</v>
      </c>
      <c r="E16" s="100">
        <f t="shared" si="0"/>
        <v>100.00000000000001</v>
      </c>
    </row>
    <row r="17" spans="1:2">
      <c r="A17" s="162"/>
      <c r="B17" s="162"/>
    </row>
    <row r="18" spans="1:2">
      <c r="A18" s="162"/>
      <c r="B18" s="163"/>
    </row>
  </sheetData>
  <mergeCells count="3">
    <mergeCell ref="A4:A5"/>
    <mergeCell ref="C4:E4"/>
    <mergeCell ref="A1:E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M32"/>
  <sheetViews>
    <sheetView showGridLines="0" zoomScale="90" zoomScaleNormal="90" workbookViewId="0">
      <selection sqref="A1:G1"/>
    </sheetView>
  </sheetViews>
  <sheetFormatPr defaultColWidth="10.28515625" defaultRowHeight="15.75"/>
  <cols>
    <col min="1" max="1" width="39.85546875" style="16" customWidth="1"/>
    <col min="2" max="2" width="9.85546875" style="16" customWidth="1"/>
    <col min="3" max="3" width="10.7109375" style="16" customWidth="1"/>
    <col min="4" max="6" width="9.7109375" style="18" customWidth="1"/>
    <col min="7" max="7" width="11.85546875" style="16" customWidth="1"/>
    <col min="8" max="16384" width="10.28515625" style="16"/>
  </cols>
  <sheetData>
    <row r="1" spans="1:13">
      <c r="A1" s="229" t="s">
        <v>33</v>
      </c>
      <c r="B1" s="229"/>
      <c r="C1" s="230"/>
      <c r="D1" s="230"/>
      <c r="E1" s="230"/>
      <c r="F1" s="230"/>
      <c r="G1" s="230"/>
    </row>
    <row r="2" spans="1:13">
      <c r="A2" s="14"/>
      <c r="B2" s="190"/>
      <c r="C2" s="14"/>
      <c r="D2" s="15"/>
      <c r="E2" s="15"/>
      <c r="F2" s="15"/>
    </row>
    <row r="3" spans="1:13">
      <c r="G3" s="93" t="s">
        <v>46</v>
      </c>
    </row>
    <row r="4" spans="1:13">
      <c r="A4" s="231" t="s">
        <v>15</v>
      </c>
      <c r="B4" s="237">
        <v>2023</v>
      </c>
      <c r="C4" s="238"/>
      <c r="D4" s="228">
        <v>2024</v>
      </c>
      <c r="E4" s="228"/>
      <c r="F4" s="228"/>
      <c r="G4" s="228"/>
    </row>
    <row r="5" spans="1:13">
      <c r="A5" s="231"/>
      <c r="B5" s="239" t="s">
        <v>89</v>
      </c>
      <c r="C5" s="232" t="s">
        <v>31</v>
      </c>
      <c r="D5" s="234" t="s">
        <v>88</v>
      </c>
      <c r="E5" s="235"/>
      <c r="F5" s="236"/>
      <c r="G5" s="241" t="s">
        <v>89</v>
      </c>
    </row>
    <row r="6" spans="1:13">
      <c r="A6" s="231"/>
      <c r="B6" s="240"/>
      <c r="C6" s="233"/>
      <c r="D6" s="195">
        <v>1</v>
      </c>
      <c r="E6" s="195">
        <v>2</v>
      </c>
      <c r="F6" s="195">
        <v>3</v>
      </c>
      <c r="G6" s="242"/>
      <c r="L6" s="196"/>
      <c r="M6" s="196"/>
    </row>
    <row r="7" spans="1:13">
      <c r="A7" s="5" t="s">
        <v>0</v>
      </c>
      <c r="B7" s="197">
        <v>3105</v>
      </c>
      <c r="C7" s="89">
        <v>12668</v>
      </c>
      <c r="D7" s="89">
        <v>899</v>
      </c>
      <c r="E7" s="89">
        <v>903</v>
      </c>
      <c r="F7" s="89">
        <v>963</v>
      </c>
      <c r="G7" s="89">
        <f>+SUM(D7:F7)</f>
        <v>2765</v>
      </c>
      <c r="I7" s="95"/>
      <c r="J7" s="123"/>
      <c r="K7" s="95"/>
      <c r="L7" s="196"/>
      <c r="M7" s="196"/>
    </row>
    <row r="8" spans="1:13">
      <c r="A8" s="5" t="s">
        <v>1</v>
      </c>
      <c r="B8" s="197">
        <v>1492</v>
      </c>
      <c r="C8" s="89">
        <v>6626</v>
      </c>
      <c r="D8" s="89">
        <v>514</v>
      </c>
      <c r="E8" s="89">
        <v>503</v>
      </c>
      <c r="F8" s="89">
        <v>585</v>
      </c>
      <c r="G8" s="89">
        <f t="shared" ref="G8:G16" si="0">+SUM(D8:F8)</f>
        <v>1602</v>
      </c>
      <c r="I8" s="95"/>
      <c r="J8" s="123"/>
      <c r="K8" s="95"/>
      <c r="L8" s="196"/>
      <c r="M8" s="196"/>
    </row>
    <row r="9" spans="1:13">
      <c r="A9" s="5" t="s">
        <v>11</v>
      </c>
      <c r="B9" s="197">
        <v>5062</v>
      </c>
      <c r="C9" s="89">
        <v>19158</v>
      </c>
      <c r="D9" s="89">
        <v>1392</v>
      </c>
      <c r="E9" s="89">
        <v>1409</v>
      </c>
      <c r="F9" s="89">
        <v>1536</v>
      </c>
      <c r="G9" s="89">
        <f t="shared" si="0"/>
        <v>4337</v>
      </c>
      <c r="I9" s="95"/>
      <c r="J9" s="123"/>
      <c r="K9" s="95"/>
      <c r="L9" s="196"/>
      <c r="M9" s="196"/>
    </row>
    <row r="10" spans="1:13">
      <c r="A10" s="5" t="s">
        <v>2</v>
      </c>
      <c r="B10" s="197">
        <v>11783</v>
      </c>
      <c r="C10" s="89">
        <v>43392</v>
      </c>
      <c r="D10" s="89">
        <v>3460</v>
      </c>
      <c r="E10" s="89">
        <v>3293</v>
      </c>
      <c r="F10" s="89">
        <v>4759</v>
      </c>
      <c r="G10" s="89">
        <f t="shared" si="0"/>
        <v>11512</v>
      </c>
      <c r="I10" s="95"/>
      <c r="J10" s="123"/>
      <c r="K10" s="95"/>
      <c r="L10" s="196"/>
      <c r="M10" s="196"/>
    </row>
    <row r="11" spans="1:13">
      <c r="A11" s="5" t="s">
        <v>81</v>
      </c>
      <c r="B11" s="197">
        <v>3613</v>
      </c>
      <c r="C11" s="89">
        <v>15321</v>
      </c>
      <c r="D11" s="89">
        <v>1284</v>
      </c>
      <c r="E11" s="89">
        <v>1273</v>
      </c>
      <c r="F11" s="89">
        <v>1383</v>
      </c>
      <c r="G11" s="89">
        <f t="shared" si="0"/>
        <v>3940</v>
      </c>
      <c r="I11" s="95"/>
      <c r="J11" s="123"/>
      <c r="K11" s="95"/>
      <c r="L11" s="196"/>
      <c r="M11" s="196"/>
    </row>
    <row r="12" spans="1:13">
      <c r="A12" s="5" t="s">
        <v>8</v>
      </c>
      <c r="B12" s="197">
        <v>1562</v>
      </c>
      <c r="C12" s="89">
        <v>7587</v>
      </c>
      <c r="D12" s="89">
        <v>577</v>
      </c>
      <c r="E12" s="89">
        <v>632</v>
      </c>
      <c r="F12" s="89">
        <v>663</v>
      </c>
      <c r="G12" s="89">
        <f t="shared" si="0"/>
        <v>1872</v>
      </c>
      <c r="I12" s="95"/>
      <c r="J12" s="123"/>
      <c r="K12" s="95"/>
      <c r="L12" s="196"/>
      <c r="M12" s="196"/>
    </row>
    <row r="13" spans="1:13">
      <c r="A13" s="5" t="s">
        <v>54</v>
      </c>
      <c r="B13" s="197">
        <v>345</v>
      </c>
      <c r="C13" s="89">
        <v>1381</v>
      </c>
      <c r="D13" s="89">
        <v>119</v>
      </c>
      <c r="E13" s="89">
        <v>119</v>
      </c>
      <c r="F13" s="89">
        <v>118</v>
      </c>
      <c r="G13" s="89">
        <f t="shared" si="0"/>
        <v>356</v>
      </c>
      <c r="I13" s="95"/>
      <c r="J13" s="123"/>
      <c r="K13" s="95"/>
      <c r="L13" s="196"/>
      <c r="M13" s="196"/>
    </row>
    <row r="14" spans="1:13">
      <c r="A14" s="5" t="s">
        <v>32</v>
      </c>
      <c r="B14" s="197">
        <v>245</v>
      </c>
      <c r="C14" s="89">
        <v>1053</v>
      </c>
      <c r="D14" s="89">
        <v>105</v>
      </c>
      <c r="E14" s="89">
        <v>104</v>
      </c>
      <c r="F14" s="89">
        <v>104</v>
      </c>
      <c r="G14" s="89">
        <f t="shared" si="0"/>
        <v>313</v>
      </c>
      <c r="I14" s="95"/>
      <c r="J14" s="123"/>
      <c r="K14" s="95"/>
      <c r="L14" s="196"/>
      <c r="M14" s="196"/>
    </row>
    <row r="15" spans="1:13" ht="31.5">
      <c r="A15" s="5" t="s">
        <v>69</v>
      </c>
      <c r="B15" s="197">
        <v>24</v>
      </c>
      <c r="C15" s="138">
        <v>98</v>
      </c>
      <c r="D15" s="138">
        <v>8</v>
      </c>
      <c r="E15" s="138">
        <v>7</v>
      </c>
      <c r="F15" s="138">
        <v>7</v>
      </c>
      <c r="G15" s="138">
        <f t="shared" si="0"/>
        <v>22</v>
      </c>
      <c r="I15" s="95"/>
      <c r="J15" s="123"/>
      <c r="K15" s="95"/>
      <c r="L15" s="196"/>
      <c r="M15" s="196"/>
    </row>
    <row r="16" spans="1:13" ht="19.5" customHeight="1">
      <c r="A16" s="105" t="s">
        <v>82</v>
      </c>
      <c r="B16" s="197">
        <v>415</v>
      </c>
      <c r="C16" s="89">
        <v>1811</v>
      </c>
      <c r="D16" s="89">
        <v>358</v>
      </c>
      <c r="E16" s="89">
        <v>192</v>
      </c>
      <c r="F16" s="89">
        <v>220</v>
      </c>
      <c r="G16" s="89">
        <f t="shared" si="0"/>
        <v>770</v>
      </c>
      <c r="I16" s="95"/>
      <c r="J16" s="123"/>
      <c r="K16" s="95"/>
      <c r="L16" s="95"/>
    </row>
    <row r="17" spans="1:12" ht="18" customHeight="1">
      <c r="A17" s="7" t="s">
        <v>6</v>
      </c>
      <c r="B17" s="197">
        <v>27646</v>
      </c>
      <c r="C17" s="106">
        <v>109095</v>
      </c>
      <c r="D17" s="106">
        <f>+SUM(D7:D16)</f>
        <v>8716</v>
      </c>
      <c r="E17" s="106">
        <f>+SUM(E7:E16)</f>
        <v>8435</v>
      </c>
      <c r="F17" s="89">
        <v>12326</v>
      </c>
      <c r="G17" s="106">
        <f>+SUM(G7:G16)</f>
        <v>27489</v>
      </c>
      <c r="H17" s="95"/>
      <c r="I17" s="95"/>
      <c r="J17" s="123"/>
      <c r="K17" s="95"/>
      <c r="L17" s="95"/>
    </row>
    <row r="18" spans="1:12">
      <c r="D18" s="21"/>
      <c r="E18" s="21"/>
      <c r="F18" s="21"/>
      <c r="G18" s="20"/>
    </row>
    <row r="19" spans="1:12">
      <c r="D19" s="77"/>
      <c r="E19" s="77"/>
      <c r="F19" s="77"/>
      <c r="G19" s="95"/>
    </row>
    <row r="20" spans="1:12">
      <c r="C20" s="95"/>
      <c r="D20" s="95"/>
      <c r="E20" s="95"/>
      <c r="F20" s="95"/>
      <c r="G20" s="95"/>
    </row>
    <row r="21" spans="1:12">
      <c r="C21" s="95"/>
      <c r="D21" s="95"/>
      <c r="E21" s="95"/>
      <c r="F21" s="95"/>
      <c r="G21" s="95"/>
    </row>
    <row r="22" spans="1:12">
      <c r="C22" s="95"/>
      <c r="D22" s="95"/>
      <c r="E22" s="95"/>
      <c r="F22" s="95"/>
      <c r="G22" s="95"/>
    </row>
    <row r="23" spans="1:12">
      <c r="C23" s="95"/>
      <c r="D23" s="95"/>
      <c r="E23" s="95"/>
      <c r="F23" s="95"/>
      <c r="G23" s="95"/>
    </row>
    <row r="24" spans="1:12">
      <c r="C24" s="95"/>
      <c r="D24" s="95"/>
      <c r="E24" s="95"/>
      <c r="F24" s="95"/>
      <c r="G24" s="95"/>
    </row>
    <row r="25" spans="1:12">
      <c r="C25" s="95"/>
      <c r="D25" s="95"/>
      <c r="E25" s="95"/>
      <c r="F25" s="95"/>
      <c r="G25" s="95"/>
    </row>
    <row r="26" spans="1:12">
      <c r="C26" s="95"/>
      <c r="D26" s="95"/>
      <c r="E26" s="95"/>
      <c r="F26" s="95"/>
      <c r="G26" s="95"/>
    </row>
    <row r="27" spans="1:12">
      <c r="C27" s="95"/>
      <c r="D27" s="95"/>
      <c r="E27" s="95"/>
      <c r="F27" s="95"/>
      <c r="G27" s="95"/>
    </row>
    <row r="28" spans="1:12">
      <c r="C28" s="95"/>
      <c r="D28" s="95"/>
      <c r="E28" s="95"/>
      <c r="F28" s="95"/>
      <c r="G28" s="95"/>
    </row>
    <row r="29" spans="1:12">
      <c r="C29" s="95"/>
      <c r="D29" s="95"/>
      <c r="E29" s="95"/>
      <c r="F29" s="95"/>
      <c r="G29" s="95"/>
    </row>
    <row r="30" spans="1:12">
      <c r="C30" s="95"/>
      <c r="D30" s="95"/>
      <c r="E30" s="95"/>
      <c r="F30" s="95"/>
      <c r="G30" s="95"/>
    </row>
    <row r="31" spans="1:12">
      <c r="C31" s="95"/>
    </row>
    <row r="32" spans="1:12">
      <c r="C32" s="95"/>
    </row>
  </sheetData>
  <mergeCells count="8">
    <mergeCell ref="D4:G4"/>
    <mergeCell ref="A1:G1"/>
    <mergeCell ref="A4:A6"/>
    <mergeCell ref="C5:C6"/>
    <mergeCell ref="D5:F5"/>
    <mergeCell ref="B4:C4"/>
    <mergeCell ref="B5:B6"/>
    <mergeCell ref="G5:G6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38"/>
  <sheetViews>
    <sheetView showGridLines="0" zoomScale="90" zoomScaleNormal="90" workbookViewId="0">
      <selection sqref="A1:G1"/>
    </sheetView>
  </sheetViews>
  <sheetFormatPr defaultColWidth="10.28515625" defaultRowHeight="15.75" customHeight="1"/>
  <cols>
    <col min="1" max="1" width="39.42578125" style="24" customWidth="1"/>
    <col min="2" max="2" width="12.42578125" style="16" customWidth="1"/>
    <col min="3" max="5" width="9.7109375" style="18" customWidth="1"/>
    <col min="6" max="6" width="18.7109375" style="16" customWidth="1"/>
    <col min="7" max="7" width="17.5703125" style="16" customWidth="1"/>
    <col min="8" max="8" width="10" style="16" customWidth="1"/>
    <col min="9" max="16384" width="10.28515625" style="16"/>
  </cols>
  <sheetData>
    <row r="1" spans="1:10" ht="15.75" customHeight="1">
      <c r="A1" s="229" t="s">
        <v>34</v>
      </c>
      <c r="B1" s="229"/>
      <c r="C1" s="229"/>
      <c r="D1" s="229"/>
      <c r="E1" s="229"/>
      <c r="F1" s="229"/>
      <c r="G1" s="229"/>
    </row>
    <row r="2" spans="1:10" ht="9.75" customHeight="1">
      <c r="A2" s="14"/>
      <c r="B2" s="14"/>
      <c r="C2" s="17"/>
      <c r="D2" s="17"/>
      <c r="E2" s="17"/>
    </row>
    <row r="3" spans="1:10" ht="13.5" customHeight="1">
      <c r="A3" s="22"/>
      <c r="B3" s="23"/>
      <c r="C3" s="109"/>
      <c r="D3" s="109"/>
      <c r="E3" s="109"/>
      <c r="F3" s="19"/>
      <c r="G3" s="109" t="s">
        <v>47</v>
      </c>
    </row>
    <row r="4" spans="1:10" ht="21" customHeight="1">
      <c r="A4" s="247" t="s">
        <v>14</v>
      </c>
      <c r="B4" s="208">
        <v>2023</v>
      </c>
      <c r="C4" s="245">
        <v>2024</v>
      </c>
      <c r="D4" s="245"/>
      <c r="E4" s="245"/>
      <c r="F4" s="245"/>
      <c r="G4" s="246"/>
    </row>
    <row r="5" spans="1:10" ht="21" customHeight="1">
      <c r="A5" s="247"/>
      <c r="B5" s="248" t="s">
        <v>85</v>
      </c>
      <c r="C5" s="235"/>
      <c r="D5" s="235"/>
      <c r="E5" s="236"/>
      <c r="F5" s="244" t="s">
        <v>91</v>
      </c>
      <c r="G5" s="244" t="s">
        <v>90</v>
      </c>
    </row>
    <row r="6" spans="1:10" ht="21" customHeight="1">
      <c r="A6" s="247"/>
      <c r="B6" s="248"/>
      <c r="C6" s="195">
        <v>1</v>
      </c>
      <c r="D6" s="195">
        <v>2</v>
      </c>
      <c r="E6" s="195">
        <v>3</v>
      </c>
      <c r="F6" s="244"/>
      <c r="G6" s="244"/>
    </row>
    <row r="7" spans="1:10" ht="21" customHeight="1">
      <c r="A7" s="139" t="s">
        <v>0</v>
      </c>
      <c r="B7" s="130">
        <v>76.92</v>
      </c>
      <c r="C7" s="132">
        <v>74.540000000000006</v>
      </c>
      <c r="D7" s="132">
        <v>71.64</v>
      </c>
      <c r="E7" s="132">
        <v>72.08</v>
      </c>
      <c r="F7" s="131">
        <f>+AVERAGE(C7:E7)</f>
        <v>72.75333333333333</v>
      </c>
      <c r="G7" s="205">
        <v>72.713596465855005</v>
      </c>
      <c r="H7" s="90"/>
      <c r="I7" s="90"/>
      <c r="J7" s="90"/>
    </row>
    <row r="8" spans="1:10" ht="21" customHeight="1">
      <c r="A8" s="139" t="s">
        <v>1</v>
      </c>
      <c r="B8" s="130">
        <v>41.43</v>
      </c>
      <c r="C8" s="132">
        <v>31.92</v>
      </c>
      <c r="D8" s="132">
        <v>32.869999999999997</v>
      </c>
      <c r="E8" s="132">
        <v>38.119999999999997</v>
      </c>
      <c r="F8" s="205">
        <f t="shared" ref="F8:F16" si="0">+AVERAGE(C8:E8)</f>
        <v>34.303333333333335</v>
      </c>
      <c r="G8" s="205">
        <v>34.204355527473965</v>
      </c>
      <c r="H8" s="90"/>
      <c r="I8" s="90"/>
      <c r="J8" s="90"/>
    </row>
    <row r="9" spans="1:10" ht="21" customHeight="1">
      <c r="A9" s="139" t="s">
        <v>11</v>
      </c>
      <c r="B9" s="130">
        <v>26.07</v>
      </c>
      <c r="C9" s="132">
        <v>24.16</v>
      </c>
      <c r="D9" s="132">
        <v>22.17</v>
      </c>
      <c r="E9" s="132">
        <v>24.56</v>
      </c>
      <c r="F9" s="205">
        <f t="shared" si="0"/>
        <v>23.63</v>
      </c>
      <c r="G9" s="205">
        <v>23.626830382412209</v>
      </c>
      <c r="H9" s="90"/>
      <c r="I9" s="90"/>
      <c r="J9" s="90"/>
    </row>
    <row r="10" spans="1:10" ht="21" customHeight="1">
      <c r="A10" s="139" t="s">
        <v>2</v>
      </c>
      <c r="B10" s="130">
        <v>167.42</v>
      </c>
      <c r="C10" s="132">
        <v>78.22</v>
      </c>
      <c r="D10" s="132">
        <v>155.22</v>
      </c>
      <c r="E10" s="132">
        <v>211.98</v>
      </c>
      <c r="F10" s="205">
        <f t="shared" si="0"/>
        <v>148.47333333333333</v>
      </c>
      <c r="G10" s="205">
        <v>148.37048432613835</v>
      </c>
      <c r="H10" s="90"/>
      <c r="I10" s="90"/>
      <c r="J10" s="90"/>
    </row>
    <row r="11" spans="1:10" ht="21" customHeight="1">
      <c r="A11" s="139" t="s">
        <v>81</v>
      </c>
      <c r="B11" s="130">
        <v>147.96</v>
      </c>
      <c r="C11" s="132">
        <v>164.66</v>
      </c>
      <c r="D11" s="132">
        <v>145.15</v>
      </c>
      <c r="E11" s="132">
        <v>153.72</v>
      </c>
      <c r="F11" s="205">
        <f t="shared" si="0"/>
        <v>154.51</v>
      </c>
      <c r="G11" s="205">
        <v>154.57741940395081</v>
      </c>
      <c r="H11" s="90"/>
      <c r="I11" s="90"/>
      <c r="J11" s="90"/>
    </row>
    <row r="12" spans="1:10" ht="21" customHeight="1">
      <c r="A12" s="139" t="s">
        <v>8</v>
      </c>
      <c r="B12" s="130">
        <v>100.6</v>
      </c>
      <c r="C12" s="132">
        <v>108.71</v>
      </c>
      <c r="D12" s="132">
        <v>98.03</v>
      </c>
      <c r="E12" s="132">
        <v>102.35</v>
      </c>
      <c r="F12" s="205">
        <f t="shared" si="0"/>
        <v>103.03000000000002</v>
      </c>
      <c r="G12" s="205">
        <v>102.67266549566362</v>
      </c>
      <c r="H12" s="90"/>
      <c r="I12" s="90"/>
      <c r="J12" s="90"/>
    </row>
    <row r="13" spans="1:10" ht="21" customHeight="1">
      <c r="A13" s="139" t="s">
        <v>54</v>
      </c>
      <c r="B13" s="130">
        <v>35.26</v>
      </c>
      <c r="C13" s="132">
        <v>35.79</v>
      </c>
      <c r="D13" s="132">
        <v>35.369999999999997</v>
      </c>
      <c r="E13" s="132">
        <v>35.340000000000003</v>
      </c>
      <c r="F13" s="205">
        <f t="shared" si="0"/>
        <v>35.5</v>
      </c>
      <c r="G13" s="205">
        <v>35.49974827689541</v>
      </c>
      <c r="H13" s="90"/>
      <c r="I13" s="90"/>
      <c r="J13" s="90"/>
    </row>
    <row r="14" spans="1:10" ht="21" customHeight="1">
      <c r="A14" s="139" t="s">
        <v>32</v>
      </c>
      <c r="B14" s="130">
        <v>39.979999999999997</v>
      </c>
      <c r="C14" s="132">
        <v>42.21</v>
      </c>
      <c r="D14" s="132">
        <v>42.01</v>
      </c>
      <c r="E14" s="132">
        <v>41.88</v>
      </c>
      <c r="F14" s="205">
        <f t="shared" si="0"/>
        <v>42.033333333333331</v>
      </c>
      <c r="G14" s="205">
        <v>42.03328269928754</v>
      </c>
      <c r="H14" s="90"/>
      <c r="I14" s="90"/>
      <c r="J14" s="90"/>
    </row>
    <row r="15" spans="1:10" ht="31.5">
      <c r="A15" s="139" t="s">
        <v>69</v>
      </c>
      <c r="B15" s="130">
        <v>127.05</v>
      </c>
      <c r="C15" s="132">
        <v>129.88999999999999</v>
      </c>
      <c r="D15" s="132">
        <v>117.15</v>
      </c>
      <c r="E15" s="132">
        <v>120.29</v>
      </c>
      <c r="F15" s="205">
        <f t="shared" si="0"/>
        <v>122.44333333333333</v>
      </c>
      <c r="G15" s="205">
        <v>122.58016759776538</v>
      </c>
      <c r="H15" s="90"/>
      <c r="I15" s="90"/>
      <c r="J15" s="90"/>
    </row>
    <row r="16" spans="1:10" ht="21" customHeight="1">
      <c r="A16" s="140" t="s">
        <v>82</v>
      </c>
      <c r="B16" s="130">
        <v>67.510000000000005</v>
      </c>
      <c r="C16" s="132">
        <v>145.68</v>
      </c>
      <c r="D16" s="132">
        <v>75.680000000000007</v>
      </c>
      <c r="E16" s="132">
        <v>83.59</v>
      </c>
      <c r="F16" s="205">
        <f t="shared" si="0"/>
        <v>101.65000000000002</v>
      </c>
      <c r="G16" s="205">
        <v>100.97526114984871</v>
      </c>
      <c r="H16" s="90"/>
      <c r="I16" s="90"/>
      <c r="J16" s="90"/>
    </row>
    <row r="17" spans="1:10" ht="21" customHeight="1">
      <c r="A17" s="137" t="s">
        <v>13</v>
      </c>
      <c r="B17" s="130">
        <v>68.03</v>
      </c>
      <c r="C17" s="133">
        <f>+AVERAGE(C7:C16)</f>
        <v>83.578000000000003</v>
      </c>
      <c r="D17" s="133">
        <f>+AVERAGE(D7:D16)</f>
        <v>79.528999999999996</v>
      </c>
      <c r="E17" s="133">
        <f>+AVERAGE(E7:E16)</f>
        <v>88.391000000000005</v>
      </c>
      <c r="F17" s="133">
        <f t="shared" ref="F17:G17" si="1">+AVERAGE(F7:F16)</f>
        <v>83.832666666666654</v>
      </c>
      <c r="G17" s="133">
        <f t="shared" si="1"/>
        <v>83.725381132529094</v>
      </c>
      <c r="H17" s="90"/>
      <c r="I17" s="90"/>
      <c r="J17" s="90"/>
    </row>
    <row r="18" spans="1:10" ht="21" customHeight="1">
      <c r="A18" s="50"/>
      <c r="B18" s="107"/>
      <c r="C18" s="108"/>
      <c r="D18" s="108"/>
      <c r="E18" s="108"/>
      <c r="F18" s="108"/>
      <c r="G18" s="90"/>
      <c r="H18" s="90"/>
      <c r="I18" s="90"/>
      <c r="J18" s="90"/>
    </row>
    <row r="19" spans="1:10" ht="15.75" customHeight="1">
      <c r="A19" s="24" t="s">
        <v>84</v>
      </c>
    </row>
    <row r="20" spans="1:10" ht="31.5" customHeight="1">
      <c r="A20" s="243" t="s">
        <v>83</v>
      </c>
      <c r="B20" s="243"/>
      <c r="C20" s="243"/>
      <c r="D20" s="243"/>
      <c r="E20" s="243"/>
      <c r="F20" s="243"/>
      <c r="G20" s="243"/>
    </row>
    <row r="21" spans="1:10" ht="15.75" customHeight="1">
      <c r="A21" s="48"/>
      <c r="B21" s="49"/>
      <c r="C21" s="49"/>
      <c r="D21" s="49"/>
      <c r="E21" s="49"/>
    </row>
    <row r="22" spans="1:10" ht="15.75" customHeight="1">
      <c r="A22" s="48"/>
      <c r="B22" s="84"/>
      <c r="C22" s="49"/>
      <c r="D22" s="49"/>
      <c r="E22" s="49"/>
    </row>
    <row r="23" spans="1:10" ht="15.75" customHeight="1">
      <c r="A23" s="48"/>
      <c r="B23" s="84"/>
      <c r="C23" s="84"/>
      <c r="D23" s="84"/>
      <c r="E23" s="84"/>
      <c r="F23" s="84"/>
      <c r="G23" s="84"/>
    </row>
    <row r="24" spans="1:10" ht="15.75" customHeight="1">
      <c r="A24" s="48"/>
      <c r="B24" s="84"/>
      <c r="C24" s="84"/>
      <c r="D24" s="84"/>
      <c r="E24" s="84"/>
      <c r="F24" s="84"/>
      <c r="G24" s="84"/>
    </row>
    <row r="25" spans="1:10" ht="15.75" customHeight="1">
      <c r="A25" s="48"/>
      <c r="B25" s="84"/>
      <c r="C25" s="84"/>
      <c r="D25" s="84"/>
      <c r="E25" s="84"/>
      <c r="F25" s="84"/>
      <c r="G25" s="84"/>
    </row>
    <row r="26" spans="1:10" ht="15.75" customHeight="1">
      <c r="A26" s="48"/>
      <c r="B26" s="84"/>
      <c r="C26" s="84"/>
      <c r="D26" s="84"/>
      <c r="E26" s="84"/>
      <c r="F26" s="84"/>
      <c r="G26" s="84"/>
    </row>
    <row r="27" spans="1:10" ht="15.75" customHeight="1">
      <c r="A27" s="48"/>
      <c r="B27" s="84"/>
      <c r="C27" s="84"/>
      <c r="D27" s="84"/>
      <c r="E27" s="84"/>
      <c r="F27" s="84"/>
      <c r="G27" s="84"/>
    </row>
    <row r="28" spans="1:10" ht="15.75" customHeight="1">
      <c r="A28" s="48"/>
      <c r="B28" s="84"/>
      <c r="C28" s="84"/>
      <c r="D28" s="84"/>
      <c r="E28" s="84"/>
      <c r="F28" s="84"/>
      <c r="G28" s="84"/>
    </row>
    <row r="29" spans="1:10" ht="15.75" customHeight="1">
      <c r="A29" s="50"/>
      <c r="B29" s="84"/>
      <c r="C29" s="84"/>
      <c r="D29" s="84"/>
      <c r="E29" s="84"/>
      <c r="F29" s="84"/>
      <c r="G29" s="84"/>
    </row>
    <row r="30" spans="1:10" ht="15.75" customHeight="1">
      <c r="A30" s="46"/>
      <c r="B30" s="84"/>
      <c r="C30" s="84"/>
      <c r="D30" s="84"/>
      <c r="E30" s="84"/>
      <c r="F30" s="84"/>
      <c r="G30" s="84"/>
    </row>
    <row r="31" spans="1:10" ht="15.75" customHeight="1">
      <c r="A31" s="46"/>
      <c r="B31" s="84"/>
      <c r="C31" s="84"/>
      <c r="D31" s="84"/>
      <c r="E31" s="84"/>
      <c r="F31" s="84"/>
      <c r="G31" s="84"/>
    </row>
    <row r="32" spans="1:10" ht="15.75" customHeight="1">
      <c r="A32" s="46"/>
      <c r="B32" s="84"/>
      <c r="C32" s="84"/>
      <c r="D32" s="84"/>
      <c r="E32" s="84"/>
      <c r="F32" s="84"/>
      <c r="G32" s="84"/>
    </row>
    <row r="33" spans="1:7" ht="15.75" customHeight="1">
      <c r="A33" s="46"/>
      <c r="B33" s="84"/>
      <c r="C33" s="84"/>
      <c r="D33" s="84"/>
      <c r="E33" s="84"/>
      <c r="F33" s="84"/>
      <c r="G33" s="84"/>
    </row>
    <row r="34" spans="1:7" ht="15.75" customHeight="1">
      <c r="A34" s="46"/>
      <c r="B34" s="84"/>
      <c r="C34" s="47"/>
      <c r="D34" s="47"/>
      <c r="E34" s="47"/>
    </row>
    <row r="35" spans="1:7" ht="15.75" customHeight="1">
      <c r="A35" s="46"/>
      <c r="B35" s="51"/>
      <c r="C35" s="47"/>
      <c r="D35" s="47"/>
      <c r="E35" s="47"/>
    </row>
    <row r="36" spans="1:7" ht="15.75" customHeight="1">
      <c r="A36" s="46"/>
      <c r="B36" s="51"/>
      <c r="C36" s="47"/>
      <c r="D36" s="47"/>
      <c r="E36" s="47"/>
    </row>
    <row r="37" spans="1:7" ht="15.75" customHeight="1">
      <c r="A37" s="46"/>
      <c r="B37" s="51"/>
      <c r="C37" s="47"/>
      <c r="D37" s="47"/>
      <c r="E37" s="47"/>
    </row>
    <row r="38" spans="1:7" ht="15.75" customHeight="1">
      <c r="A38" s="46"/>
      <c r="B38" s="51"/>
      <c r="C38" s="47"/>
      <c r="D38" s="47"/>
      <c r="E38" s="47"/>
    </row>
  </sheetData>
  <mergeCells count="8">
    <mergeCell ref="A20:G20"/>
    <mergeCell ref="G5:G6"/>
    <mergeCell ref="C4:G4"/>
    <mergeCell ref="A1:G1"/>
    <mergeCell ref="A4:A6"/>
    <mergeCell ref="F5:F6"/>
    <mergeCell ref="B5:B6"/>
    <mergeCell ref="C5:E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19"/>
  <sheetViews>
    <sheetView showGridLines="0" zoomScale="90" zoomScaleNormal="90" workbookViewId="0">
      <selection sqref="A1:M1"/>
    </sheetView>
  </sheetViews>
  <sheetFormatPr defaultRowHeight="15.75"/>
  <cols>
    <col min="1" max="1" width="4.5703125" style="176" customWidth="1"/>
    <col min="2" max="2" width="45.42578125" style="177" customWidth="1"/>
    <col min="3" max="12" width="12.7109375" style="169" customWidth="1"/>
    <col min="13" max="13" width="14.28515625" style="169" customWidth="1"/>
    <col min="14" max="16384" width="9.140625" style="169"/>
  </cols>
  <sheetData>
    <row r="1" spans="1:13" ht="16.5" customHeight="1">
      <c r="A1" s="222" t="s">
        <v>92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</row>
    <row r="2" spans="1:13">
      <c r="A2" s="35"/>
      <c r="B2" s="35"/>
      <c r="C2" s="157"/>
      <c r="D2" s="157"/>
      <c r="E2" s="157"/>
      <c r="F2" s="157"/>
      <c r="G2" s="157"/>
      <c r="H2" s="157"/>
      <c r="I2" s="164"/>
      <c r="J2" s="164"/>
      <c r="K2" s="164"/>
      <c r="L2" s="164"/>
      <c r="M2" s="170" t="s">
        <v>46</v>
      </c>
    </row>
    <row r="3" spans="1:13" s="164" customFormat="1" ht="54.75" customHeight="1">
      <c r="A3" s="38" t="s">
        <v>7</v>
      </c>
      <c r="B3" s="38" t="s">
        <v>3</v>
      </c>
      <c r="C3" s="74" t="s">
        <v>0</v>
      </c>
      <c r="D3" s="74" t="s">
        <v>1</v>
      </c>
      <c r="E3" s="74" t="s">
        <v>16</v>
      </c>
      <c r="F3" s="74" t="s">
        <v>17</v>
      </c>
      <c r="G3" s="74" t="s">
        <v>81</v>
      </c>
      <c r="H3" s="74" t="s">
        <v>8</v>
      </c>
      <c r="I3" s="73" t="s">
        <v>54</v>
      </c>
      <c r="J3" s="73" t="s">
        <v>32</v>
      </c>
      <c r="K3" s="75" t="s">
        <v>70</v>
      </c>
      <c r="L3" s="75" t="s">
        <v>82</v>
      </c>
      <c r="M3" s="78" t="s">
        <v>6</v>
      </c>
    </row>
    <row r="4" spans="1:13" s="165" customFormat="1">
      <c r="A4" s="111" t="s">
        <v>45</v>
      </c>
      <c r="B4" s="171" t="s">
        <v>50</v>
      </c>
      <c r="C4" s="173">
        <v>167761</v>
      </c>
      <c r="D4" s="173">
        <v>95729</v>
      </c>
      <c r="E4" s="173">
        <v>159855</v>
      </c>
      <c r="F4" s="173">
        <v>619130</v>
      </c>
      <c r="G4" s="173">
        <v>209346</v>
      </c>
      <c r="H4" s="173">
        <v>111302</v>
      </c>
      <c r="I4" s="173">
        <v>17913</v>
      </c>
      <c r="J4" s="173">
        <v>14188</v>
      </c>
      <c r="K4" s="173">
        <v>825</v>
      </c>
      <c r="L4" s="173">
        <v>3080</v>
      </c>
      <c r="M4" s="172">
        <f>+SUM(C4:L4)</f>
        <v>1399129</v>
      </c>
    </row>
    <row r="5" spans="1:13" s="165" customFormat="1">
      <c r="A5" s="209">
        <v>1</v>
      </c>
      <c r="B5" s="166" t="s">
        <v>94</v>
      </c>
      <c r="C5" s="173">
        <v>96360</v>
      </c>
      <c r="D5" s="173">
        <v>15983</v>
      </c>
      <c r="E5" s="173">
        <v>114051</v>
      </c>
      <c r="F5" s="173">
        <v>388578</v>
      </c>
      <c r="G5" s="173">
        <v>127429</v>
      </c>
      <c r="H5" s="173">
        <v>42670</v>
      </c>
      <c r="I5" s="173">
        <v>2503</v>
      </c>
      <c r="J5" s="173">
        <v>3650</v>
      </c>
      <c r="K5" s="173">
        <v>463</v>
      </c>
      <c r="L5" s="173">
        <v>1915</v>
      </c>
      <c r="M5" s="172">
        <f>+SUM(C5:L5)</f>
        <v>793602</v>
      </c>
    </row>
    <row r="6" spans="1:13" s="164" customFormat="1" ht="45.75" customHeight="1">
      <c r="A6" s="209" t="s">
        <v>102</v>
      </c>
      <c r="B6" s="166" t="s">
        <v>74</v>
      </c>
      <c r="C6" s="173">
        <v>75954</v>
      </c>
      <c r="D6" s="173">
        <v>4608</v>
      </c>
      <c r="E6" s="173">
        <v>109114</v>
      </c>
      <c r="F6" s="173">
        <v>376843</v>
      </c>
      <c r="G6" s="173">
        <v>117596</v>
      </c>
      <c r="H6" s="173">
        <v>28821</v>
      </c>
      <c r="I6" s="173">
        <v>0</v>
      </c>
      <c r="J6" s="173">
        <v>2259</v>
      </c>
      <c r="K6" s="173">
        <v>449</v>
      </c>
      <c r="L6" s="173">
        <v>1915</v>
      </c>
      <c r="M6" s="172">
        <f t="shared" ref="M6:M17" si="0">+SUM(C6:L6)</f>
        <v>717559</v>
      </c>
    </row>
    <row r="7" spans="1:13">
      <c r="A7" s="210" t="s">
        <v>103</v>
      </c>
      <c r="B7" s="166" t="s">
        <v>12</v>
      </c>
      <c r="C7" s="173">
        <v>20406</v>
      </c>
      <c r="D7" s="173">
        <v>11375</v>
      </c>
      <c r="E7" s="173">
        <v>4937</v>
      </c>
      <c r="F7" s="173">
        <v>11735</v>
      </c>
      <c r="G7" s="173">
        <v>9833</v>
      </c>
      <c r="H7" s="173">
        <v>13849</v>
      </c>
      <c r="I7" s="173">
        <v>2503</v>
      </c>
      <c r="J7" s="173">
        <v>1391</v>
      </c>
      <c r="K7" s="173">
        <v>14</v>
      </c>
      <c r="L7" s="173">
        <v>0</v>
      </c>
      <c r="M7" s="172">
        <f t="shared" si="0"/>
        <v>76043</v>
      </c>
    </row>
    <row r="8" spans="1:13">
      <c r="A8" s="210" t="s">
        <v>104</v>
      </c>
      <c r="B8" s="166" t="s">
        <v>4</v>
      </c>
      <c r="C8" s="173">
        <v>0</v>
      </c>
      <c r="D8" s="173">
        <v>0</v>
      </c>
      <c r="E8" s="173">
        <v>0</v>
      </c>
      <c r="F8" s="173">
        <v>0</v>
      </c>
      <c r="G8" s="173">
        <v>0</v>
      </c>
      <c r="H8" s="173">
        <v>0</v>
      </c>
      <c r="I8" s="173">
        <v>0</v>
      </c>
      <c r="J8" s="173">
        <v>0</v>
      </c>
      <c r="K8" s="173">
        <v>0</v>
      </c>
      <c r="L8" s="173">
        <v>0</v>
      </c>
      <c r="M8" s="172">
        <f t="shared" si="0"/>
        <v>0</v>
      </c>
    </row>
    <row r="9" spans="1:13">
      <c r="A9" s="210">
        <v>2</v>
      </c>
      <c r="B9" s="166" t="s">
        <v>95</v>
      </c>
      <c r="C9" s="173">
        <v>64090</v>
      </c>
      <c r="D9" s="173">
        <v>77123</v>
      </c>
      <c r="E9" s="173">
        <v>45804</v>
      </c>
      <c r="F9" s="173">
        <v>218327</v>
      </c>
      <c r="G9" s="173">
        <v>81917</v>
      </c>
      <c r="H9" s="173">
        <v>64419</v>
      </c>
      <c r="I9" s="173">
        <v>15096</v>
      </c>
      <c r="J9" s="173">
        <v>9688</v>
      </c>
      <c r="K9" s="173">
        <v>352</v>
      </c>
      <c r="L9" s="173">
        <v>1165</v>
      </c>
      <c r="M9" s="172">
        <f t="shared" si="0"/>
        <v>577981</v>
      </c>
    </row>
    <row r="10" spans="1:13">
      <c r="A10" s="210" t="s">
        <v>105</v>
      </c>
      <c r="B10" s="166" t="s">
        <v>75</v>
      </c>
      <c r="C10" s="173">
        <v>30027</v>
      </c>
      <c r="D10" s="173">
        <v>55557</v>
      </c>
      <c r="E10" s="173">
        <v>17004</v>
      </c>
      <c r="F10" s="173">
        <v>135143</v>
      </c>
      <c r="G10" s="173">
        <v>30528</v>
      </c>
      <c r="H10" s="173">
        <v>38352</v>
      </c>
      <c r="I10" s="173">
        <v>7295</v>
      </c>
      <c r="J10" s="173">
        <v>5858</v>
      </c>
      <c r="K10" s="173">
        <v>137</v>
      </c>
      <c r="L10" s="173">
        <v>658</v>
      </c>
      <c r="M10" s="172">
        <f t="shared" si="0"/>
        <v>320559</v>
      </c>
    </row>
    <row r="11" spans="1:13">
      <c r="A11" s="180" t="s">
        <v>106</v>
      </c>
      <c r="B11" s="166" t="s">
        <v>76</v>
      </c>
      <c r="C11" s="173">
        <v>34063</v>
      </c>
      <c r="D11" s="173">
        <v>21566</v>
      </c>
      <c r="E11" s="173">
        <v>28800</v>
      </c>
      <c r="F11" s="173">
        <v>83184</v>
      </c>
      <c r="G11" s="173">
        <v>51389</v>
      </c>
      <c r="H11" s="173">
        <v>26067</v>
      </c>
      <c r="I11" s="173">
        <v>7801</v>
      </c>
      <c r="J11" s="173">
        <v>3830</v>
      </c>
      <c r="K11" s="173">
        <v>215</v>
      </c>
      <c r="L11" s="173">
        <v>507</v>
      </c>
      <c r="M11" s="172">
        <f t="shared" si="0"/>
        <v>257422</v>
      </c>
    </row>
    <row r="12" spans="1:13">
      <c r="A12" s="210">
        <v>3</v>
      </c>
      <c r="B12" s="166" t="s">
        <v>77</v>
      </c>
      <c r="C12" s="173">
        <v>3281</v>
      </c>
      <c r="D12" s="173">
        <v>0</v>
      </c>
      <c r="E12" s="173">
        <v>0</v>
      </c>
      <c r="F12" s="173">
        <v>12133</v>
      </c>
      <c r="G12" s="173">
        <v>0</v>
      </c>
      <c r="H12" s="173">
        <v>0</v>
      </c>
      <c r="I12" s="173">
        <v>0</v>
      </c>
      <c r="J12" s="173">
        <v>0</v>
      </c>
      <c r="K12" s="173">
        <v>10</v>
      </c>
      <c r="L12" s="173">
        <v>0</v>
      </c>
      <c r="M12" s="172">
        <f t="shared" si="0"/>
        <v>15424</v>
      </c>
    </row>
    <row r="13" spans="1:13">
      <c r="A13" s="210">
        <v>4</v>
      </c>
      <c r="B13" s="166" t="s">
        <v>9</v>
      </c>
      <c r="C13" s="173">
        <v>4030</v>
      </c>
      <c r="D13" s="173">
        <v>2623</v>
      </c>
      <c r="E13" s="173">
        <v>0</v>
      </c>
      <c r="F13" s="173">
        <v>92</v>
      </c>
      <c r="G13" s="173">
        <v>0</v>
      </c>
      <c r="H13" s="173">
        <v>4213</v>
      </c>
      <c r="I13" s="173">
        <v>314</v>
      </c>
      <c r="J13" s="173">
        <v>850</v>
      </c>
      <c r="K13" s="173">
        <v>0</v>
      </c>
      <c r="L13" s="173">
        <v>0</v>
      </c>
      <c r="M13" s="172">
        <f t="shared" si="0"/>
        <v>12122</v>
      </c>
    </row>
    <row r="14" spans="1:13" s="165" customFormat="1">
      <c r="A14" s="112" t="s">
        <v>38</v>
      </c>
      <c r="B14" s="174" t="s">
        <v>51</v>
      </c>
      <c r="C14" s="173">
        <v>181630</v>
      </c>
      <c r="D14" s="173">
        <v>103061</v>
      </c>
      <c r="E14" s="173">
        <v>162051</v>
      </c>
      <c r="F14" s="173">
        <v>634278</v>
      </c>
      <c r="G14" s="173">
        <v>218953</v>
      </c>
      <c r="H14" s="173">
        <v>119765</v>
      </c>
      <c r="I14" s="173">
        <v>18578</v>
      </c>
      <c r="J14" s="173">
        <v>14739</v>
      </c>
      <c r="K14" s="173">
        <v>1028</v>
      </c>
      <c r="L14" s="173">
        <v>3875</v>
      </c>
      <c r="M14" s="172">
        <f t="shared" si="0"/>
        <v>1457958</v>
      </c>
    </row>
    <row r="15" spans="1:13">
      <c r="A15" s="211">
        <v>1</v>
      </c>
      <c r="B15" s="175" t="s">
        <v>49</v>
      </c>
      <c r="C15" s="173">
        <v>167761</v>
      </c>
      <c r="D15" s="173">
        <v>95729</v>
      </c>
      <c r="E15" s="173">
        <v>159855</v>
      </c>
      <c r="F15" s="173">
        <v>619130</v>
      </c>
      <c r="G15" s="173">
        <v>209346</v>
      </c>
      <c r="H15" s="173">
        <v>111302</v>
      </c>
      <c r="I15" s="173">
        <v>17913</v>
      </c>
      <c r="J15" s="173">
        <v>14188</v>
      </c>
      <c r="K15" s="173">
        <v>825</v>
      </c>
      <c r="L15" s="173">
        <v>3080</v>
      </c>
      <c r="M15" s="172">
        <f t="shared" si="0"/>
        <v>1399129</v>
      </c>
    </row>
    <row r="16" spans="1:13">
      <c r="A16" s="211">
        <v>2</v>
      </c>
      <c r="B16" s="124" t="s">
        <v>36</v>
      </c>
      <c r="C16" s="113">
        <v>13742</v>
      </c>
      <c r="D16" s="113">
        <v>1813</v>
      </c>
      <c r="E16" s="113">
        <v>2064</v>
      </c>
      <c r="F16" s="113">
        <v>14005</v>
      </c>
      <c r="G16" s="113">
        <v>9462</v>
      </c>
      <c r="H16" s="113">
        <v>3020</v>
      </c>
      <c r="I16" s="113">
        <v>200</v>
      </c>
      <c r="J16" s="113">
        <v>495</v>
      </c>
      <c r="K16" s="113">
        <v>194</v>
      </c>
      <c r="L16" s="113">
        <v>795</v>
      </c>
      <c r="M16" s="172">
        <f t="shared" si="0"/>
        <v>45790</v>
      </c>
    </row>
    <row r="17" spans="1:13">
      <c r="A17" s="211">
        <v>3</v>
      </c>
      <c r="B17" s="124" t="s">
        <v>37</v>
      </c>
      <c r="C17" s="113">
        <v>127</v>
      </c>
      <c r="D17" s="113">
        <v>5519</v>
      </c>
      <c r="E17" s="113">
        <v>132</v>
      </c>
      <c r="F17" s="113">
        <v>1143</v>
      </c>
      <c r="G17" s="113">
        <v>145</v>
      </c>
      <c r="H17" s="113">
        <v>5443</v>
      </c>
      <c r="I17" s="113">
        <v>465</v>
      </c>
      <c r="J17" s="113">
        <v>56</v>
      </c>
      <c r="K17" s="113">
        <v>9</v>
      </c>
      <c r="L17" s="113">
        <v>0</v>
      </c>
      <c r="M17" s="172">
        <f t="shared" si="0"/>
        <v>13039</v>
      </c>
    </row>
    <row r="18" spans="1:13">
      <c r="C18" s="167"/>
      <c r="D18" s="167"/>
      <c r="E18" s="167"/>
      <c r="F18" s="167"/>
      <c r="G18" s="167"/>
      <c r="H18" s="167"/>
      <c r="I18" s="167"/>
      <c r="J18" s="178"/>
      <c r="K18" s="178"/>
      <c r="L18" s="178"/>
      <c r="M18" s="167"/>
    </row>
    <row r="19" spans="1:13">
      <c r="C19" s="168"/>
      <c r="D19" s="168"/>
      <c r="E19" s="168"/>
      <c r="F19" s="168"/>
      <c r="G19" s="168"/>
      <c r="H19" s="168"/>
      <c r="I19" s="168"/>
      <c r="J19" s="179"/>
      <c r="K19" s="179"/>
      <c r="L19" s="179"/>
      <c r="M19" s="167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21"/>
  <sheetViews>
    <sheetView showGridLines="0" workbookViewId="0">
      <selection sqref="A1:M1"/>
    </sheetView>
  </sheetViews>
  <sheetFormatPr defaultRowHeight="15.75"/>
  <cols>
    <col min="1" max="1" width="5.42578125" style="176" customWidth="1"/>
    <col min="2" max="2" width="47" style="177" customWidth="1"/>
    <col min="3" max="10" width="11.7109375" style="169" customWidth="1"/>
    <col min="11" max="11" width="14.85546875" style="169" customWidth="1"/>
    <col min="12" max="12" width="11.7109375" style="169" customWidth="1"/>
    <col min="13" max="13" width="13.140625" style="169" bestFit="1" customWidth="1"/>
    <col min="14" max="16384" width="9.140625" style="169"/>
  </cols>
  <sheetData>
    <row r="1" spans="1:14" ht="18" customHeight="1">
      <c r="A1" s="249" t="s">
        <v>99</v>
      </c>
      <c r="B1" s="249"/>
      <c r="C1" s="249"/>
      <c r="D1" s="249"/>
      <c r="E1" s="249"/>
      <c r="F1" s="249"/>
      <c r="G1" s="249"/>
      <c r="H1" s="249"/>
      <c r="I1" s="250"/>
      <c r="J1" s="250"/>
      <c r="K1" s="250"/>
      <c r="L1" s="250"/>
      <c r="M1" s="251"/>
    </row>
    <row r="2" spans="1:14" ht="9" customHeight="1">
      <c r="A2" s="157"/>
      <c r="B2" s="157"/>
      <c r="C2" s="157"/>
      <c r="D2" s="157"/>
      <c r="E2" s="157"/>
      <c r="F2" s="157"/>
      <c r="G2" s="157"/>
      <c r="H2" s="157"/>
      <c r="I2" s="158"/>
      <c r="J2" s="158"/>
      <c r="K2" s="158"/>
      <c r="L2" s="158"/>
    </row>
    <row r="3" spans="1:14">
      <c r="A3" s="170"/>
      <c r="B3" s="170"/>
      <c r="C3" s="157"/>
      <c r="D3" s="157"/>
      <c r="E3" s="157"/>
      <c r="F3" s="157"/>
      <c r="G3" s="157"/>
      <c r="H3" s="157"/>
      <c r="I3" s="164"/>
      <c r="J3" s="164"/>
      <c r="K3" s="164"/>
      <c r="L3" s="164"/>
      <c r="M3" s="151" t="s">
        <v>40</v>
      </c>
    </row>
    <row r="4" spans="1:14" s="164" customFormat="1" ht="53.25" customHeight="1">
      <c r="A4" s="38" t="s">
        <v>7</v>
      </c>
      <c r="B4" s="38" t="s">
        <v>3</v>
      </c>
      <c r="C4" s="74" t="s">
        <v>0</v>
      </c>
      <c r="D4" s="74" t="s">
        <v>1</v>
      </c>
      <c r="E4" s="74" t="s">
        <v>16</v>
      </c>
      <c r="F4" s="74" t="s">
        <v>17</v>
      </c>
      <c r="G4" s="74" t="s">
        <v>81</v>
      </c>
      <c r="H4" s="74" t="s">
        <v>8</v>
      </c>
      <c r="I4" s="198" t="s">
        <v>54</v>
      </c>
      <c r="J4" s="198" t="s">
        <v>32</v>
      </c>
      <c r="K4" s="199" t="s">
        <v>70</v>
      </c>
      <c r="L4" s="199" t="s">
        <v>82</v>
      </c>
      <c r="M4" s="78" t="s">
        <v>6</v>
      </c>
    </row>
    <row r="5" spans="1:14" s="165" customFormat="1">
      <c r="A5" s="111" t="s">
        <v>45</v>
      </c>
      <c r="B5" s="171" t="s">
        <v>50</v>
      </c>
      <c r="C5" s="114">
        <f>+C6+C10+C13+C14</f>
        <v>100</v>
      </c>
      <c r="D5" s="114">
        <f t="shared" ref="D5:M5" si="0">+D6+D10+D13+D14</f>
        <v>100</v>
      </c>
      <c r="E5" s="114">
        <f t="shared" si="0"/>
        <v>100</v>
      </c>
      <c r="F5" s="114">
        <f t="shared" si="0"/>
        <v>100</v>
      </c>
      <c r="G5" s="114">
        <f t="shared" si="0"/>
        <v>100</v>
      </c>
      <c r="H5" s="114">
        <f t="shared" si="0"/>
        <v>99.999999999999986</v>
      </c>
      <c r="I5" s="114">
        <f t="shared" si="0"/>
        <v>100</v>
      </c>
      <c r="J5" s="114">
        <f t="shared" si="0"/>
        <v>100</v>
      </c>
      <c r="K5" s="114">
        <f t="shared" si="0"/>
        <v>100</v>
      </c>
      <c r="L5" s="114">
        <f t="shared" si="0"/>
        <v>100</v>
      </c>
      <c r="M5" s="114">
        <f t="shared" si="0"/>
        <v>100.00000000000001</v>
      </c>
    </row>
    <row r="6" spans="1:14" s="164" customFormat="1" ht="45.75" customHeight="1">
      <c r="A6" s="209">
        <v>1</v>
      </c>
      <c r="B6" s="166" t="s">
        <v>94</v>
      </c>
      <c r="C6" s="115">
        <f>+'Таблица № 4-Д'!C5/'Таблица № 4-Д'!$C$4*100</f>
        <v>57.438856468428298</v>
      </c>
      <c r="D6" s="115">
        <f>+'Таблица № 4-Д'!D5/'Таблица № 4-Д'!D4*100</f>
        <v>16.696090004074001</v>
      </c>
      <c r="E6" s="115">
        <f>+'Таблица № 4-Д'!E5/'Таблица № 4-Д'!E4*100</f>
        <v>71.34653279534578</v>
      </c>
      <c r="F6" s="115">
        <f>+'Таблица № 4-Д'!F5/'Таблица № 4-Д'!F4*100</f>
        <v>62.761940141811898</v>
      </c>
      <c r="G6" s="115">
        <f>+'Таблица № 4-Д'!G5/'Таблица № 4-Д'!G4*100</f>
        <v>60.870042895493583</v>
      </c>
      <c r="H6" s="115">
        <f>+'Таблица № 4-Д'!H5/'Таблица № 4-Д'!H4*100</f>
        <v>38.337136798979351</v>
      </c>
      <c r="I6" s="115">
        <f>+'Таблица № 4-Д'!I5/'Таблица № 4-Д'!I4*100</f>
        <v>13.973092167699436</v>
      </c>
      <c r="J6" s="115">
        <f>+'Таблица № 4-Д'!J5/'Таблица № 4-Д'!J4*100</f>
        <v>25.725965604736395</v>
      </c>
      <c r="K6" s="115">
        <f>+'Таблица № 4-Д'!K5/'Таблица № 4-Д'!K4*100</f>
        <v>56.121212121212118</v>
      </c>
      <c r="L6" s="115">
        <f>+'Таблица № 4-Д'!L5/'Таблица № 4-Д'!L4*100</f>
        <v>62.175324675324674</v>
      </c>
      <c r="M6" s="115">
        <f>+'Таблица № 4-Д'!M5/'Таблица № 4-Д'!M4*100</f>
        <v>56.721145798564677</v>
      </c>
    </row>
    <row r="7" spans="1:14" ht="63">
      <c r="A7" s="209" t="s">
        <v>102</v>
      </c>
      <c r="B7" s="166" t="s">
        <v>74</v>
      </c>
      <c r="C7" s="115">
        <f>+'Таблица № 4-Д'!C6/'Таблица № 4-Д'!C4*100</f>
        <v>45.275123538843957</v>
      </c>
      <c r="D7" s="115">
        <f>+'Таблица № 4-Д'!D6/'Таблица № 4-Д'!D4*100</f>
        <v>4.8135883588045418</v>
      </c>
      <c r="E7" s="115">
        <f>+'Таблица № 4-Д'!E6/'Таблица № 4-Д'!E4*100</f>
        <v>68.258108911200779</v>
      </c>
      <c r="F7" s="115">
        <f>+'Таблица № 4-Д'!F6/'Таблица № 4-Д'!F4*100</f>
        <v>60.866538529872557</v>
      </c>
      <c r="G7" s="115">
        <f>+'Таблица № 4-Д'!G6/'Таблица № 4-Д'!G4*100</f>
        <v>56.173034115770058</v>
      </c>
      <c r="H7" s="115">
        <f>+'Таблица № 4-Д'!H6/'Таблица № 4-Д'!H4*100</f>
        <v>25.894413397782611</v>
      </c>
      <c r="I7" s="115">
        <f>+'Таблица № 4-Д'!I6/'Таблица № 4-Д'!I4*100</f>
        <v>0</v>
      </c>
      <c r="J7" s="115">
        <f>+'Таблица № 4-Д'!J6/'Таблица № 4-Д'!J4*100</f>
        <v>15.921905835917677</v>
      </c>
      <c r="K7" s="115">
        <f>+'Таблица № 4-Д'!K6/'Таблица № 4-Д'!K4*100</f>
        <v>54.424242424242422</v>
      </c>
      <c r="L7" s="115">
        <f>+'Таблица № 4-Д'!L6/'Таблица № 4-Д'!L4*100</f>
        <v>62.175324675324674</v>
      </c>
      <c r="M7" s="115">
        <f>+'Таблица № 4-Д'!M6/'Таблица № 4-Д'!M4*100</f>
        <v>51.286121579925791</v>
      </c>
    </row>
    <row r="8" spans="1:14">
      <c r="A8" s="210" t="s">
        <v>103</v>
      </c>
      <c r="B8" s="166" t="s">
        <v>12</v>
      </c>
      <c r="C8" s="115">
        <f>+'Таблица № 4-Д'!C7/'Таблица № 4-Д'!C4*100</f>
        <v>12.163732929584349</v>
      </c>
      <c r="D8" s="115">
        <f>+'Таблица № 4-Д'!D7/'Таблица № 4-Д'!D4*100</f>
        <v>11.882501645269459</v>
      </c>
      <c r="E8" s="115">
        <f>+'Таблица № 4-Д'!E7/'Таблица № 4-Д'!E4*100</f>
        <v>3.0884238841450062</v>
      </c>
      <c r="F8" s="115">
        <f>+'Таблица № 4-Д'!F7/'Таблица № 4-Д'!F4*100</f>
        <v>1.8954016119393342</v>
      </c>
      <c r="G8" s="115">
        <f>+'Таблица № 4-Д'!G7/'Таблица № 4-Д'!G4*100</f>
        <v>4.6970087797235198</v>
      </c>
      <c r="H8" s="115">
        <f>+'Таблица № 4-Д'!H7/'Таблица № 4-Д'!H4*100</f>
        <v>12.442723401196744</v>
      </c>
      <c r="I8" s="115">
        <f>+'Таблица № 4-Д'!I7/'Таблица № 4-Д'!I4*100</f>
        <v>13.973092167699436</v>
      </c>
      <c r="J8" s="115">
        <f>+'Таблица № 4-Д'!J7/'Таблица № 4-Д'!J4*100</f>
        <v>9.8040597688187194</v>
      </c>
      <c r="K8" s="115">
        <f>+'Таблица № 4-Д'!K7/'Таблица № 4-Д'!K4*100</f>
        <v>1.6969696969696972</v>
      </c>
      <c r="L8" s="115">
        <f>+'Таблица № 4-Д'!L7/'Таблица № 4-Д'!L4*100</f>
        <v>0</v>
      </c>
      <c r="M8" s="115">
        <f>+'Таблица № 4-Д'!M7/'Таблица № 4-Д'!M4*100</f>
        <v>5.4350242186388824</v>
      </c>
    </row>
    <row r="9" spans="1:14">
      <c r="A9" s="210" t="s">
        <v>104</v>
      </c>
      <c r="B9" s="166" t="s">
        <v>4</v>
      </c>
      <c r="C9" s="115">
        <f>+'Таблица № 4-Д'!C8/'Таблица № 4-Д'!C4*100</f>
        <v>0</v>
      </c>
      <c r="D9" s="115">
        <f>+'Таблица № 4-Д'!D8/'Таблица № 4-Д'!D4*100</f>
        <v>0</v>
      </c>
      <c r="E9" s="115">
        <f>+'Таблица № 4-Д'!E8/'Таблица № 4-Д'!E4*100</f>
        <v>0</v>
      </c>
      <c r="F9" s="115">
        <f>+'Таблица № 4-Д'!F8/'Таблица № 4-Д'!F4*100</f>
        <v>0</v>
      </c>
      <c r="G9" s="115">
        <f>+'Таблица № 4-Д'!G8/'Таблица № 4-Д'!G4*100</f>
        <v>0</v>
      </c>
      <c r="H9" s="115">
        <f>+'Таблица № 4-Д'!H8/'Таблица № 4-Д'!H4*100</f>
        <v>0</v>
      </c>
      <c r="I9" s="115">
        <f>+'Таблица № 4-Д'!I8/'Таблица № 4-Д'!I4*100</f>
        <v>0</v>
      </c>
      <c r="J9" s="115">
        <f>+'Таблица № 4-Д'!J8/'Таблица № 4-Д'!J4*100</f>
        <v>0</v>
      </c>
      <c r="K9" s="115">
        <f>+'Таблица № 4-Д'!K8/'Таблица № 4-Д'!K4*100</f>
        <v>0</v>
      </c>
      <c r="L9" s="115">
        <f>+'Таблица № 4-Д'!L8/'Таблица № 4-Д'!L4*100</f>
        <v>0</v>
      </c>
      <c r="M9" s="115">
        <f>+'Таблица № 4-Д'!M8/'Таблица № 4-Д'!M4*100</f>
        <v>0</v>
      </c>
    </row>
    <row r="10" spans="1:14">
      <c r="A10" s="210">
        <v>2</v>
      </c>
      <c r="B10" s="166" t="s">
        <v>95</v>
      </c>
      <c r="C10" s="115">
        <f>+'Таблица № 4-Д'!C9/'Таблица № 4-Д'!C4*100</f>
        <v>38.203158064150792</v>
      </c>
      <c r="D10" s="115">
        <f>+'Таблица № 4-Д'!D9/'Таблица № 4-Д'!D4*100</f>
        <v>80.56388346269155</v>
      </c>
      <c r="E10" s="115">
        <f>+'Таблица № 4-Д'!E9/'Таблица № 4-Д'!E4*100</f>
        <v>28.65346720465422</v>
      </c>
      <c r="F10" s="115">
        <f>+'Таблица № 4-Д'!F9/'Таблица № 4-Д'!F4*100</f>
        <v>35.263514932243631</v>
      </c>
      <c r="G10" s="115">
        <f>+'Таблица № 4-Д'!G9/'Таблица № 4-Д'!G4*100</f>
        <v>39.12995710450641</v>
      </c>
      <c r="H10" s="115">
        <f>+'Таблица № 4-Д'!H9/'Таблица № 4-Д'!H4*100</f>
        <v>57.877666169520758</v>
      </c>
      <c r="I10" s="115">
        <f>+'Таблица № 4-Д'!I9/'Таблица № 4-Д'!I4*100</f>
        <v>84.273990956288728</v>
      </c>
      <c r="J10" s="115">
        <f>+'Таблица № 4-Д'!J9/'Таблица № 4-Д'!J4*100</f>
        <v>68.283056103749658</v>
      </c>
      <c r="K10" s="115">
        <f>+'Таблица № 4-Д'!K9/'Таблица № 4-Д'!K4*100</f>
        <v>42.666666666666671</v>
      </c>
      <c r="L10" s="115">
        <f>+'Таблица № 4-Д'!L9/'Таблица № 4-Д'!L4*100</f>
        <v>37.824675324675319</v>
      </c>
      <c r="M10" s="115">
        <f>+'Таблица № 4-Д'!M9/'Таблица № 4-Д'!M4*100</f>
        <v>41.310057900307982</v>
      </c>
    </row>
    <row r="11" spans="1:14">
      <c r="A11" s="210" t="s">
        <v>105</v>
      </c>
      <c r="B11" s="166" t="s">
        <v>75</v>
      </c>
      <c r="C11" s="115">
        <f>+'Таблица № 4-Д'!C10/'Таблица № 4-Д'!C4*100</f>
        <v>17.898677284947038</v>
      </c>
      <c r="D11" s="115">
        <f>+'Таблица № 4-Д'!D10/'Таблица № 4-Д'!D4*100</f>
        <v>58.035704958789914</v>
      </c>
      <c r="E11" s="115">
        <f>+'Таблица № 4-Д'!E10/'Таблица № 4-Д'!E4*100</f>
        <v>10.637139908041663</v>
      </c>
      <c r="F11" s="115">
        <f>+'Таблица № 4-Д'!F10/'Таблица № 4-Д'!F4*100</f>
        <v>21.827887519583932</v>
      </c>
      <c r="G11" s="115">
        <f>+'Таблица № 4-Д'!G10/'Таблица № 4-Д'!G4*100</f>
        <v>14.582557106417127</v>
      </c>
      <c r="H11" s="115">
        <f>+'Таблица № 4-Д'!H10/'Таблица № 4-Д'!H4*100</f>
        <v>34.457601840038812</v>
      </c>
      <c r="I11" s="115">
        <f>+'Таблица № 4-Д'!I10/'Таблица № 4-Д'!I4*100</f>
        <v>40.724613409255852</v>
      </c>
      <c r="J11" s="115">
        <f>+'Таблица № 4-Д'!J10/'Таблица № 4-Д'!J4*100</f>
        <v>41.288412743163235</v>
      </c>
      <c r="K11" s="115">
        <f>+'Таблица № 4-Д'!K10/'Таблица № 4-Д'!K4*100</f>
        <v>16.606060606060606</v>
      </c>
      <c r="L11" s="115">
        <f>+'Таблица № 4-Д'!L10/'Таблица № 4-Д'!L4*100</f>
        <v>21.363636363636363</v>
      </c>
      <c r="M11" s="115">
        <f>+'Таблица № 4-Д'!M10/'Таблица № 4-Д'!M4*100</f>
        <v>22.911325546107612</v>
      </c>
    </row>
    <row r="12" spans="1:14" ht="32.25" customHeight="1">
      <c r="A12" s="180" t="s">
        <v>106</v>
      </c>
      <c r="B12" s="166" t="s">
        <v>76</v>
      </c>
      <c r="C12" s="115">
        <f>+'Таблица № 4-Д'!C11/'Таблица № 4-Д'!C4*100</f>
        <v>20.30448077920375</v>
      </c>
      <c r="D12" s="115">
        <f>+'Таблица № 4-Д'!D11/'Таблица № 4-Д'!D4*100</f>
        <v>22.528178503901639</v>
      </c>
      <c r="E12" s="115">
        <f>+'Таблица № 4-Д'!E11/'Таблица № 4-Д'!E4*100</f>
        <v>18.016327296612555</v>
      </c>
      <c r="F12" s="115">
        <f>+'Таблица № 4-Д'!F11/'Таблица № 4-Д'!F4*100</f>
        <v>13.4356274126597</v>
      </c>
      <c r="G12" s="115">
        <f>+'Таблица № 4-Д'!G11/'Таблица № 4-Д'!G4*100</f>
        <v>24.547399998089286</v>
      </c>
      <c r="H12" s="115">
        <f>+'Таблица № 4-Д'!H11/'Таблица № 4-Д'!H4*100</f>
        <v>23.420064329481949</v>
      </c>
      <c r="I12" s="115">
        <f>+'Таблица № 4-Д'!I11/'Таблица № 4-Д'!I4*100</f>
        <v>43.549377547032883</v>
      </c>
      <c r="J12" s="115">
        <f>+'Таблица № 4-Д'!J11/'Таблица № 4-Д'!J4*100</f>
        <v>26.994643360586412</v>
      </c>
      <c r="K12" s="115">
        <f>+'Таблица № 4-Д'!K11/'Таблица № 4-Д'!K4*100</f>
        <v>26.060606060606062</v>
      </c>
      <c r="L12" s="115">
        <f>+'Таблица № 4-Д'!L11/'Таблица № 4-Д'!L4*100</f>
        <v>16.461038961038962</v>
      </c>
      <c r="M12" s="115">
        <f>+'Таблица № 4-Д'!M11/'Таблица № 4-Д'!M4*100</f>
        <v>18.398732354200366</v>
      </c>
      <c r="N12" s="181"/>
    </row>
    <row r="13" spans="1:14">
      <c r="A13" s="210">
        <v>3</v>
      </c>
      <c r="B13" s="166" t="s">
        <v>77</v>
      </c>
      <c r="C13" s="115">
        <f>+'Таблица № 4-Д'!C12/'Таблица № 4-Д'!C4*100</f>
        <v>1.9557584897562603</v>
      </c>
      <c r="D13" s="115">
        <f>+'Таблица № 4-Д'!D12/'Таблица № 4-Д'!D4*100</f>
        <v>0</v>
      </c>
      <c r="E13" s="115">
        <f>+'Таблица № 4-Д'!E12/'Таблица № 4-Д'!E4*100</f>
        <v>0</v>
      </c>
      <c r="F13" s="115">
        <f>+'Таблица № 4-Д'!F12/'Таблица № 4-Д'!F4*100</f>
        <v>1.9596853649475876</v>
      </c>
      <c r="G13" s="115">
        <f>+'Таблица № 4-Д'!G12/'Таблица № 4-Д'!G4*100</f>
        <v>0</v>
      </c>
      <c r="H13" s="115">
        <f>+'Таблица № 4-Д'!H12/'Таблица № 4-Д'!H4*100</f>
        <v>0</v>
      </c>
      <c r="I13" s="115">
        <f>+'Таблица № 4-Д'!I12/'Таблица № 4-Д'!I4*100</f>
        <v>0</v>
      </c>
      <c r="J13" s="115">
        <f>+'Таблица № 4-Д'!J12/'Таблица № 4-Д'!J4*100</f>
        <v>0</v>
      </c>
      <c r="K13" s="115">
        <f>+'Таблица № 4-Д'!K12/'Таблица № 4-Д'!K4*100</f>
        <v>1.2121212121212122</v>
      </c>
      <c r="L13" s="115">
        <f>+'Таблица № 4-Д'!L12/'Таблица № 4-Д'!L4*100</f>
        <v>0</v>
      </c>
      <c r="M13" s="115">
        <f>+'Таблица № 4-Д'!M12/'Таблица № 4-Д'!M4*100</f>
        <v>1.102400136084664</v>
      </c>
    </row>
    <row r="14" spans="1:14">
      <c r="A14" s="210">
        <v>4</v>
      </c>
      <c r="B14" s="166" t="s">
        <v>9</v>
      </c>
      <c r="C14" s="115">
        <f>+'Таблица № 4-Д'!C13/'Таблица № 4-Д'!C4*100</f>
        <v>2.4022269776646539</v>
      </c>
      <c r="D14" s="115">
        <f>+'Таблица № 4-Д'!D13/'Таблица № 4-Д'!D4*100</f>
        <v>2.7400265332344431</v>
      </c>
      <c r="E14" s="115">
        <f>+'Таблица № 4-Д'!E13/'Таблица № 4-Д'!E4*100</f>
        <v>0</v>
      </c>
      <c r="F14" s="115">
        <f>+'Таблица № 4-Д'!F13/'Таблица № 4-Д'!F4*100</f>
        <v>1.4859560996882721E-2</v>
      </c>
      <c r="G14" s="115">
        <f>+'Таблица № 4-Д'!G13/'Таблица № 4-Д'!G4*100</f>
        <v>0</v>
      </c>
      <c r="H14" s="115">
        <f>+'Таблица № 4-Д'!H13/'Таблица № 4-Д'!H4*100</f>
        <v>3.7851970314998833</v>
      </c>
      <c r="I14" s="115">
        <f>+'Таблица № 4-Д'!I13/'Таблица № 4-Д'!I4*100</f>
        <v>1.7529168760118352</v>
      </c>
      <c r="J14" s="115">
        <f>+'Таблица № 4-Д'!J13/'Таблица № 4-Д'!J4*100</f>
        <v>5.9909782915139553</v>
      </c>
      <c r="K14" s="115">
        <f>+'Таблица № 4-Д'!K13/'Таблица № 4-Д'!K4*100</f>
        <v>0</v>
      </c>
      <c r="L14" s="115">
        <f>+'Таблица № 4-Д'!L13/'Таблица № 4-Д'!L4*100</f>
        <v>0</v>
      </c>
      <c r="M14" s="115">
        <f>+'Таблица № 4-Д'!M13/'Таблица № 4-Д'!M4*100</f>
        <v>0.86639616504268002</v>
      </c>
    </row>
    <row r="15" spans="1:14" s="165" customFormat="1">
      <c r="A15" s="112" t="s">
        <v>38</v>
      </c>
      <c r="B15" s="174" t="s">
        <v>51</v>
      </c>
      <c r="C15" s="114">
        <f>+SUM(C16:C18)</f>
        <v>99.999999999999986</v>
      </c>
      <c r="D15" s="114">
        <f t="shared" ref="D15:M15" si="1">+SUM(D16:D18)</f>
        <v>100</v>
      </c>
      <c r="E15" s="114">
        <f t="shared" si="1"/>
        <v>99.999999999999986</v>
      </c>
      <c r="F15" s="114">
        <f t="shared" si="1"/>
        <v>100</v>
      </c>
      <c r="G15" s="114">
        <f t="shared" si="1"/>
        <v>100</v>
      </c>
      <c r="H15" s="114">
        <f t="shared" si="1"/>
        <v>100.00000000000001</v>
      </c>
      <c r="I15" s="114">
        <f t="shared" si="1"/>
        <v>100</v>
      </c>
      <c r="J15" s="114">
        <f t="shared" si="1"/>
        <v>99.999999999999986</v>
      </c>
      <c r="K15" s="114">
        <f t="shared" si="1"/>
        <v>100</v>
      </c>
      <c r="L15" s="114">
        <f t="shared" si="1"/>
        <v>100</v>
      </c>
      <c r="M15" s="114">
        <f t="shared" si="1"/>
        <v>100</v>
      </c>
    </row>
    <row r="16" spans="1:14">
      <c r="A16" s="211">
        <v>1</v>
      </c>
      <c r="B16" s="175" t="s">
        <v>49</v>
      </c>
      <c r="C16" s="115">
        <f>+'Таблица № 4-Д'!C15/'Таблица № 4-Д'!C14*100</f>
        <v>92.364146892033247</v>
      </c>
      <c r="D16" s="115">
        <f>+'Таблица № 4-Д'!D15/'Таблица № 4-Д'!D14*100</f>
        <v>92.88576668186802</v>
      </c>
      <c r="E16" s="115">
        <f>+'Таблица № 4-Д'!E15/'Таблица № 4-Д'!E14*100</f>
        <v>98.644871059111011</v>
      </c>
      <c r="F16" s="115">
        <f>+'Таблица № 4-Д'!F15/'Таблица № 4-Д'!F14*100</f>
        <v>97.611772755794775</v>
      </c>
      <c r="G16" s="115">
        <f>+'Таблица № 4-Д'!G15/'Таблица № 4-Д'!G14*100</f>
        <v>95.61230035669756</v>
      </c>
      <c r="H16" s="115">
        <f>+'Таблица № 4-Д'!H15/'Таблица № 4-Д'!H14*100</f>
        <v>92.933661754268783</v>
      </c>
      <c r="I16" s="115">
        <f>+'Таблица № 4-Д'!I15/'Таблица № 4-Д'!I14*100</f>
        <v>96.420497362471735</v>
      </c>
      <c r="J16" s="115">
        <f>+'Таблица № 4-Д'!J15/'Таблица № 4-Д'!J14*100</f>
        <v>96.261618834384961</v>
      </c>
      <c r="K16" s="115">
        <f>+'Таблица № 4-Д'!K15/'Таблица № 4-Д'!K14*100</f>
        <v>80.252918287937746</v>
      </c>
      <c r="L16" s="115">
        <f>+'Таблица № 4-Д'!L15/'Таблица № 4-Д'!L14*100</f>
        <v>79.483870967741936</v>
      </c>
      <c r="M16" s="115">
        <f>+'Таблица № 4-Д'!M15/'Таблица № 4-Д'!M14*100</f>
        <v>95.964972927889562</v>
      </c>
    </row>
    <row r="17" spans="1:13">
      <c r="A17" s="211">
        <v>2</v>
      </c>
      <c r="B17" s="124" t="s">
        <v>36</v>
      </c>
      <c r="C17" s="115">
        <f>+'Таблица № 4-Д'!C16/'Таблица № 4-Д'!C14*100</f>
        <v>7.5659307383141554</v>
      </c>
      <c r="D17" s="115">
        <f>+'Таблица № 4-Д'!D16/'Таблица № 4-Д'!D14*100</f>
        <v>1.759152346668478</v>
      </c>
      <c r="E17" s="115">
        <f>+'Таблица № 4-Д'!E16/'Таблица № 4-Д'!E14*100</f>
        <v>1.2736731029120463</v>
      </c>
      <c r="F17" s="115">
        <f>+'Таблица № 4-Д'!F16/'Таблица № 4-Д'!F14*100</f>
        <v>2.2080223498213716</v>
      </c>
      <c r="G17" s="115">
        <f>+'Таблица № 4-Д'!G16/'Таблица № 4-Д'!G14*100</f>
        <v>4.3214753851283145</v>
      </c>
      <c r="H17" s="115">
        <f>+'Таблица № 4-Д'!H16/'Таблица № 4-Д'!H14*100</f>
        <v>2.5216048094184442</v>
      </c>
      <c r="I17" s="115">
        <f>+'Таблица № 4-Д'!I16/'Таблица № 4-Д'!I14*100</f>
        <v>1.0765421466250404</v>
      </c>
      <c r="J17" s="115">
        <f>+'Таблица № 4-Д'!J16/'Таблица № 4-Д'!J14*100</f>
        <v>3.3584368003256668</v>
      </c>
      <c r="K17" s="115">
        <f>+'Таблица № 4-Д'!K16/'Таблица № 4-Д'!K14*100</f>
        <v>18.8715953307393</v>
      </c>
      <c r="L17" s="115">
        <f>+'Таблица № 4-Д'!L16/'Таблица № 4-Д'!L14*100</f>
        <v>20.516129032258064</v>
      </c>
      <c r="M17" s="115">
        <f>+'Таблица № 4-Д'!M16/'Таблица № 4-Д'!M14*100</f>
        <v>3.1406940391972884</v>
      </c>
    </row>
    <row r="18" spans="1:13">
      <c r="A18" s="211">
        <v>3</v>
      </c>
      <c r="B18" s="124" t="s">
        <v>37</v>
      </c>
      <c r="C18" s="115">
        <f>+'Таблица № 4-Д'!C17/'Таблица № 4-Д'!C14*100</f>
        <v>6.9922369652590438E-2</v>
      </c>
      <c r="D18" s="115">
        <f>+'Таблица № 4-Д'!D17/'Таблица № 4-Д'!D14*100</f>
        <v>5.3550809714635026</v>
      </c>
      <c r="E18" s="115">
        <f>+'Таблица № 4-Д'!E17/'Таблица № 4-Д'!E14*100</f>
        <v>8.145583797693319E-2</v>
      </c>
      <c r="F18" s="115">
        <f>+'Таблица № 4-Д'!F17/'Таблица № 4-Д'!F14*100</f>
        <v>0.18020489438385062</v>
      </c>
      <c r="G18" s="115">
        <f>+'Таблица № 4-Д'!G17/'Таблица № 4-Д'!G14*100</f>
        <v>6.6224258174128692E-2</v>
      </c>
      <c r="H18" s="115">
        <f>+'Таблица № 4-Д'!H17/'Таблица № 4-Д'!H14*100</f>
        <v>4.5447334363127787</v>
      </c>
      <c r="I18" s="115">
        <f>+'Таблица № 4-Д'!I17/'Таблица № 4-Д'!I14*100</f>
        <v>2.5029604909032188</v>
      </c>
      <c r="J18" s="115">
        <f>+'Таблица № 4-Д'!J17/'Таблица № 4-Д'!J14*100</f>
        <v>0.37994436528936837</v>
      </c>
      <c r="K18" s="115">
        <f>+'Таблица № 4-Д'!K17/'Таблица № 4-Д'!K14*100</f>
        <v>0.8754863813229572</v>
      </c>
      <c r="L18" s="115">
        <f>+'Таблица № 4-Д'!L17/'Таблица № 4-Д'!L14*100</f>
        <v>0</v>
      </c>
      <c r="M18" s="115">
        <f>+'Таблица № 4-Д'!M17/'Таблица № 4-Д'!M14*100</f>
        <v>0.89433303291315669</v>
      </c>
    </row>
    <row r="19" spans="1:13">
      <c r="C19" s="116"/>
      <c r="D19" s="116"/>
      <c r="E19" s="116"/>
      <c r="F19" s="116"/>
      <c r="G19" s="116"/>
      <c r="H19" s="116"/>
      <c r="I19" s="116"/>
      <c r="J19" s="116"/>
      <c r="K19" s="116"/>
      <c r="L19" s="116"/>
      <c r="M19" s="116"/>
    </row>
    <row r="20" spans="1:13">
      <c r="A20" s="183"/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</row>
    <row r="21" spans="1:13">
      <c r="A21" s="182" t="s">
        <v>52</v>
      </c>
      <c r="B21" s="182"/>
      <c r="C21" s="117"/>
      <c r="D21" s="117"/>
      <c r="E21" s="117"/>
      <c r="F21" s="117"/>
      <c r="G21" s="117"/>
      <c r="H21" s="117"/>
      <c r="I21" s="117"/>
      <c r="J21" s="117"/>
      <c r="K21" s="117"/>
      <c r="L21" s="117"/>
      <c r="M21" s="117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2022-08-12T11:01:18Z</cp:lastPrinted>
  <dcterms:created xsi:type="dcterms:W3CDTF">2003-05-13T14:11:28Z</dcterms:created>
  <dcterms:modified xsi:type="dcterms:W3CDTF">2024-05-16T12:58:51Z</dcterms:modified>
</cp:coreProperties>
</file>