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D:\Analizi\000\Pol_vazrast\2024-03-31\last-last\Rezultati_2024_Q1\"/>
    </mc:Choice>
  </mc:AlternateContent>
  <bookViews>
    <workbookView xWindow="0" yWindow="0" windowWidth="15600" windowHeight="8205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3-ПОД" sheetId="27" r:id="rId4"/>
    <sheet name="Таблица №3.1-ПОД" sheetId="28" r:id="rId5"/>
    <sheet name="Таблица №4-ПОД" sheetId="29" r:id="rId6"/>
    <sheet name="Таблица №4.1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32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62913"/>
</workbook>
</file>

<file path=xl/calcChain.xml><?xml version="1.0" encoding="utf-8"?>
<calcChain xmlns="http://schemas.openxmlformats.org/spreadsheetml/2006/main">
  <c r="F5" i="32" l="1"/>
  <c r="F6" i="32"/>
  <c r="F7" i="32"/>
  <c r="F8" i="32"/>
  <c r="F9" i="32"/>
  <c r="F10" i="32"/>
  <c r="F11" i="32"/>
  <c r="F12" i="32"/>
  <c r="F13" i="32"/>
  <c r="F4" i="32"/>
  <c r="E14" i="32"/>
  <c r="D14" i="32"/>
  <c r="C14" i="32"/>
  <c r="B14" i="32"/>
  <c r="F14" i="32" l="1"/>
  <c r="C15" i="19"/>
  <c r="D15" i="19"/>
  <c r="E15" i="19"/>
  <c r="F15" i="19"/>
  <c r="B15" i="19"/>
  <c r="F4" i="19"/>
  <c r="F5" i="19"/>
  <c r="F6" i="19"/>
  <c r="F7" i="19"/>
  <c r="F8" i="19"/>
  <c r="F9" i="19"/>
  <c r="F10" i="19"/>
  <c r="F11" i="19"/>
  <c r="F12" i="19"/>
  <c r="F13" i="19"/>
  <c r="F14" i="19"/>
  <c r="B5" i="19"/>
  <c r="C5" i="19"/>
  <c r="D5" i="19"/>
  <c r="E5" i="19"/>
  <c r="B6" i="19"/>
  <c r="C6" i="19"/>
  <c r="D6" i="19"/>
  <c r="E6" i="19"/>
  <c r="B7" i="19"/>
  <c r="C7" i="19"/>
  <c r="D7" i="19"/>
  <c r="E7" i="19"/>
  <c r="B8" i="19"/>
  <c r="C8" i="19"/>
  <c r="D8" i="19"/>
  <c r="E8" i="19"/>
  <c r="B9" i="19"/>
  <c r="C9" i="19"/>
  <c r="D9" i="19"/>
  <c r="E9" i="19"/>
  <c r="B10" i="19"/>
  <c r="C10" i="19"/>
  <c r="D10" i="19"/>
  <c r="E10" i="19"/>
  <c r="B11" i="19"/>
  <c r="C11" i="19"/>
  <c r="D11" i="19"/>
  <c r="E11" i="19"/>
  <c r="B12" i="19"/>
  <c r="C12" i="19"/>
  <c r="D12" i="19"/>
  <c r="E12" i="19"/>
  <c r="B13" i="19"/>
  <c r="C13" i="19"/>
  <c r="D13" i="19"/>
  <c r="E13" i="19"/>
  <c r="B14" i="19"/>
  <c r="C14" i="19"/>
  <c r="D14" i="19"/>
  <c r="E14" i="19"/>
  <c r="C4" i="19"/>
  <c r="D4" i="19"/>
  <c r="E4" i="19"/>
  <c r="B4" i="19"/>
  <c r="F5" i="18"/>
  <c r="F6" i="18"/>
  <c r="F7" i="18"/>
  <c r="F14" i="18" s="1"/>
  <c r="F8" i="18"/>
  <c r="F9" i="18"/>
  <c r="F10" i="18"/>
  <c r="F11" i="18"/>
  <c r="F12" i="18"/>
  <c r="F13" i="18"/>
  <c r="F4" i="18"/>
  <c r="C14" i="18"/>
  <c r="D14" i="18"/>
  <c r="E14" i="18"/>
  <c r="B14" i="18"/>
  <c r="C15" i="17"/>
  <c r="D15" i="17"/>
  <c r="E15" i="17"/>
  <c r="B15" i="17"/>
  <c r="B6" i="17"/>
  <c r="C6" i="17"/>
  <c r="D6" i="17"/>
  <c r="E6" i="17"/>
  <c r="B7" i="17"/>
  <c r="C7" i="17"/>
  <c r="D7" i="17"/>
  <c r="E7" i="17"/>
  <c r="B8" i="17"/>
  <c r="C8" i="17"/>
  <c r="D8" i="17"/>
  <c r="E8" i="17"/>
  <c r="B9" i="17"/>
  <c r="C9" i="17"/>
  <c r="D9" i="17"/>
  <c r="E9" i="17"/>
  <c r="B10" i="17"/>
  <c r="C10" i="17"/>
  <c r="D10" i="17"/>
  <c r="E10" i="17"/>
  <c r="B11" i="17"/>
  <c r="C11" i="17"/>
  <c r="D11" i="17"/>
  <c r="E11" i="17"/>
  <c r="B12" i="17"/>
  <c r="C12" i="17"/>
  <c r="D12" i="17"/>
  <c r="E12" i="17"/>
  <c r="B13" i="17"/>
  <c r="C13" i="17"/>
  <c r="D13" i="17"/>
  <c r="E13" i="17"/>
  <c r="B14" i="17"/>
  <c r="C14" i="17"/>
  <c r="D14" i="17"/>
  <c r="E14" i="17"/>
  <c r="C5" i="17"/>
  <c r="D5" i="17"/>
  <c r="E5" i="17"/>
  <c r="B5" i="17"/>
  <c r="C15" i="16"/>
  <c r="D15" i="16"/>
  <c r="E15" i="16"/>
  <c r="B15" i="16"/>
  <c r="F15" i="14"/>
  <c r="C15" i="14"/>
  <c r="D15" i="14"/>
  <c r="E15" i="14"/>
  <c r="B15" i="14"/>
  <c r="C4" i="14"/>
  <c r="D4" i="14"/>
  <c r="E4" i="14"/>
  <c r="F4" i="14"/>
  <c r="C5" i="14"/>
  <c r="D5" i="14"/>
  <c r="E5" i="14"/>
  <c r="F5" i="14"/>
  <c r="C6" i="14"/>
  <c r="D6" i="14"/>
  <c r="E6" i="14"/>
  <c r="F6" i="14"/>
  <c r="C7" i="14"/>
  <c r="D7" i="14"/>
  <c r="E7" i="14"/>
  <c r="F7" i="14"/>
  <c r="C8" i="14"/>
  <c r="D8" i="14"/>
  <c r="E8" i="14"/>
  <c r="F8" i="14"/>
  <c r="C9" i="14"/>
  <c r="D9" i="14"/>
  <c r="E9" i="14"/>
  <c r="F9" i="14"/>
  <c r="C10" i="14"/>
  <c r="D10" i="14"/>
  <c r="E10" i="14"/>
  <c r="F10" i="14"/>
  <c r="C11" i="14"/>
  <c r="D11" i="14"/>
  <c r="E11" i="14"/>
  <c r="F11" i="14"/>
  <c r="C12" i="14"/>
  <c r="D12" i="14"/>
  <c r="E12" i="14"/>
  <c r="F12" i="14"/>
  <c r="C13" i="14"/>
  <c r="D13" i="14"/>
  <c r="E13" i="14"/>
  <c r="F13" i="14"/>
  <c r="C14" i="14"/>
  <c r="D14" i="14"/>
  <c r="E14" i="14"/>
  <c r="F14" i="14"/>
  <c r="B5" i="14"/>
  <c r="B6" i="14"/>
  <c r="B7" i="14"/>
  <c r="B8" i="14"/>
  <c r="B9" i="14"/>
  <c r="B10" i="14"/>
  <c r="B11" i="14"/>
  <c r="B12" i="14"/>
  <c r="B13" i="14"/>
  <c r="B14" i="14"/>
  <c r="B4" i="14"/>
  <c r="F5" i="13"/>
  <c r="F6" i="13"/>
  <c r="F7" i="13"/>
  <c r="F8" i="13"/>
  <c r="F9" i="13"/>
  <c r="F10" i="13"/>
  <c r="F11" i="13"/>
  <c r="F12" i="13"/>
  <c r="F13" i="13"/>
  <c r="F14" i="13"/>
  <c r="F4" i="13"/>
  <c r="C15" i="12"/>
  <c r="D15" i="12"/>
  <c r="E15" i="12"/>
  <c r="B15" i="12"/>
  <c r="C5" i="12"/>
  <c r="D5" i="12"/>
  <c r="E5" i="12"/>
  <c r="C6" i="12"/>
  <c r="D6" i="12"/>
  <c r="E6" i="12"/>
  <c r="C7" i="12"/>
  <c r="D7" i="12"/>
  <c r="E7" i="12"/>
  <c r="C8" i="12"/>
  <c r="D8" i="12"/>
  <c r="E8" i="12"/>
  <c r="C9" i="12"/>
  <c r="D9" i="12"/>
  <c r="E9" i="12"/>
  <c r="C10" i="12"/>
  <c r="D10" i="12"/>
  <c r="E10" i="12"/>
  <c r="C11" i="12"/>
  <c r="D11" i="12"/>
  <c r="E11" i="12"/>
  <c r="C12" i="12"/>
  <c r="D12" i="12"/>
  <c r="E12" i="12"/>
  <c r="C13" i="12"/>
  <c r="D13" i="12"/>
  <c r="E13" i="12"/>
  <c r="C14" i="12"/>
  <c r="D14" i="12"/>
  <c r="E14" i="12"/>
  <c r="B6" i="12"/>
  <c r="B7" i="12"/>
  <c r="B8" i="12"/>
  <c r="B9" i="12"/>
  <c r="B10" i="12"/>
  <c r="B11" i="12"/>
  <c r="B12" i="12"/>
  <c r="B13" i="12"/>
  <c r="B14" i="12"/>
  <c r="B5" i="12"/>
  <c r="C15" i="11"/>
  <c r="D15" i="11"/>
  <c r="E15" i="11"/>
  <c r="B15" i="11"/>
  <c r="B5" i="30" l="1"/>
  <c r="B8" i="30" s="1"/>
  <c r="C5" i="30"/>
  <c r="C8" i="30" s="1"/>
  <c r="D5" i="30"/>
  <c r="D8" i="30" s="1"/>
  <c r="E5" i="30"/>
  <c r="E8" i="30" s="1"/>
  <c r="F5" i="30"/>
  <c r="F8" i="30" s="1"/>
  <c r="G5" i="30"/>
  <c r="G8" i="30" s="1"/>
  <c r="H5" i="30"/>
  <c r="H8" i="30" s="1"/>
  <c r="I5" i="30"/>
  <c r="I8" i="30" s="1"/>
  <c r="J5" i="30"/>
  <c r="J8" i="30" s="1"/>
  <c r="K5" i="30"/>
  <c r="K8" i="30" s="1"/>
  <c r="L5" i="30"/>
  <c r="L8" i="30" s="1"/>
  <c r="M5" i="30"/>
  <c r="M8" i="30" s="1"/>
  <c r="N5" i="30"/>
  <c r="N8" i="30" s="1"/>
  <c r="O5" i="30"/>
  <c r="O8" i="30" s="1"/>
  <c r="P5" i="30"/>
  <c r="P8" i="30" s="1"/>
  <c r="Q5" i="30"/>
  <c r="Q8" i="30" s="1"/>
  <c r="R5" i="30"/>
  <c r="R8" i="30" s="1"/>
  <c r="S5" i="30"/>
  <c r="S8" i="30" s="1"/>
  <c r="T5" i="30"/>
  <c r="T8" i="30" s="1"/>
  <c r="U5" i="30"/>
  <c r="U8" i="30" s="1"/>
  <c r="V5" i="30"/>
  <c r="V8" i="30" s="1"/>
  <c r="W5" i="30"/>
  <c r="W8" i="30" s="1"/>
  <c r="X5" i="30"/>
  <c r="X8" i="30" s="1"/>
  <c r="Y5" i="30"/>
  <c r="Y8" i="30" s="1"/>
  <c r="Z5" i="30"/>
  <c r="Z8" i="30" s="1"/>
  <c r="AA5" i="30"/>
  <c r="AA8" i="30" s="1"/>
  <c r="AB5" i="30"/>
  <c r="AB8" i="30" s="1"/>
  <c r="AC5" i="30"/>
  <c r="AC8" i="30" s="1"/>
  <c r="AD5" i="30"/>
  <c r="AD8" i="30" s="1"/>
  <c r="AE5" i="30"/>
  <c r="AE8" i="30" s="1"/>
  <c r="AF5" i="30"/>
  <c r="AF8" i="30" s="1"/>
  <c r="AG5" i="30"/>
  <c r="AG8" i="30" s="1"/>
  <c r="AH5" i="30"/>
  <c r="AH8" i="30" s="1"/>
  <c r="AI5" i="30"/>
  <c r="AI8" i="30" s="1"/>
  <c r="AJ5" i="30"/>
  <c r="AJ8" i="30" s="1"/>
  <c r="B6" i="30"/>
  <c r="C6" i="30"/>
  <c r="D6" i="30"/>
  <c r="E6" i="30"/>
  <c r="F6" i="30"/>
  <c r="G6" i="30"/>
  <c r="H6" i="30"/>
  <c r="I6" i="30"/>
  <c r="J6" i="30"/>
  <c r="K6" i="30"/>
  <c r="L6" i="30"/>
  <c r="M6" i="30"/>
  <c r="N6" i="30"/>
  <c r="O6" i="30"/>
  <c r="P6" i="30"/>
  <c r="Q6" i="30"/>
  <c r="R6" i="30"/>
  <c r="S6" i="30"/>
  <c r="T6" i="30"/>
  <c r="U6" i="30"/>
  <c r="V6" i="30"/>
  <c r="W6" i="30"/>
  <c r="X6" i="30"/>
  <c r="Y6" i="30"/>
  <c r="Z6" i="30"/>
  <c r="AA6" i="30"/>
  <c r="AB6" i="30"/>
  <c r="AC6" i="30"/>
  <c r="AD6" i="30"/>
  <c r="AE6" i="30"/>
  <c r="AF6" i="30"/>
  <c r="AG6" i="30"/>
  <c r="AH6" i="30"/>
  <c r="AI6" i="30"/>
  <c r="AJ6" i="30"/>
  <c r="B7" i="30"/>
  <c r="C7" i="30"/>
  <c r="D7" i="30"/>
  <c r="E7" i="30"/>
  <c r="F7" i="30"/>
  <c r="G7" i="30"/>
  <c r="H7" i="30"/>
  <c r="I7" i="30"/>
  <c r="J7" i="30"/>
  <c r="K7" i="30"/>
  <c r="L7" i="30"/>
  <c r="M7" i="30"/>
  <c r="N7" i="30"/>
  <c r="O7" i="30"/>
  <c r="P7" i="30"/>
  <c r="Q7" i="30"/>
  <c r="R7" i="30"/>
  <c r="S7" i="30"/>
  <c r="T7" i="30"/>
  <c r="U7" i="30"/>
  <c r="V7" i="30"/>
  <c r="W7" i="30"/>
  <c r="X7" i="30"/>
  <c r="Y7" i="30"/>
  <c r="Z7" i="30"/>
  <c r="AA7" i="30"/>
  <c r="AB7" i="30"/>
  <c r="AC7" i="30"/>
  <c r="AD7" i="30"/>
  <c r="AE7" i="30"/>
  <c r="AF7" i="30"/>
  <c r="AG7" i="30"/>
  <c r="AH7" i="30"/>
  <c r="AI7" i="30"/>
  <c r="AJ7" i="30"/>
  <c r="AT8" i="29"/>
  <c r="AT6" i="29"/>
  <c r="AT7" i="29"/>
  <c r="AT5" i="29"/>
  <c r="AU8" i="29"/>
  <c r="AU6" i="29"/>
  <c r="AQ6" i="29"/>
  <c r="AR6" i="29"/>
  <c r="AS6" i="29"/>
  <c r="AQ7" i="29"/>
  <c r="AR7" i="29"/>
  <c r="AS7" i="29"/>
  <c r="AQ8" i="29"/>
  <c r="AR8" i="29"/>
  <c r="AS8" i="29"/>
  <c r="AR5" i="29"/>
  <c r="AS5" i="29"/>
  <c r="AQ5" i="29"/>
  <c r="C5" i="28"/>
  <c r="D5" i="28"/>
  <c r="E5" i="28"/>
  <c r="F5" i="28"/>
  <c r="G5" i="28"/>
  <c r="H5" i="28"/>
  <c r="I5" i="28"/>
  <c r="J5" i="28"/>
  <c r="K5" i="28"/>
  <c r="L5" i="28"/>
  <c r="M5" i="28"/>
  <c r="C6" i="28"/>
  <c r="D6" i="28"/>
  <c r="E6" i="28"/>
  <c r="F6" i="28"/>
  <c r="G6" i="28"/>
  <c r="H6" i="28"/>
  <c r="I6" i="28"/>
  <c r="J6" i="28"/>
  <c r="K6" i="28"/>
  <c r="L6" i="28"/>
  <c r="M6" i="28"/>
  <c r="C7" i="28"/>
  <c r="D7" i="28"/>
  <c r="E7" i="28"/>
  <c r="F7" i="28"/>
  <c r="G7" i="28"/>
  <c r="H7" i="28"/>
  <c r="I7" i="28"/>
  <c r="J7" i="28"/>
  <c r="K7" i="28"/>
  <c r="L7" i="28"/>
  <c r="M7" i="28"/>
  <c r="C8" i="28"/>
  <c r="D8" i="28"/>
  <c r="E8" i="28"/>
  <c r="F8" i="28"/>
  <c r="G8" i="28"/>
  <c r="H8" i="28"/>
  <c r="I8" i="28"/>
  <c r="J8" i="28"/>
  <c r="K8" i="28"/>
  <c r="L8" i="28"/>
  <c r="M8" i="28"/>
  <c r="C9" i="28"/>
  <c r="D9" i="28"/>
  <c r="E9" i="28"/>
  <c r="F9" i="28"/>
  <c r="G9" i="28"/>
  <c r="H9" i="28"/>
  <c r="I9" i="28"/>
  <c r="J9" i="28"/>
  <c r="K9" i="28"/>
  <c r="L9" i="28"/>
  <c r="M9" i="28"/>
  <c r="C10" i="28"/>
  <c r="D10" i="28"/>
  <c r="E10" i="28"/>
  <c r="F10" i="28"/>
  <c r="G10" i="28"/>
  <c r="H10" i="28"/>
  <c r="I10" i="28"/>
  <c r="J10" i="28"/>
  <c r="K10" i="28"/>
  <c r="L10" i="28"/>
  <c r="M10" i="28"/>
  <c r="C11" i="28"/>
  <c r="D11" i="28"/>
  <c r="E11" i="28"/>
  <c r="F11" i="28"/>
  <c r="G11" i="28"/>
  <c r="H11" i="28"/>
  <c r="I11" i="28"/>
  <c r="J11" i="28"/>
  <c r="K11" i="28"/>
  <c r="L11" i="28"/>
  <c r="M11" i="28"/>
  <c r="C12" i="28"/>
  <c r="D12" i="28"/>
  <c r="E12" i="28"/>
  <c r="F12" i="28"/>
  <c r="G12" i="28"/>
  <c r="H12" i="28"/>
  <c r="I12" i="28"/>
  <c r="J12" i="28"/>
  <c r="K12" i="28"/>
  <c r="L12" i="28"/>
  <c r="M12" i="28"/>
  <c r="C13" i="28"/>
  <c r="D13" i="28"/>
  <c r="E13" i="28"/>
  <c r="F13" i="28"/>
  <c r="G13" i="28"/>
  <c r="H13" i="28"/>
  <c r="I13" i="28"/>
  <c r="J13" i="28"/>
  <c r="K13" i="28"/>
  <c r="L13" i="28"/>
  <c r="M13" i="28"/>
  <c r="C14" i="28"/>
  <c r="D14" i="28"/>
  <c r="E14" i="28"/>
  <c r="F14" i="28"/>
  <c r="G14" i="28"/>
  <c r="H14" i="28"/>
  <c r="I14" i="28"/>
  <c r="J14" i="28"/>
  <c r="K14" i="28"/>
  <c r="L14" i="28"/>
  <c r="M14" i="28"/>
  <c r="B6" i="28"/>
  <c r="B7" i="28"/>
  <c r="B8" i="28"/>
  <c r="B9" i="28"/>
  <c r="B10" i="28"/>
  <c r="B11" i="28"/>
  <c r="B12" i="28"/>
  <c r="B13" i="28"/>
  <c r="B14" i="28"/>
  <c r="B5" i="28"/>
  <c r="H16" i="26"/>
  <c r="G16" i="26"/>
  <c r="F16" i="26"/>
  <c r="C16" i="26"/>
  <c r="D16" i="26"/>
  <c r="E16" i="26"/>
  <c r="B16" i="26"/>
  <c r="P5" i="31"/>
  <c r="C15" i="31"/>
  <c r="D15" i="31"/>
  <c r="E15" i="31"/>
  <c r="F15" i="31"/>
  <c r="G15" i="31"/>
  <c r="H15" i="31"/>
  <c r="I15" i="31"/>
  <c r="J15" i="31"/>
  <c r="K15" i="31"/>
  <c r="L15" i="31"/>
  <c r="M15" i="31"/>
  <c r="N15" i="31"/>
  <c r="O15" i="31"/>
  <c r="Q5" i="31" l="1"/>
  <c r="Q6" i="31"/>
  <c r="Q7" i="31"/>
  <c r="Q8" i="31"/>
  <c r="Q9" i="31"/>
  <c r="Q10" i="31"/>
  <c r="Q11" i="31"/>
  <c r="Q12" i="31"/>
  <c r="Q13" i="31"/>
  <c r="Q14" i="31"/>
  <c r="P6" i="31"/>
  <c r="P7" i="31"/>
  <c r="P8" i="31"/>
  <c r="P9" i="31"/>
  <c r="P10" i="31"/>
  <c r="P11" i="31"/>
  <c r="P12" i="31"/>
  <c r="P13" i="31"/>
  <c r="P14" i="31"/>
  <c r="P15" i="31" l="1"/>
  <c r="Q15" i="31"/>
  <c r="E15" i="26" l="1"/>
  <c r="F15" i="26"/>
  <c r="G15" i="26"/>
  <c r="H15" i="26"/>
  <c r="V7" i="24" l="1"/>
  <c r="W7" i="24"/>
  <c r="V8" i="24"/>
  <c r="W8" i="24"/>
  <c r="V9" i="24"/>
  <c r="W9" i="24"/>
  <c r="V10" i="24"/>
  <c r="W10" i="24"/>
  <c r="V11" i="24"/>
  <c r="W11" i="24"/>
  <c r="V12" i="24"/>
  <c r="W12" i="24"/>
  <c r="W6" i="24"/>
  <c r="C15" i="28" l="1"/>
  <c r="D15" i="28"/>
  <c r="E15" i="28"/>
  <c r="F15" i="28"/>
  <c r="G15" i="28"/>
  <c r="H15" i="28"/>
  <c r="I15" i="28"/>
  <c r="J15" i="28"/>
  <c r="K15" i="28"/>
  <c r="L15" i="28"/>
  <c r="M15" i="28"/>
  <c r="B15" i="28"/>
  <c r="C15" i="26" l="1"/>
  <c r="D15" i="26"/>
  <c r="B15" i="26"/>
  <c r="B15" i="31"/>
  <c r="V6" i="24" l="1"/>
  <c r="E4" i="27" l="1"/>
  <c r="G4" i="27" s="1"/>
  <c r="I4" i="27" s="1"/>
  <c r="K4" i="27" s="1"/>
  <c r="D4" i="27"/>
  <c r="F4" i="27" s="1"/>
  <c r="H4" i="27" s="1"/>
  <c r="J4" i="27" s="1"/>
  <c r="E4" i="24"/>
  <c r="G4" i="24" s="1"/>
  <c r="I4" i="24" s="1"/>
  <c r="K4" i="24" s="1"/>
  <c r="M4" i="24" s="1"/>
  <c r="O4" i="24" s="1"/>
  <c r="Q4" i="24" s="1"/>
  <c r="S4" i="24" s="1"/>
  <c r="U4" i="24" s="1"/>
  <c r="W4" i="24" s="1"/>
  <c r="D4" i="24"/>
  <c r="F4" i="24" s="1"/>
  <c r="H4" i="24" s="1"/>
  <c r="J4" i="24" s="1"/>
  <c r="L4" i="24" s="1"/>
  <c r="N4" i="24" s="1"/>
  <c r="P4" i="24" s="1"/>
  <c r="R4" i="24" s="1"/>
  <c r="T4" i="24" s="1"/>
  <c r="V4" i="24" s="1"/>
  <c r="L4" i="27" l="1"/>
  <c r="L4" i="28" s="1"/>
  <c r="J4" i="28"/>
  <c r="M4" i="27"/>
  <c r="M4" i="28" s="1"/>
  <c r="K4" i="28"/>
  <c r="E4" i="31"/>
  <c r="G4" i="31" s="1"/>
  <c r="I4" i="31" s="1"/>
  <c r="K4" i="31" s="1"/>
  <c r="D4" i="31"/>
  <c r="F4" i="31" s="1"/>
  <c r="H4" i="31" s="1"/>
  <c r="J4" i="31" s="1"/>
  <c r="P4" i="31" l="1"/>
  <c r="L4" i="31"/>
  <c r="N4" i="31" s="1"/>
  <c r="Q4" i="31"/>
  <c r="M4" i="31"/>
  <c r="O4" i="31" s="1"/>
  <c r="I4" i="28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<sst xmlns="http://schemas.openxmlformats.org/spreadsheetml/2006/main" count="391" uniqueCount="115">
  <si>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</si>
  <si>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</si>
  <si>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</si>
  <si>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</si>
  <si>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</si>
  <si>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ПОД "АЛИАНЦ БЪЛГАРИЯ" АД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</si>
  <si>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</si>
  <si>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</si>
  <si>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</si>
  <si>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</si>
  <si>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</si>
  <si>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</si>
  <si>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</si>
  <si>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</si>
  <si>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</si>
  <si>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</si>
  <si>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ПОК "ДОВЕРИЕ" АД </t>
  </si>
  <si>
    <t xml:space="preserve">ПОК "СЪГЛАСИЕ" АД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</si>
  <si>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</si>
  <si>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</si>
  <si>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</si>
  <si>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</si>
  <si>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</si>
  <si>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</si>
  <si>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</si>
  <si>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</si>
  <si>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</si>
  <si>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</si>
  <si>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</si>
  <si>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</si>
  <si>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</si>
  <si>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</si>
  <si>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</si>
  <si>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ПОАД "ЦКБ-СИЛА"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</si>
  <si>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</si>
  <si>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</si>
  <si>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</si>
  <si>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</si>
  <si>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</si>
  <si>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</si>
  <si>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</si>
  <si>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</si>
  <si>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</si>
  <si>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</si>
  <si>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ПОК "ДОВЕРИЕ" АД            </t>
  </si>
  <si>
    <t xml:space="preserve">ПОК "СЪГЛАСИЕ" АД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</si>
  <si>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</si>
  <si>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</si>
  <si>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</si>
  <si>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</si>
  <si>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</si>
  <si>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                                                                         ФДПО
ПОД                                             </t>
  </si>
  <si>
    <t xml:space="preserve">ПОК         "ДОВЕРИЕ" АД  </t>
  </si>
  <si>
    <t>ПОД          "БЪДЕЩЕ" АД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</si>
  <si>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</si>
  <si>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</si>
  <si>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Година, Месец 
ПОД                                                                                    .                                     </t>
  </si>
  <si>
    <t xml:space="preserve">                                                                          ФДПО
ПОД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</si>
  <si>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</si>
  <si>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</si>
  <si>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</si>
  <si>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</si>
  <si>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</si>
  <si>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</si>
  <si>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                      ФДПО
ПОД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</si>
  <si>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</si>
  <si>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                                                       Период 
Финансови показатели                        </t>
  </si>
  <si>
    <t>"ПОД ДАЛЛБОГГ: ЖИВОТ И ЗДРАВЕ" ЕАД</t>
  </si>
  <si>
    <t>"ПОК ОББ" ЕАД</t>
  </si>
  <si>
    <t xml:space="preserve">ПОАД "ЦКБ - СИЛА" </t>
  </si>
  <si>
    <t>ПОК "ДСК - РОДИНА" АД</t>
  </si>
  <si>
    <t xml:space="preserve">ПОК "ДСК - РОДИНА" АД </t>
  </si>
  <si>
    <t xml:space="preserve">ПОАД "ЦКБ - СИЛА"     </t>
  </si>
  <si>
    <t>ПОД "БЪДЕЩЕ" АД</t>
  </si>
  <si>
    <t xml:space="preserve">ПОК "ДСК - РОДИНА" АД    </t>
  </si>
  <si>
    <t xml:space="preserve">ПОАД "ЦКБ - СИЛА"               </t>
  </si>
  <si>
    <t xml:space="preserve">ПОК "ДСК - РОДИНА" АД                                      </t>
  </si>
  <si>
    <t xml:space="preserve">"ПОК ОББ" ЕАД </t>
  </si>
  <si>
    <t xml:space="preserve">ПОД "БЪДЕЩЕ" АД                         </t>
  </si>
  <si>
    <t xml:space="preserve">"ПОК ОББ" ЕАД            </t>
  </si>
  <si>
    <t xml:space="preserve">ПОК "ДСК - РОДИНА" АД             </t>
  </si>
  <si>
    <t xml:space="preserve">ПОАД "ЦКБ - СИЛА"                      </t>
  </si>
  <si>
    <t>ПОАД "ЦКБ - СИЛА"</t>
  </si>
  <si>
    <t xml:space="preserve"> ПОАД "ЦКБ - СИЛА" </t>
  </si>
  <si>
    <t>ФИПП</t>
  </si>
  <si>
    <t>ФРП</t>
  </si>
  <si>
    <t xml:space="preserve">                                                                   Година
ПОД</t>
  </si>
  <si>
    <t>Приходи от такси и удръжки на пенсионноосигурителните дружества по видове фондове</t>
  </si>
  <si>
    <t xml:space="preserve">                                                                 Фондове
ПОД
                                                  </t>
  </si>
  <si>
    <t xml:space="preserve">Балансови активи на пенсионноосигурителните дружества и на управляваните от тях фондове </t>
  </si>
  <si>
    <t>ОТНОСИТЕЛЕН ДЯЛ ПО ВИДОВЕ ФОНДОВЕ</t>
  </si>
  <si>
    <t>Динамика на броя* на осигурените лица** в управляваните от пенсионноосигурителните дружества пенсионни фондове</t>
  </si>
  <si>
    <t>Пазарен дял на пенсионноосигурителните дружества по броя на осигурените лица
 в управляваните от тях пенсионни фондове</t>
  </si>
  <si>
    <t xml:space="preserve">Пазарен дял на пенсионноосигурителните дружества по размера на нетните активи 
в управляваните от тях пенсионни фондове                            </t>
  </si>
  <si>
    <t>ФИПП и ФРП</t>
  </si>
  <si>
    <t>"ПОД ДАЛЛБОГГ: 
ЖИВОТ И ЗДРАВЕ" ЕАД</t>
  </si>
  <si>
    <t>ПОД ДАЛЛБОГГ: ЖИВОТ И ЗДРАВЕ ЕАД</t>
  </si>
  <si>
    <t>ДПФ ПС</t>
  </si>
  <si>
    <t>Динамика на нетните активи на управляваните от пенсионноосигурителните дружества пенсионни фондове (по месеци)</t>
  </si>
  <si>
    <t>31.12.2023</t>
  </si>
  <si>
    <t xml:space="preserve">Общо за управляваните фондове </t>
  </si>
  <si>
    <t>I триме-сечие 2023</t>
  </si>
  <si>
    <t>I триме-сечие 2024</t>
  </si>
  <si>
    <t>31.03.2024</t>
  </si>
  <si>
    <t>Относителен дял на балансовите активи на управляваните от дружествата фондове към 31.03.2024 г.</t>
  </si>
  <si>
    <t>I тримесечие 2023</t>
  </si>
  <si>
    <t>I тримесечие 2024</t>
  </si>
  <si>
    <t>Приходи на ПОД от такси и удръжки от управляваните фондове (по видове) за първото тримесечие на 2024 г.</t>
  </si>
  <si>
    <t>Структура на приходите на ПОД от такси и удръжки от пенсионните фондове (по видове) за първото тримесечие на 2024 г.</t>
  </si>
  <si>
    <t>Брой на осигурените лица в пенсионните фондове
 по ПОД към 31.03.2024 г.</t>
  </si>
  <si>
    <t xml:space="preserve">Относително разпределение на осигурените лица в пенсионните фондове по ПОД към 31.03.2024 г. </t>
  </si>
  <si>
    <t xml:space="preserve">Нетни активи на управляваните от пенсионноосигурителните дружества пенсионни фондове
към 30.03.2024 г.                    </t>
  </si>
  <si>
    <t>Относително разпределение на нетните активи в пенсионните фондове към 31.03.2024 г.</t>
  </si>
  <si>
    <t>-</t>
  </si>
  <si>
    <t>Брой на новоосигурените лица в пенсионните фондове за първото тримесечие на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</si>
</sst>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-;\-* #,##0.00\ _л_в_-;_-* &quot;-&quot;??\ _л_в_-;_-@_-"/>
    <numFmt numFmtId="165" formatCode="#,##0;\-#,##0;&quot;–&quot;"/>
    <numFmt numFmtId="166" formatCode="#,##0.00;\-#,##0.00;&quot;–&quot;"/>
    <numFmt numFmtId="167" formatCode="[$-F800]dddd\,\ mmmm\ dd\,\ yyyy"/>
    <numFmt numFmtId="168" formatCode="0.0000"/>
    <numFmt numFmtId="169" formatCode="#,##0;\-#,##0;\-"/>
  </numFmts>
  <fonts count="48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8"/>
      <color rgb="FF08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24">
    <xf numFmtId="0" fontId="0" fillId="0" borderId="0"/>
    <xf numFmtId="164" fontId="34" fillId="0" borderId="0" applyFont="0" applyFill="0" applyBorder="0" applyAlignment="0" applyProtection="0"/>
    <xf numFmtId="0" fontId="34" fillId="0" borderId="0"/>
    <xf numFmtId="0" fontId="37" fillId="0" borderId="0"/>
    <xf numFmtId="164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3" fillId="0" borderId="0"/>
    <xf numFmtId="0" fontId="33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1" fillId="0" borderId="0"/>
    <xf numFmtId="0" fontId="30" fillId="0" borderId="0"/>
    <xf numFmtId="0" fontId="29" fillId="0" borderId="0"/>
    <xf numFmtId="164" fontId="34" fillId="0" borderId="0" applyFont="0" applyFill="0" applyBorder="0" applyAlignment="0" applyProtection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34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/>
    <xf numFmtId="0" fontId="34" fillId="0" borderId="0"/>
    <xf numFmtId="0" fontId="3" fillId="0" borderId="0"/>
    <xf numFmtId="0" fontId="2" fillId="0" borderId="0"/>
    <xf numFmtId="0" fontId="1" fillId="0" borderId="0"/>
  </cellStyleXfs>
  <cellXfs count="212">
    <xf numFmtId="0" fontId="0" fillId="0" borderId="0" xfId="0"/>
    <xf numFmtId="0" fontId="38" fillId="0" borderId="1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164" fontId="38" fillId="0" borderId="1" xfId="1" applyFont="1" applyBorder="1" applyAlignment="1">
      <alignment horizontal="left" wrapText="1"/>
    </xf>
    <xf numFmtId="3" fontId="38" fillId="0" borderId="1" xfId="0" applyNumberFormat="1" applyFont="1" applyFill="1" applyBorder="1"/>
    <xf numFmtId="4" fontId="38" fillId="0" borderId="1" xfId="0" applyNumberFormat="1" applyFont="1" applyFill="1" applyBorder="1" applyAlignment="1">
      <alignment horizontal="right"/>
    </xf>
    <xf numFmtId="0" fontId="38" fillId="0" borderId="1" xfId="0" applyFont="1" applyBorder="1" applyAlignment="1">
      <alignment horizontal="left" wrapText="1"/>
    </xf>
    <xf numFmtId="3" fontId="0" fillId="0" borderId="0" xfId="0" applyNumberFormat="1"/>
    <xf numFmtId="0" fontId="38" fillId="0" borderId="1" xfId="0" applyFont="1" applyFill="1" applyBorder="1" applyAlignment="1">
      <alignment horizontal="center" vertical="center" wrapText="1"/>
    </xf>
    <xf numFmtId="0" fontId="38" fillId="0" borderId="0" xfId="0" applyFont="1" applyBorder="1" applyAlignment="1">
      <alignment horizontal="center"/>
    </xf>
    <xf numFmtId="0" fontId="35" fillId="0" borderId="5" xfId="0" applyFont="1" applyFill="1" applyBorder="1" applyAlignment="1">
      <alignment vertical="center" wrapText="1"/>
    </xf>
    <xf numFmtId="0" fontId="38" fillId="0" borderId="0" xfId="0" applyFont="1" applyBorder="1" applyAlignment="1">
      <alignment horizontal="left"/>
    </xf>
    <xf numFmtId="0" fontId="38" fillId="0" borderId="0" xfId="0" applyFont="1" applyFill="1" applyBorder="1" applyAlignment="1">
      <alignment horizontal="center"/>
    </xf>
    <xf numFmtId="0" fontId="38" fillId="0" borderId="1" xfId="0" applyFont="1" applyFill="1" applyBorder="1" applyAlignment="1">
      <alignment horizontal="center" vertical="center"/>
    </xf>
    <xf numFmtId="164" fontId="38" fillId="0" borderId="1" xfId="1" applyFont="1" applyFill="1" applyBorder="1" applyAlignment="1">
      <alignment horizontal="left"/>
    </xf>
    <xf numFmtId="2" fontId="38" fillId="0" borderId="1" xfId="0" applyNumberFormat="1" applyFont="1" applyFill="1" applyBorder="1" applyAlignment="1">
      <alignment horizontal="right"/>
    </xf>
    <xf numFmtId="0" fontId="38" fillId="0" borderId="0" xfId="0" applyFont="1" applyFill="1" applyBorder="1" applyAlignment="1">
      <alignment horizontal="left"/>
    </xf>
    <xf numFmtId="0" fontId="38" fillId="0" borderId="0" xfId="0" applyFont="1"/>
    <xf numFmtId="0" fontId="38" fillId="0" borderId="0" xfId="0" applyFont="1" applyBorder="1"/>
    <xf numFmtId="0" fontId="38" fillId="0" borderId="1" xfId="0" applyFont="1" applyBorder="1" applyAlignment="1">
      <alignment horizontal="center" vertical="center"/>
    </xf>
    <xf numFmtId="164" fontId="38" fillId="0" borderId="1" xfId="1" applyFont="1" applyBorder="1" applyAlignment="1">
      <alignment horizontal="left"/>
    </xf>
    <xf numFmtId="2" fontId="38" fillId="0" borderId="1" xfId="1" applyNumberFormat="1" applyFont="1" applyBorder="1" applyAlignment="1"/>
    <xf numFmtId="2" fontId="38" fillId="0" borderId="0" xfId="0" applyNumberFormat="1" applyFont="1"/>
    <xf numFmtId="0" fontId="40" fillId="0" borderId="0" xfId="0" applyFont="1" applyBorder="1" applyAlignment="1">
      <alignment horizontal="center"/>
    </xf>
    <xf numFmtId="4" fontId="38" fillId="0" borderId="0" xfId="0" applyNumberFormat="1" applyFont="1"/>
    <xf numFmtId="164" fontId="38" fillId="0" borderId="1" xfId="1" applyFont="1" applyBorder="1" applyAlignment="1">
      <alignment vertical="center" wrapText="1"/>
    </xf>
    <xf numFmtId="164" fontId="38" fillId="0" borderId="1" xfId="1" applyFont="1" applyFill="1" applyBorder="1" applyAlignment="1">
      <alignment horizontal="left" wrapText="1"/>
    </xf>
    <xf numFmtId="164" fontId="38" fillId="0" borderId="0" xfId="1" applyFont="1" applyFill="1" applyBorder="1" applyAlignment="1">
      <alignment horizontal="center" vertical="center" wrapText="1"/>
    </xf>
    <xf numFmtId="164" fontId="38" fillId="0" borderId="1" xfId="1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wrapText="1"/>
    </xf>
    <xf numFmtId="164" fontId="37" fillId="0" borderId="1" xfId="1" applyFont="1" applyFill="1" applyBorder="1" applyAlignment="1">
      <alignment horizontal="left" wrapText="1"/>
    </xf>
    <xf numFmtId="164" fontId="37" fillId="0" borderId="1" xfId="1" applyFont="1" applyBorder="1" applyAlignment="1">
      <alignment horizontal="left" wrapText="1"/>
    </xf>
    <xf numFmtId="0" fontId="37" fillId="0" borderId="1" xfId="0" applyFont="1" applyFill="1" applyBorder="1" applyAlignment="1">
      <alignment wrapText="1"/>
    </xf>
    <xf numFmtId="3" fontId="37" fillId="0" borderId="0" xfId="3" applyNumberFormat="1" applyFont="1" applyFill="1" applyAlignment="1"/>
    <xf numFmtId="0" fontId="37" fillId="0" borderId="0" xfId="3" applyFont="1" applyFill="1" applyAlignment="1"/>
    <xf numFmtId="0" fontId="37" fillId="0" borderId="1" xfId="2" applyFont="1" applyFill="1" applyBorder="1" applyAlignment="1">
      <alignment horizontal="center" vertical="center" wrapText="1"/>
    </xf>
    <xf numFmtId="0" fontId="37" fillId="0" borderId="0" xfId="3" applyFont="1" applyFill="1" applyBorder="1" applyAlignment="1">
      <alignment wrapText="1"/>
    </xf>
    <xf numFmtId="0" fontId="37" fillId="0" borderId="0" xfId="3" applyFont="1" applyFill="1" applyAlignment="1">
      <alignment wrapText="1"/>
    </xf>
    <xf numFmtId="0" fontId="39" fillId="0" borderId="0" xfId="2" applyFont="1" applyFill="1"/>
    <xf numFmtId="0" fontId="35" fillId="0" borderId="0" xfId="3" applyFont="1" applyFill="1" applyBorder="1" applyAlignment="1"/>
    <xf numFmtId="0" fontId="37" fillId="0" borderId="1" xfId="2" applyFont="1" applyFill="1" applyBorder="1" applyAlignment="1">
      <alignment wrapText="1"/>
    </xf>
    <xf numFmtId="0" fontId="37" fillId="0" borderId="1" xfId="3" applyFont="1" applyFill="1" applyBorder="1" applyAlignment="1">
      <alignment wrapText="1"/>
    </xf>
    <xf numFmtId="0" fontId="37" fillId="0" borderId="0" xfId="3" applyFont="1" applyFill="1" applyBorder="1" applyAlignment="1"/>
    <xf numFmtId="0" fontId="37" fillId="0" borderId="0" xfId="3" applyFont="1" applyFill="1" applyAlignment="1">
      <alignment horizontal="center"/>
    </xf>
    <xf numFmtId="4" fontId="37" fillId="0" borderId="0" xfId="3" applyNumberFormat="1" applyFont="1" applyFill="1" applyAlignment="1"/>
    <xf numFmtId="0" fontId="34" fillId="0" borderId="0" xfId="2" applyFill="1"/>
    <xf numFmtId="164" fontId="37" fillId="0" borderId="1" xfId="4" applyFont="1" applyFill="1" applyBorder="1" applyAlignment="1">
      <alignment horizontal="left" wrapText="1"/>
    </xf>
    <xf numFmtId="3" fontId="34" fillId="0" borderId="0" xfId="2" applyNumberFormat="1" applyFill="1"/>
    <xf numFmtId="164" fontId="37" fillId="0" borderId="1" xfId="4" applyFont="1" applyFill="1" applyBorder="1" applyAlignment="1">
      <alignment wrapText="1"/>
    </xf>
    <xf numFmtId="0" fontId="34" fillId="0" borderId="0" xfId="2"/>
    <xf numFmtId="0" fontId="37" fillId="0" borderId="2" xfId="2" applyFont="1" applyBorder="1" applyAlignment="1">
      <alignment horizontal="center" vertical="center" wrapText="1"/>
    </xf>
    <xf numFmtId="164" fontId="37" fillId="0" borderId="1" xfId="4" applyFont="1" applyBorder="1" applyAlignment="1">
      <alignment horizontal="left" wrapText="1"/>
    </xf>
    <xf numFmtId="164" fontId="37" fillId="0" borderId="1" xfId="4" applyFont="1" applyBorder="1" applyAlignment="1">
      <alignment wrapText="1"/>
    </xf>
    <xf numFmtId="0" fontId="37" fillId="0" borderId="4" xfId="2" applyFont="1" applyFill="1" applyBorder="1" applyAlignment="1">
      <alignment horizontal="left" wrapText="1"/>
    </xf>
    <xf numFmtId="0" fontId="37" fillId="0" borderId="1" xfId="2" applyFont="1" applyBorder="1" applyAlignment="1">
      <alignment horizontal="left" wrapText="1"/>
    </xf>
    <xf numFmtId="4" fontId="34" fillId="0" borderId="0" xfId="2" applyNumberFormat="1"/>
    <xf numFmtId="0" fontId="37" fillId="0" borderId="10" xfId="3" applyFont="1" applyBorder="1" applyAlignment="1">
      <alignment horizontal="center" vertical="center" wrapText="1"/>
    </xf>
    <xf numFmtId="0" fontId="36" fillId="0" borderId="0" xfId="3" applyFont="1" applyFill="1" applyAlignment="1"/>
    <xf numFmtId="0" fontId="36" fillId="0" borderId="0" xfId="3" applyFont="1" applyFill="1" applyAlignment="1">
      <alignment wrapText="1"/>
    </xf>
    <xf numFmtId="0" fontId="37" fillId="0" borderId="1" xfId="2" applyFont="1" applyFill="1" applyBorder="1" applyAlignment="1">
      <alignment horizontal="center" wrapText="1"/>
    </xf>
    <xf numFmtId="0" fontId="35" fillId="0" borderId="1" xfId="2" applyFont="1" applyFill="1" applyBorder="1" applyAlignment="1">
      <alignment wrapText="1"/>
    </xf>
    <xf numFmtId="0" fontId="35" fillId="0" borderId="1" xfId="3" applyFont="1" applyFill="1" applyBorder="1" applyAlignment="1"/>
    <xf numFmtId="0" fontId="36" fillId="0" borderId="0" xfId="3" applyFont="1" applyFill="1" applyBorder="1" applyAlignment="1"/>
    <xf numFmtId="3" fontId="36" fillId="0" borderId="0" xfId="3" applyNumberFormat="1" applyFont="1" applyFill="1" applyAlignment="1"/>
    <xf numFmtId="164" fontId="37" fillId="0" borderId="6" xfId="1" applyFont="1" applyBorder="1" applyAlignment="1">
      <alignment horizontal="left" vertical="justify" wrapText="1" indent="1"/>
    </xf>
    <xf numFmtId="0" fontId="37" fillId="0" borderId="2" xfId="0" applyFont="1" applyBorder="1" applyAlignment="1">
      <alignment horizontal="center" vertical="center" wrapText="1"/>
    </xf>
    <xf numFmtId="164" fontId="37" fillId="0" borderId="6" xfId="1" applyFont="1" applyBorder="1" applyAlignment="1">
      <alignment horizontal="justify" vertical="center" wrapText="1"/>
    </xf>
    <xf numFmtId="164" fontId="37" fillId="0" borderId="1" xfId="1" applyFont="1" applyBorder="1" applyAlignment="1">
      <alignment wrapText="1"/>
    </xf>
    <xf numFmtId="1" fontId="44" fillId="0" borderId="1" xfId="0" applyNumberFormat="1" applyFont="1" applyFill="1" applyBorder="1" applyAlignment="1">
      <alignment horizontal="center" vertical="center" wrapText="1"/>
    </xf>
    <xf numFmtId="3" fontId="38" fillId="0" borderId="0" xfId="0" applyNumberFormat="1" applyFont="1" applyBorder="1" applyAlignment="1">
      <alignment horizontal="center"/>
    </xf>
    <xf numFmtId="164" fontId="37" fillId="0" borderId="6" xfId="1" applyFont="1" applyBorder="1" applyAlignment="1">
      <alignment horizontal="justify" vertical="justify" wrapText="1"/>
    </xf>
    <xf numFmtId="0" fontId="37" fillId="0" borderId="6" xfId="2" applyFont="1" applyBorder="1" applyAlignment="1">
      <alignment horizontal="left" vertical="distributed" wrapText="1"/>
    </xf>
    <xf numFmtId="49" fontId="37" fillId="0" borderId="10" xfId="2" applyNumberFormat="1" applyFont="1" applyFill="1" applyBorder="1" applyAlignment="1">
      <alignment horizontal="center" vertical="center" wrapText="1"/>
    </xf>
    <xf numFmtId="166" fontId="37" fillId="2" borderId="1" xfId="2" applyNumberFormat="1" applyFont="1" applyFill="1" applyBorder="1" applyAlignment="1">
      <alignment horizontal="right"/>
    </xf>
    <xf numFmtId="166" fontId="37" fillId="0" borderId="1" xfId="2" applyNumberFormat="1" applyFont="1" applyFill="1" applyBorder="1" applyAlignment="1">
      <alignment horizontal="right"/>
    </xf>
    <xf numFmtId="3" fontId="44" fillId="0" borderId="1" xfId="0" applyNumberFormat="1" applyFont="1" applyFill="1" applyBorder="1" applyAlignment="1">
      <alignment horizontal="right" wrapText="1"/>
    </xf>
    <xf numFmtId="164" fontId="42" fillId="0" borderId="9" xfId="1" applyFont="1" applyFill="1" applyBorder="1" applyAlignment="1">
      <alignment horizontal="center" vertical="center" wrapText="1"/>
    </xf>
    <xf numFmtId="0" fontId="42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3" fontId="38" fillId="0" borderId="0" xfId="0" applyNumberFormat="1" applyFont="1" applyBorder="1" applyAlignment="1">
      <alignment horizontal="right" wrapText="1"/>
    </xf>
    <xf numFmtId="0" fontId="38" fillId="0" borderId="0" xfId="0" applyFont="1" applyBorder="1" applyAlignment="1">
      <alignment horizontal="right" wrapText="1"/>
    </xf>
    <xf numFmtId="2" fontId="38" fillId="0" borderId="9" xfId="0" applyNumberFormat="1" applyFont="1" applyFill="1" applyBorder="1" applyAlignment="1">
      <alignment wrapText="1" shrinkToFit="1"/>
    </xf>
    <xf numFmtId="2" fontId="38" fillId="0" borderId="0" xfId="0" applyNumberFormat="1" applyFont="1" applyFill="1" applyBorder="1" applyAlignment="1">
      <alignment wrapText="1" shrinkToFit="1"/>
    </xf>
    <xf numFmtId="3" fontId="38" fillId="0" borderId="9" xfId="0" applyNumberFormat="1" applyFont="1" applyBorder="1" applyAlignment="1">
      <alignment wrapText="1"/>
    </xf>
    <xf numFmtId="3" fontId="38" fillId="0" borderId="0" xfId="0" applyNumberFormat="1" applyFont="1" applyBorder="1" applyAlignment="1">
      <alignment wrapText="1"/>
    </xf>
    <xf numFmtId="0" fontId="38" fillId="0" borderId="9" xfId="0" applyFont="1" applyBorder="1" applyAlignment="1">
      <alignment wrapText="1"/>
    </xf>
    <xf numFmtId="0" fontId="38" fillId="0" borderId="0" xfId="0" applyFont="1" applyBorder="1" applyAlignment="1">
      <alignment wrapText="1"/>
    </xf>
    <xf numFmtId="167" fontId="37" fillId="0" borderId="10" xfId="2" applyNumberFormat="1" applyFont="1" applyFill="1" applyBorder="1" applyAlignment="1">
      <alignment horizontal="center" vertical="center" wrapText="1"/>
    </xf>
    <xf numFmtId="0" fontId="37" fillId="0" borderId="10" xfId="2" applyFont="1" applyFill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/>
    </xf>
    <xf numFmtId="3" fontId="37" fillId="0" borderId="1" xfId="0" applyNumberFormat="1" applyFont="1" applyBorder="1"/>
    <xf numFmtId="4" fontId="37" fillId="0" borderId="1" xfId="0" applyNumberFormat="1" applyFont="1" applyBorder="1" applyAlignment="1">
      <alignment horizontal="right"/>
    </xf>
    <xf numFmtId="3" fontId="37" fillId="0" borderId="1" xfId="3" applyNumberFormat="1" applyFont="1" applyFill="1" applyBorder="1" applyAlignment="1"/>
    <xf numFmtId="0" fontId="37" fillId="0" borderId="10" xfId="2" applyFont="1" applyFill="1" applyBorder="1" applyAlignment="1">
      <alignment horizontal="center" vertical="center" wrapText="1"/>
    </xf>
    <xf numFmtId="165" fontId="37" fillId="0" borderId="1" xfId="2" applyNumberFormat="1" applyFont="1" applyFill="1" applyBorder="1" applyAlignment="1">
      <alignment horizontal="right"/>
    </xf>
    <xf numFmtId="0" fontId="37" fillId="0" borderId="1" xfId="0" applyFont="1" applyFill="1" applyBorder="1" applyAlignment="1">
      <alignment horizontal="center" vertical="center"/>
    </xf>
    <xf numFmtId="3" fontId="44" fillId="0" borderId="1" xfId="0" applyNumberFormat="1" applyFont="1" applyFill="1" applyBorder="1" applyAlignment="1">
      <alignment horizontal="right" wrapText="1"/>
    </xf>
    <xf numFmtId="165" fontId="37" fillId="0" borderId="1" xfId="2" applyNumberFormat="1" applyFont="1" applyFill="1" applyBorder="1" applyAlignment="1">
      <alignment horizontal="right"/>
    </xf>
    <xf numFmtId="164" fontId="37" fillId="0" borderId="1" xfId="1" applyFont="1" applyFill="1" applyBorder="1" applyAlignment="1">
      <alignment wrapText="1"/>
    </xf>
    <xf numFmtId="0" fontId="37" fillId="0" borderId="9" xfId="2" applyFont="1" applyFill="1" applyBorder="1" applyAlignment="1">
      <alignment wrapText="1"/>
    </xf>
    <xf numFmtId="0" fontId="39" fillId="0" borderId="9" xfId="2" applyFont="1" applyFill="1" applyBorder="1" applyAlignment="1">
      <alignment wrapText="1"/>
    </xf>
    <xf numFmtId="166" fontId="37" fillId="0" borderId="1" xfId="2" applyNumberFormat="1" applyFont="1" applyFill="1" applyBorder="1" applyAlignment="1">
      <alignment horizontal="right"/>
    </xf>
    <xf numFmtId="3" fontId="39" fillId="0" borderId="0" xfId="0" applyNumberFormat="1" applyFont="1" applyBorder="1" applyAlignment="1">
      <alignment horizontal="right"/>
    </xf>
    <xf numFmtId="165" fontId="34" fillId="0" borderId="0" xfId="2" applyNumberFormat="1" applyFill="1"/>
    <xf numFmtId="164" fontId="37" fillId="0" borderId="1" xfId="1" applyFont="1" applyFill="1" applyBorder="1" applyAlignment="1">
      <alignment horizontal="left"/>
    </xf>
    <xf numFmtId="164" fontId="37" fillId="0" borderId="1" xfId="1" applyFont="1" applyBorder="1" applyAlignment="1">
      <alignment horizontal="left"/>
    </xf>
    <xf numFmtId="0" fontId="37" fillId="0" borderId="10" xfId="2" applyFont="1" applyFill="1" applyBorder="1" applyAlignment="1">
      <alignment horizontal="center" vertical="center" wrapText="1"/>
    </xf>
    <xf numFmtId="0" fontId="34" fillId="0" borderId="9" xfId="2" applyFill="1" applyBorder="1" applyAlignment="1">
      <alignment wrapText="1"/>
    </xf>
    <xf numFmtId="0" fontId="38" fillId="0" borderId="11" xfId="0" applyFont="1" applyFill="1" applyBorder="1" applyAlignment="1">
      <alignment horizontal="center" vertical="center"/>
    </xf>
    <xf numFmtId="2" fontId="37" fillId="0" borderId="0" xfId="0" applyNumberFormat="1" applyFont="1" applyFill="1" applyBorder="1" applyAlignment="1">
      <alignment horizontal="right" wrapText="1" shrinkToFit="1"/>
    </xf>
    <xf numFmtId="2" fontId="38" fillId="0" borderId="0" xfId="0" applyNumberFormat="1" applyFont="1" applyBorder="1"/>
    <xf numFmtId="165" fontId="37" fillId="0" borderId="1" xfId="2" applyNumberFormat="1" applyFont="1" applyFill="1" applyBorder="1" applyAlignment="1">
      <alignment horizontal="right" vertical="center"/>
    </xf>
    <xf numFmtId="0" fontId="37" fillId="0" borderId="1" xfId="2" applyFont="1" applyFill="1" applyBorder="1" applyAlignment="1">
      <alignment horizontal="center" vertical="center" wrapText="1"/>
    </xf>
    <xf numFmtId="0" fontId="37" fillId="0" borderId="9" xfId="2" applyFont="1" applyFill="1" applyBorder="1" applyAlignment="1">
      <alignment horizontal="right" wrapText="1"/>
    </xf>
    <xf numFmtId="0" fontId="36" fillId="0" borderId="0" xfId="3" applyFont="1" applyFill="1" applyAlignment="1">
      <alignment vertical="center"/>
    </xf>
    <xf numFmtId="0" fontId="37" fillId="0" borderId="1" xfId="2" applyFont="1" applyFill="1" applyBorder="1" applyAlignment="1">
      <alignment horizontal="center" vertical="center" wrapText="1"/>
    </xf>
    <xf numFmtId="0" fontId="37" fillId="0" borderId="1" xfId="3" applyFont="1" applyFill="1" applyBorder="1" applyAlignment="1"/>
    <xf numFmtId="164" fontId="37" fillId="0" borderId="4" xfId="1" applyFont="1" applyFill="1" applyBorder="1" applyAlignment="1">
      <alignment horizontal="left" wrapText="1"/>
    </xf>
    <xf numFmtId="0" fontId="37" fillId="0" borderId="1" xfId="2" applyFont="1" applyFill="1" applyBorder="1" applyAlignment="1">
      <alignment horizontal="center" vertical="center" wrapText="1"/>
    </xf>
    <xf numFmtId="0" fontId="35" fillId="0" borderId="1" xfId="2" applyFont="1" applyFill="1" applyBorder="1" applyAlignment="1">
      <alignment vertical="center" wrapText="1"/>
    </xf>
    <xf numFmtId="165" fontId="36" fillId="0" borderId="0" xfId="3" applyNumberFormat="1" applyFont="1" applyFill="1" applyAlignment="1"/>
    <xf numFmtId="168" fontId="34" fillId="0" borderId="0" xfId="2" applyNumberFormat="1"/>
    <xf numFmtId="0" fontId="37" fillId="0" borderId="4" xfId="0" applyFont="1" applyFill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164" fontId="38" fillId="0" borderId="1" xfId="1" applyFont="1" applyBorder="1" applyAlignment="1">
      <alignment wrapText="1"/>
    </xf>
    <xf numFmtId="3" fontId="37" fillId="2" borderId="1" xfId="0" applyNumberFormat="1" applyFont="1" applyFill="1" applyBorder="1"/>
    <xf numFmtId="165" fontId="35" fillId="0" borderId="0" xfId="3" applyNumberFormat="1" applyFont="1" applyFill="1" applyBorder="1" applyAlignment="1"/>
    <xf numFmtId="0" fontId="37" fillId="0" borderId="10" xfId="2" applyFont="1" applyFill="1" applyBorder="1" applyAlignment="1">
      <alignment horizontal="center" vertical="center" wrapText="1"/>
    </xf>
    <xf numFmtId="0" fontId="37" fillId="0" borderId="10" xfId="2" applyFont="1" applyFill="1" applyBorder="1" applyAlignment="1">
      <alignment horizontal="center" vertical="center" wrapText="1"/>
    </xf>
    <xf numFmtId="0" fontId="37" fillId="0" borderId="11" xfId="2" applyFont="1" applyFill="1" applyBorder="1" applyAlignment="1">
      <alignment horizontal="center" vertical="center" wrapText="1"/>
    </xf>
    <xf numFmtId="0" fontId="37" fillId="0" borderId="9" xfId="2" applyFont="1" applyFill="1" applyBorder="1" applyAlignment="1">
      <alignment horizontal="center" wrapText="1"/>
    </xf>
    <xf numFmtId="0" fontId="37" fillId="0" borderId="1" xfId="2" applyFont="1" applyFill="1" applyBorder="1" applyAlignment="1">
      <alignment horizontal="center" vertical="center" wrapText="1"/>
    </xf>
    <xf numFmtId="0" fontId="46" fillId="0" borderId="4" xfId="2" applyFont="1" applyFill="1" applyBorder="1" applyAlignment="1">
      <alignment horizontal="center" vertical="center" wrapText="1"/>
    </xf>
    <xf numFmtId="0" fontId="46" fillId="0" borderId="2" xfId="2" applyFont="1" applyFill="1" applyBorder="1" applyAlignment="1">
      <alignment horizontal="center" vertical="center" wrapText="1"/>
    </xf>
    <xf numFmtId="0" fontId="37" fillId="0" borderId="4" xfId="2" applyFont="1" applyFill="1" applyBorder="1" applyAlignment="1">
      <alignment horizontal="center" vertical="center" wrapText="1"/>
    </xf>
    <xf numFmtId="0" fontId="37" fillId="0" borderId="2" xfId="2" applyFont="1" applyFill="1" applyBorder="1" applyAlignment="1">
      <alignment horizontal="center" vertical="center" wrapText="1"/>
    </xf>
    <xf numFmtId="0" fontId="37" fillId="0" borderId="1" xfId="3" applyFont="1" applyFill="1" applyBorder="1" applyAlignment="1">
      <alignment horizontal="center" vertical="center" wrapText="1"/>
    </xf>
    <xf numFmtId="0" fontId="35" fillId="0" borderId="0" xfId="2" applyFont="1" applyFill="1" applyAlignment="1">
      <alignment horizontal="center" wrapText="1"/>
    </xf>
    <xf numFmtId="0" fontId="37" fillId="0" borderId="3" xfId="2" applyFont="1" applyFill="1" applyBorder="1" applyAlignment="1">
      <alignment horizontal="left" vertical="distributed" wrapText="1"/>
    </xf>
    <xf numFmtId="0" fontId="37" fillId="0" borderId="12" xfId="2" applyFont="1" applyFill="1" applyBorder="1" applyAlignment="1">
      <alignment horizontal="left" vertical="distributed" wrapText="1"/>
    </xf>
    <xf numFmtId="164" fontId="42" fillId="0" borderId="0" xfId="4" applyFont="1" applyFill="1" applyBorder="1" applyAlignment="1">
      <alignment horizontal="center" vertical="center" wrapText="1"/>
    </xf>
    <xf numFmtId="0" fontId="42" fillId="0" borderId="0" xfId="2" applyFont="1" applyFill="1" applyBorder="1" applyAlignment="1">
      <alignment horizontal="center" vertical="center" wrapText="1"/>
    </xf>
    <xf numFmtId="0" fontId="34" fillId="0" borderId="0" xfId="2" applyFill="1" applyAlignment="1">
      <alignment horizontal="center" vertical="center" wrapText="1"/>
    </xf>
    <xf numFmtId="0" fontId="37" fillId="0" borderId="9" xfId="2" applyFont="1" applyFill="1" applyBorder="1" applyAlignment="1">
      <alignment horizontal="right" wrapText="1"/>
    </xf>
    <xf numFmtId="0" fontId="34" fillId="0" borderId="9" xfId="2" applyFill="1" applyBorder="1" applyAlignment="1">
      <alignment wrapText="1"/>
    </xf>
    <xf numFmtId="0" fontId="37" fillId="0" borderId="13" xfId="2" applyFont="1" applyFill="1" applyBorder="1" applyAlignment="1">
      <alignment horizontal="left" vertical="distributed" wrapText="1"/>
    </xf>
    <xf numFmtId="164" fontId="42" fillId="2" borderId="0" xfId="4" applyFont="1" applyFill="1" applyBorder="1" applyAlignment="1">
      <alignment horizontal="center" vertical="center" wrapText="1"/>
    </xf>
    <xf numFmtId="0" fontId="42" fillId="2" borderId="0" xfId="2" applyFont="1" applyFill="1" applyBorder="1" applyAlignment="1">
      <alignment horizontal="center" vertical="center" wrapText="1"/>
    </xf>
    <xf numFmtId="0" fontId="34" fillId="2" borderId="0" xfId="2" applyFill="1" applyAlignment="1">
      <alignment horizontal="center" vertical="center" wrapText="1"/>
    </xf>
    <xf numFmtId="0" fontId="43" fillId="2" borderId="0" xfId="2" applyFont="1" applyFill="1" applyAlignment="1">
      <alignment horizontal="center" vertical="center" wrapText="1"/>
    </xf>
    <xf numFmtId="164" fontId="37" fillId="0" borderId="9" xfId="4" applyFont="1" applyBorder="1" applyAlignment="1">
      <alignment horizontal="right" vertical="center" wrapText="1"/>
    </xf>
    <xf numFmtId="0" fontId="34" fillId="0" borderId="9" xfId="2" applyBorder="1" applyAlignment="1">
      <alignment horizontal="right" wrapText="1"/>
    </xf>
    <xf numFmtId="0" fontId="37" fillId="0" borderId="8" xfId="2" applyFont="1" applyFill="1" applyBorder="1" applyAlignment="1">
      <alignment horizontal="center" vertical="center" wrapText="1"/>
    </xf>
    <xf numFmtId="0" fontId="37" fillId="0" borderId="3" xfId="2" applyFont="1" applyFill="1" applyBorder="1" applyAlignment="1">
      <alignment horizontal="right" vertical="justify" wrapText="1"/>
    </xf>
    <xf numFmtId="0" fontId="34" fillId="0" borderId="12" xfId="2" applyFill="1" applyBorder="1" applyAlignment="1">
      <alignment horizontal="right" vertical="justify" wrapText="1"/>
    </xf>
    <xf numFmtId="0" fontId="34" fillId="0" borderId="8" xfId="2" applyFill="1" applyBorder="1"/>
    <xf numFmtId="0" fontId="34" fillId="0" borderId="2" xfId="2" applyFill="1" applyBorder="1"/>
    <xf numFmtId="0" fontId="34" fillId="0" borderId="8" xfId="2" applyFill="1" applyBorder="1" applyAlignment="1">
      <alignment horizontal="center" vertical="center" wrapText="1"/>
    </xf>
    <xf numFmtId="0" fontId="34" fillId="0" borderId="8" xfId="2" applyFill="1" applyBorder="1" applyAlignment="1">
      <alignment vertical="center" wrapText="1"/>
    </xf>
    <xf numFmtId="0" fontId="34" fillId="0" borderId="8" xfId="2" applyFill="1" applyBorder="1" applyAlignment="1">
      <alignment wrapText="1"/>
    </xf>
    <xf numFmtId="0" fontId="34" fillId="0" borderId="2" xfId="2" applyFill="1" applyBorder="1" applyAlignment="1">
      <alignment vertical="center" wrapText="1"/>
    </xf>
    <xf numFmtId="0" fontId="37" fillId="0" borderId="0" xfId="2" applyFont="1" applyFill="1" applyBorder="1" applyAlignment="1">
      <alignment horizontal="right" wrapText="1"/>
    </xf>
    <xf numFmtId="0" fontId="34" fillId="0" borderId="1" xfId="2" applyFill="1" applyBorder="1" applyAlignment="1">
      <alignment horizontal="center" vertical="center" wrapText="1"/>
    </xf>
    <xf numFmtId="0" fontId="34" fillId="0" borderId="1" xfId="2" applyFill="1" applyBorder="1" applyAlignment="1">
      <alignment vertical="center" wrapText="1"/>
    </xf>
    <xf numFmtId="164" fontId="35" fillId="2" borderId="0" xfId="1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left" vertical="center" wrapText="1"/>
    </xf>
    <xf numFmtId="0" fontId="38" fillId="0" borderId="0" xfId="0" applyFont="1" applyFill="1" applyBorder="1" applyAlignment="1">
      <alignment horizontal="left" wrapText="1"/>
    </xf>
    <xf numFmtId="0" fontId="45" fillId="0" borderId="0" xfId="0" applyFont="1" applyBorder="1" applyAlignment="1">
      <alignment horizontal="left"/>
    </xf>
    <xf numFmtId="0" fontId="45" fillId="0" borderId="0" xfId="0" applyFont="1" applyAlignment="1">
      <alignment horizontal="left"/>
    </xf>
    <xf numFmtId="0" fontId="37" fillId="0" borderId="3" xfId="0" applyFont="1" applyFill="1" applyBorder="1" applyAlignment="1">
      <alignment horizontal="right" vertical="distributed" wrapText="1"/>
    </xf>
    <xf numFmtId="0" fontId="38" fillId="0" borderId="12" xfId="0" applyFont="1" applyFill="1" applyBorder="1" applyAlignment="1">
      <alignment horizontal="right" vertical="distributed"/>
    </xf>
    <xf numFmtId="0" fontId="37" fillId="0" borderId="4" xfId="0" applyFont="1" applyFill="1" applyBorder="1" applyAlignment="1">
      <alignment horizontal="center" vertical="center"/>
    </xf>
    <xf numFmtId="0" fontId="37" fillId="0" borderId="8" xfId="0" applyFont="1" applyFill="1" applyBorder="1" applyAlignment="1">
      <alignment horizontal="center" vertical="center"/>
    </xf>
    <xf numFmtId="0" fontId="37" fillId="0" borderId="2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left" vertical="distributed" wrapText="1"/>
    </xf>
    <xf numFmtId="0" fontId="38" fillId="0" borderId="12" xfId="0" applyFont="1" applyFill="1" applyBorder="1" applyAlignment="1">
      <alignment horizontal="left" vertical="distributed"/>
    </xf>
    <xf numFmtId="0" fontId="38" fillId="0" borderId="4" xfId="0" applyFont="1" applyFill="1" applyBorder="1" applyAlignment="1">
      <alignment horizontal="center" vertical="center"/>
    </xf>
    <xf numFmtId="0" fontId="38" fillId="0" borderId="8" xfId="0" applyFont="1" applyFill="1" applyBorder="1" applyAlignment="1">
      <alignment horizontal="center" vertical="center"/>
    </xf>
    <xf numFmtId="0" fontId="38" fillId="0" borderId="2" xfId="0" applyFont="1" applyFill="1" applyBorder="1" applyAlignment="1">
      <alignment horizontal="center" vertical="center"/>
    </xf>
    <xf numFmtId="10" fontId="35" fillId="0" borderId="0" xfId="1" applyNumberFormat="1" applyFont="1" applyFill="1" applyBorder="1" applyAlignment="1">
      <alignment horizontal="center" vertical="center" wrapText="1"/>
    </xf>
    <xf numFmtId="164" fontId="42" fillId="0" borderId="0" xfId="1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38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35" fillId="0" borderId="14" xfId="1" applyFont="1" applyFill="1" applyBorder="1" applyAlignment="1">
      <alignment horizontal="center" vertical="center" wrapText="1"/>
    </xf>
    <xf numFmtId="0" fontId="35" fillId="0" borderId="15" xfId="0" applyFont="1" applyFill="1" applyBorder="1" applyAlignment="1">
      <alignment horizontal="center" vertical="center" wrapText="1"/>
    </xf>
    <xf numFmtId="0" fontId="35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37" fillId="0" borderId="3" xfId="0" applyFont="1" applyBorder="1" applyAlignment="1">
      <alignment horizontal="left" vertical="center" wrapText="1"/>
    </xf>
    <xf numFmtId="0" fontId="38" fillId="0" borderId="12" xfId="0" applyFont="1" applyBorder="1" applyAlignment="1">
      <alignment horizontal="left" vertical="center"/>
    </xf>
    <xf numFmtId="0" fontId="37" fillId="0" borderId="4" xfId="0" applyFont="1" applyBorder="1" applyAlignment="1">
      <alignment horizontal="center" vertical="center"/>
    </xf>
    <xf numFmtId="0" fontId="37" fillId="0" borderId="8" xfId="0" applyFont="1" applyBorder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3" fontId="35" fillId="0" borderId="0" xfId="1" applyNumberFormat="1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164" fontId="35" fillId="0" borderId="0" xfId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/>
    <xf numFmtId="3" fontId="38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35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38" fillId="0" borderId="0" xfId="0" applyFont="1" applyBorder="1" applyAlignment="1">
      <alignment horizontal="right" wrapText="1"/>
    </xf>
    <xf numFmtId="164" fontId="37" fillId="0" borderId="6" xfId="1" applyFont="1" applyFill="1" applyBorder="1" applyAlignment="1">
      <alignment horizontal="left" vertical="justify" wrapText="1" indent="1"/>
    </xf>
    <xf numFmtId="0" fontId="37" fillId="0" borderId="1" xfId="0" applyFont="1" applyFill="1" applyBorder="1" applyAlignment="1">
      <alignment horizontal="center" vertical="center" wrapText="1"/>
    </xf>
    <xf numFmtId="164" fontId="37" fillId="0" borderId="1" xfId="1" applyFont="1" applyFill="1" applyBorder="1" applyAlignment="1">
      <alignment horizontal="center" vertical="center" wrapText="1"/>
    </xf>
    <xf numFmtId="3" fontId="37" fillId="0" borderId="1" xfId="0" applyNumberFormat="1" applyFont="1" applyFill="1" applyBorder="1" applyAlignment="1">
      <alignment horizontal="right"/>
    </xf>
    <xf numFmtId="169" fontId="37" fillId="0" borderId="1" xfId="0" applyNumberFormat="1" applyFont="1" applyFill="1" applyBorder="1" applyAlignment="1">
      <alignment horizontal="right"/>
    </xf>
    <xf numFmtId="0" fontId="47" fillId="0" borderId="0" xfId="223" applyNumberFormat="1" applyFont="1" applyAlignment="1">
      <alignment horizontal="right" vertical="center" wrapText="1"/>
    </xf>
  </cellXfs>
  <cellStyles count="224">
    <cellStyle name="Comma 2" xfId="18"/>
    <cellStyle name="Comma_УПФ0603" xfId="1"/>
    <cellStyle name="Comma_УПФ0603 2" xfId="4"/>
    <cellStyle name="Normal" xfId="0" builtinId="0"/>
    <cellStyle name="Normal 10" xfId="16"/>
    <cellStyle name="Normal 10 2" xfId="49"/>
    <cellStyle name="Normal 10 2 2" xfId="157"/>
    <cellStyle name="Normal 10 3" xfId="80"/>
    <cellStyle name="Normal 10 3 2" xfId="187"/>
    <cellStyle name="Normal 10 4" xfId="125"/>
    <cellStyle name="Normal 103" xfId="68"/>
    <cellStyle name="Normal 11" xfId="17"/>
    <cellStyle name="Normal 11 2" xfId="50"/>
    <cellStyle name="Normal 11 2 2" xfId="158"/>
    <cellStyle name="Normal 11 3" xfId="81"/>
    <cellStyle name="Normal 11 3 2" xfId="188"/>
    <cellStyle name="Normal 11 4" xfId="126"/>
    <cellStyle name="Normal 12" xfId="35"/>
    <cellStyle name="Normal 12 2" xfId="67"/>
    <cellStyle name="Normal 12 2 2" xfId="175"/>
    <cellStyle name="Normal 12 3" xfId="98"/>
    <cellStyle name="Normal 12 3 2" xfId="205"/>
    <cellStyle name="Normal 12 4" xfId="143"/>
    <cellStyle name="Normal 13" xfId="36"/>
    <cellStyle name="Normal 13 2" xfId="99"/>
    <cellStyle name="Normal 13 2 2" xfId="206"/>
    <cellStyle name="Normal 13 3" xfId="144"/>
    <cellStyle name="Normal 14" xfId="37"/>
    <cellStyle name="Normal 14 2" xfId="100"/>
    <cellStyle name="Normal 14 2 2" xfId="207"/>
    <cellStyle name="Normal 14 3" xfId="145"/>
    <cellStyle name="Normal 15" xfId="38"/>
    <cellStyle name="Normal 15 2" xfId="101"/>
    <cellStyle name="Normal 15 2 2" xfId="208"/>
    <cellStyle name="Normal 15 3" xfId="146"/>
    <cellStyle name="Normal 16" xfId="39"/>
    <cellStyle name="Normal 16 2" xfId="147"/>
    <cellStyle name="Normal 17" xfId="69"/>
    <cellStyle name="Normal 17 2" xfId="176"/>
    <cellStyle name="Normal 18" xfId="70"/>
    <cellStyle name="Normal 18 2" xfId="177"/>
    <cellStyle name="Normal 19" xfId="102"/>
    <cellStyle name="Normal 19 2" xfId="209"/>
    <cellStyle name="Normal 2" xfId="8"/>
    <cellStyle name="Normal 2 2" xfId="2"/>
    <cellStyle name="Normal 2 2 2" xfId="9"/>
    <cellStyle name="Normal 2 2 2 2" xfId="21"/>
    <cellStyle name="Normal 2 2 2 2 2" xfId="53"/>
    <cellStyle name="Normal 2 2 2 2 2 2" xfId="161"/>
    <cellStyle name="Normal 2 2 2 2 3" xfId="84"/>
    <cellStyle name="Normal 2 2 2 2 3 2" xfId="191"/>
    <cellStyle name="Normal 2 2 2 2 4" xfId="129"/>
    <cellStyle name="Normal 2 2 2 3" xfId="29"/>
    <cellStyle name="Normal 2 2 2 3 2" xfId="61"/>
    <cellStyle name="Normal 2 2 2 3 2 2" xfId="169"/>
    <cellStyle name="Normal 2 2 2 3 3" xfId="92"/>
    <cellStyle name="Normal 2 2 2 3 3 2" xfId="199"/>
    <cellStyle name="Normal 2 2 2 3 4" xfId="137"/>
    <cellStyle name="Normal 2 2 2 4" xfId="42"/>
    <cellStyle name="Normal 2 2 2 4 2" xfId="150"/>
    <cellStyle name="Normal 2 2 2 5" xfId="73"/>
    <cellStyle name="Normal 2 2 2 5 2" xfId="180"/>
    <cellStyle name="Normal 2 2 2 6" xfId="118"/>
    <cellStyle name="Normal 2 3" xfId="220"/>
    <cellStyle name="Normal 20" xfId="103"/>
    <cellStyle name="Normal 20 2" xfId="210"/>
    <cellStyle name="Normal 21" xfId="104"/>
    <cellStyle name="Normal 21 2" xfId="211"/>
    <cellStyle name="Normal 22" xfId="105"/>
    <cellStyle name="Normal 22 2" xfId="212"/>
    <cellStyle name="Normal 23" xfId="106"/>
    <cellStyle name="Normal 23 2" xfId="213"/>
    <cellStyle name="Normal 24" xfId="107"/>
    <cellStyle name="Normal 24 2" xfId="214"/>
    <cellStyle name="Normal 25" xfId="108"/>
    <cellStyle name="Normal 25 2" xfId="215"/>
    <cellStyle name="Normal 26" xfId="109"/>
    <cellStyle name="Normal 26 2" xfId="216"/>
    <cellStyle name="Normal 27" xfId="110"/>
    <cellStyle name="Normal 27 2" xfId="217"/>
    <cellStyle name="Normal 28" xfId="111"/>
    <cellStyle name="Normal 28 2" xfId="218"/>
    <cellStyle name="Normal 29" xfId="112"/>
    <cellStyle name="Normal 3" xfId="10"/>
    <cellStyle name="Normal 3 2" xfId="22"/>
    <cellStyle name="Normal 3 2 2" xfId="54"/>
    <cellStyle name="Normal 3 2 2 2" xfId="162"/>
    <cellStyle name="Normal 3 2 3" xfId="85"/>
    <cellStyle name="Normal 3 2 3 2" xfId="192"/>
    <cellStyle name="Normal 3 2 4" xfId="130"/>
    <cellStyle name="Normal 3 3" xfId="30"/>
    <cellStyle name="Normal 3 3 2" xfId="62"/>
    <cellStyle name="Normal 3 3 2 2" xfId="170"/>
    <cellStyle name="Normal 3 3 3" xfId="93"/>
    <cellStyle name="Normal 3 3 3 2" xfId="200"/>
    <cellStyle name="Normal 3 3 4" xfId="138"/>
    <cellStyle name="Normal 3 4" xfId="43"/>
    <cellStyle name="Normal 3 4 2" xfId="151"/>
    <cellStyle name="Normal 3 5" xfId="74"/>
    <cellStyle name="Normal 3 5 2" xfId="181"/>
    <cellStyle name="Normal 3 6" xfId="219"/>
    <cellStyle name="Normal 3 7" xfId="119"/>
    <cellStyle name="Normal 30" xfId="113"/>
    <cellStyle name="Normal 31" xfId="114"/>
    <cellStyle name="Normal 32" xfId="115"/>
    <cellStyle name="Normal 33" xfId="221"/>
    <cellStyle name="Normal 34" xfId="222"/>
    <cellStyle name="Normal 35" xfId="223"/>
    <cellStyle name="Normal 4" xfId="11"/>
    <cellStyle name="Normal 4 2" xfId="23"/>
    <cellStyle name="Normal 4 2 2" xfId="55"/>
    <cellStyle name="Normal 4 2 2 2" xfId="163"/>
    <cellStyle name="Normal 4 2 3" xfId="86"/>
    <cellStyle name="Normal 4 2 3 2" xfId="193"/>
    <cellStyle name="Normal 4 2 4" xfId="131"/>
    <cellStyle name="Normal 4 3" xfId="31"/>
    <cellStyle name="Normal 4 3 2" xfId="63"/>
    <cellStyle name="Normal 4 3 2 2" xfId="171"/>
    <cellStyle name="Normal 4 3 3" xfId="94"/>
    <cellStyle name="Normal 4 3 3 2" xfId="201"/>
    <cellStyle name="Normal 4 3 4" xfId="139"/>
    <cellStyle name="Normal 4 4" xfId="44"/>
    <cellStyle name="Normal 4 4 2" xfId="152"/>
    <cellStyle name="Normal 4 5" xfId="75"/>
    <cellStyle name="Normal 4 5 2" xfId="182"/>
    <cellStyle name="Normal 4 6" xfId="120"/>
    <cellStyle name="Normal 5" xfId="6"/>
    <cellStyle name="Normal 5 2" xfId="19"/>
    <cellStyle name="Normal 5 2 2" xfId="51"/>
    <cellStyle name="Normal 5 2 2 2" xfId="159"/>
    <cellStyle name="Normal 5 2 3" xfId="82"/>
    <cellStyle name="Normal 5 2 3 2" xfId="189"/>
    <cellStyle name="Normal 5 2 4" xfId="127"/>
    <cellStyle name="Normal 5 3" xfId="27"/>
    <cellStyle name="Normal 5 3 2" xfId="59"/>
    <cellStyle name="Normal 5 3 2 2" xfId="167"/>
    <cellStyle name="Normal 5 3 3" xfId="90"/>
    <cellStyle name="Normal 5 3 3 2" xfId="197"/>
    <cellStyle name="Normal 5 3 4" xfId="135"/>
    <cellStyle name="Normal 5 4" xfId="40"/>
    <cellStyle name="Normal 5 4 2" xfId="148"/>
    <cellStyle name="Normal 5 5" xfId="71"/>
    <cellStyle name="Normal 5 5 2" xfId="178"/>
    <cellStyle name="Normal 5 6" xfId="116"/>
    <cellStyle name="Normal 6" xfId="12"/>
    <cellStyle name="Normal 6 2" xfId="24"/>
    <cellStyle name="Normal 6 2 2" xfId="56"/>
    <cellStyle name="Normal 6 2 2 2" xfId="164"/>
    <cellStyle name="Normal 6 2 3" xfId="87"/>
    <cellStyle name="Normal 6 2 3 2" xfId="194"/>
    <cellStyle name="Normal 6 2 4" xfId="132"/>
    <cellStyle name="Normal 6 3" xfId="32"/>
    <cellStyle name="Normal 6 3 2" xfId="64"/>
    <cellStyle name="Normal 6 3 2 2" xfId="172"/>
    <cellStyle name="Normal 6 3 3" xfId="95"/>
    <cellStyle name="Normal 6 3 3 2" xfId="202"/>
    <cellStyle name="Normal 6 3 4" xfId="140"/>
    <cellStyle name="Normal 6 4" xfId="45"/>
    <cellStyle name="Normal 6 4 2" xfId="153"/>
    <cellStyle name="Normal 6 5" xfId="76"/>
    <cellStyle name="Normal 6 5 2" xfId="183"/>
    <cellStyle name="Normal 6 6" xfId="121"/>
    <cellStyle name="Normal 7" xfId="14"/>
    <cellStyle name="Normal 7 2" xfId="26"/>
    <cellStyle name="Normal 7 2 2" xfId="58"/>
    <cellStyle name="Normal 7 2 2 2" xfId="166"/>
    <cellStyle name="Normal 7 2 3" xfId="89"/>
    <cellStyle name="Normal 7 2 3 2" xfId="196"/>
    <cellStyle name="Normal 7 2 4" xfId="134"/>
    <cellStyle name="Normal 7 3" xfId="34"/>
    <cellStyle name="Normal 7 3 2" xfId="66"/>
    <cellStyle name="Normal 7 3 2 2" xfId="174"/>
    <cellStyle name="Normal 7 3 3" xfId="97"/>
    <cellStyle name="Normal 7 3 3 2" xfId="204"/>
    <cellStyle name="Normal 7 3 4" xfId="142"/>
    <cellStyle name="Normal 7 4" xfId="47"/>
    <cellStyle name="Normal 7 4 2" xfId="155"/>
    <cellStyle name="Normal 7 5" xfId="78"/>
    <cellStyle name="Normal 7 5 2" xfId="185"/>
    <cellStyle name="Normal 7 6" xfId="123"/>
    <cellStyle name="Normal 79" xfId="7"/>
    <cellStyle name="Normal 79 2" xfId="20"/>
    <cellStyle name="Normal 79 2 2" xfId="52"/>
    <cellStyle name="Normal 79 2 2 2" xfId="160"/>
    <cellStyle name="Normal 79 2 3" xfId="83"/>
    <cellStyle name="Normal 79 2 3 2" xfId="190"/>
    <cellStyle name="Normal 79 2 4" xfId="128"/>
    <cellStyle name="Normal 79 3" xfId="28"/>
    <cellStyle name="Normal 79 3 2" xfId="60"/>
    <cellStyle name="Normal 79 3 2 2" xfId="168"/>
    <cellStyle name="Normal 79 3 3" xfId="91"/>
    <cellStyle name="Normal 79 3 3 2" xfId="198"/>
    <cellStyle name="Normal 79 3 4" xfId="136"/>
    <cellStyle name="Normal 79 4" xfId="41"/>
    <cellStyle name="Normal 79 4 2" xfId="149"/>
    <cellStyle name="Normal 79 5" xfId="72"/>
    <cellStyle name="Normal 79 5 2" xfId="179"/>
    <cellStyle name="Normal 79 6" xfId="117"/>
    <cellStyle name="Normal 8" xfId="13"/>
    <cellStyle name="Normal 8 2" xfId="25"/>
    <cellStyle name="Normal 8 2 2" xfId="57"/>
    <cellStyle name="Normal 8 2 2 2" xfId="165"/>
    <cellStyle name="Normal 8 2 3" xfId="88"/>
    <cellStyle name="Normal 8 2 3 2" xfId="195"/>
    <cellStyle name="Normal 8 2 4" xfId="133"/>
    <cellStyle name="Normal 8 3" xfId="33"/>
    <cellStyle name="Normal 8 3 2" xfId="65"/>
    <cellStyle name="Normal 8 3 2 2" xfId="173"/>
    <cellStyle name="Normal 8 3 3" xfId="96"/>
    <cellStyle name="Normal 8 3 3 2" xfId="203"/>
    <cellStyle name="Normal 8 3 4" xfId="141"/>
    <cellStyle name="Normal 8 4" xfId="46"/>
    <cellStyle name="Normal 8 4 2" xfId="154"/>
    <cellStyle name="Normal 8 5" xfId="77"/>
    <cellStyle name="Normal 8 5 2" xfId="184"/>
    <cellStyle name="Normal 8 6" xfId="122"/>
    <cellStyle name="Normal 9" xfId="15"/>
    <cellStyle name="Normal 9 2" xfId="48"/>
    <cellStyle name="Normal 9 2 2" xfId="156"/>
    <cellStyle name="Normal 9 3" xfId="79"/>
    <cellStyle name="Normal 9 3 2" xfId="186"/>
    <cellStyle name="Normal 9 4" xfId="124"/>
    <cellStyle name="Normal_Graph_1_3 2" xfId="3"/>
    <cellStyle name="Percent 2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C00FF"/>
      <color rgb="FFFF9900"/>
      <color rgb="FFFF3399"/>
      <color rgb="FF990033"/>
      <color rgb="FF7BC060"/>
      <color rgb="FF6600FF"/>
      <color rgb="FFCC9900"/>
      <color rgb="FF9933FF"/>
      <color rgb="FF108447"/>
      <color rgb="FF2074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.03.20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4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5"/>
      <c:depthPercent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64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64E-5"/>
                  <c:y val="-1.50129469110478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69718304397E-2"/>
                  <c:y val="6.22960320715411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6.9248214058574287E-2"/>
                  <c:y val="6.96556431921038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5099981192033685E-2"/>
                  <c:y val="3.056721702858215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4.2218448549340468E-2"/>
                  <c:y val="-2.936996984998408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8.5801072597662786E-2"/>
                  <c:y val="-4.015437146993857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-5.0579839817008324E-2"/>
                  <c:y val="-8.873853491112067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-0.12434305295692759"/>
                  <c:y val="-0.1399783846057731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dLbl>
              <c:idx val="9"/>
              <c:layout>
                <c:manualLayout>
                  <c:x val="-4.7728856530006317E-2"/>
                  <c:y val="-6.123696952455313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D22-486E-95C7-E9A2C48B114B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ПОАД "ЦКБ - СИЛА" </c:v>
                </c:pt>
                <c:pt idx="6">
                  <c:v>ПОД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№1.2.1-ОФ'!$F$4:$F$13</c:f>
              <c:numCache>
                <c:formatCode>0.00</c:formatCode>
                <c:ptCount val="10"/>
                <c:pt idx="0">
                  <c:v>24.846630895137405</c:v>
                </c:pt>
                <c:pt idx="1">
                  <c:v>8.9271128554596686</c:v>
                </c:pt>
                <c:pt idx="2">
                  <c:v>19.719015699137024</c:v>
                </c:pt>
                <c:pt idx="3">
                  <c:v>20.309425054931058</c:v>
                </c:pt>
                <c:pt idx="4">
                  <c:v>9.1402095341209435</c:v>
                </c:pt>
                <c:pt idx="5">
                  <c:v>8.085811865108429</c:v>
                </c:pt>
                <c:pt idx="6">
                  <c:v>4.1170031525650419</c:v>
                </c:pt>
                <c:pt idx="7">
                  <c:v>2.7029662771072829</c:v>
                </c:pt>
                <c:pt idx="8">
                  <c:v>1.6946828328503645</c:v>
                </c:pt>
                <c:pt idx="9">
                  <c:v>0.45714183358277871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към 3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1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.03.20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2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4 г.</a:t>
            </a:r>
          </a:p>
        </c:rich>
      </c:tx>
      <c:layout>
        <c:manualLayout>
          <c:xMode val="edge"/>
          <c:yMode val="edge"/>
          <c:x val="0.1075491697859262"/>
          <c:y val="2.033890707427662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67"/>
          <c:y val="0.41864406779661306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225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539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46E-3"/>
                  <c:y val="7.34459457431974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876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7.5043676881313082E-2"/>
                  <c:y val="-6.63884502355315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-2.8812064929883249E-2"/>
                  <c:y val="-0.119689245176597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6.3947520338152014E-2"/>
                  <c:y val="-0.1403648780198548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dLbl>
              <c:idx val="9"/>
              <c:layout>
                <c:manualLayout>
                  <c:x val="9.9568503940432013E-2"/>
                  <c:y val="-2.93494980527084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051-4EEE-AAF3-7C495455EC1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 ПОАД "ЦКБ - СИЛА" </c:v>
                </c:pt>
                <c:pt idx="6">
                  <c:v>ПОД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№2.2.1-ОФ '!$F$4:$F$13</c:f>
              <c:numCache>
                <c:formatCode>#,##0.00</c:formatCode>
                <c:ptCount val="10"/>
                <c:pt idx="0">
                  <c:v>24.584215236524756</c:v>
                </c:pt>
                <c:pt idx="1">
                  <c:v>8.8074885676846204</c:v>
                </c:pt>
                <c:pt idx="2">
                  <c:v>20.254129159657587</c:v>
                </c:pt>
                <c:pt idx="3">
                  <c:v>20.557332911936506</c:v>
                </c:pt>
                <c:pt idx="4">
                  <c:v>11.684719506485006</c:v>
                </c:pt>
                <c:pt idx="5">
                  <c:v>8.8663792472132918</c:v>
                </c:pt>
                <c:pt idx="6">
                  <c:v>2.3912002728341384</c:v>
                </c:pt>
                <c:pt idx="7">
                  <c:v>1.6001256512535935</c:v>
                </c:pt>
                <c:pt idx="8">
                  <c:v>0.9903715637593109</c:v>
                </c:pt>
                <c:pt idx="9">
                  <c:v>0.26403788265119305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'Таблица №1.2.1-ОФ'!$A$1:$F$1</c:f>
          <c:strCache>
            <c:ptCount val="6"/>
            <c:pt idx="0">
              <c:v>Относително разпределение на осигурените лица в пенсионните фондове по ПОД към 31.03.2024 г. </c:v>
            </c:pt>
          </c:strCache>
        </c:strRef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ea typeface="Arial"/>
              <a:cs typeface="Times New Roman" panose="02020603050405020304" pitchFamily="18" charset="0"/>
            </a:defRPr>
          </a:pPr>
          <a:endParaRPr lang="bg-BG"/>
        </a:p>
      </c:tx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903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56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35E-2"/>
                  <c:y val="-3.7542863325761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№1.2.1-ОФ'!$B$15:$E$15</c:f>
              <c:numCache>
                <c:formatCode>0.00</c:formatCode>
                <c:ptCount val="4"/>
                <c:pt idx="0">
                  <c:v>80.491175206190491</c:v>
                </c:pt>
                <c:pt idx="1">
                  <c:v>6.5451748240613945</c:v>
                </c:pt>
                <c:pt idx="2">
                  <c:v>12.766535044422508</c:v>
                </c:pt>
                <c:pt idx="3">
                  <c:v>0.19711492532560582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'Таблица №2.2.1-ОФ '!$A$1:$F$1</c:f>
          <c:strCache>
            <c:ptCount val="6"/>
            <c:pt idx="0">
              <c:v>Относително разпределение на нетните активи в пенсионните фондове към 31.03.2024 г.</c:v>
            </c:pt>
          </c:strCache>
        </c:strRef>
      </c:tx>
      <c:layout>
        <c:manualLayout>
          <c:xMode val="edge"/>
          <c:yMode val="edge"/>
          <c:x val="0.13960703205791242"/>
          <c:y val="2.03389830508474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ea typeface="Arial"/>
              <a:cs typeface="Times New Roman" panose="02020603050405020304" pitchFamily="18" charset="0"/>
            </a:defRPr>
          </a:pPr>
          <a:endParaRPr lang="bg-BG"/>
        </a:p>
      </c:tx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217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6034E-2"/>
                  <c:y val="-5.47269896347708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'!$B$15:$E$15</c:f>
              <c:numCache>
                <c:formatCode>#,##0.00</c:formatCode>
                <c:ptCount val="4"/>
                <c:pt idx="0">
                  <c:v>87.104944125626545</c:v>
                </c:pt>
                <c:pt idx="1">
                  <c:v>6.7563420146003654</c:v>
                </c:pt>
                <c:pt idx="2">
                  <c:v>6.0641626743086707</c:v>
                </c:pt>
                <c:pt idx="3">
                  <c:v>7.4551185464413278E-2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zoomScale="137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9"/>
  <sheetViews>
    <sheetView zoomScale="137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0"/>
  <sheetViews>
    <sheetView zoomScale="137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zoomScale="137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198230" cy="56663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98230" cy="56663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230" cy="56663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198230" cy="56663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F13"/>
  <sheetViews>
    <sheetView showGridLines="0" tabSelected="1" zoomScaleNormal="100" zoomScaleSheetLayoutView="55" workbookViewId="0">
      <selection sqref="A1:W1"/>
    </sheetView>
  </sheetViews>
  <sheetFormatPr defaultColWidth="10.28515625" defaultRowHeight="15.75" x14ac:dyDescent="0.25"/>
  <cols>
    <col min="1" max="1" width="46" style="34" customWidth="1"/>
    <col min="2" max="2" width="9" style="43" customWidth="1"/>
    <col min="3" max="3" width="9.140625" style="34" customWidth="1"/>
    <col min="4" max="4" width="8.7109375" style="43" customWidth="1"/>
    <col min="5" max="5" width="8.7109375" style="34" customWidth="1"/>
    <col min="6" max="6" width="8.5703125" style="43" customWidth="1"/>
    <col min="7" max="7" width="8.7109375" style="34" customWidth="1"/>
    <col min="8" max="8" width="8.5703125" style="43" customWidth="1"/>
    <col min="9" max="9" width="8.7109375" style="34" customWidth="1"/>
    <col min="10" max="10" width="9" style="43" customWidth="1"/>
    <col min="11" max="11" width="9.140625" style="34" customWidth="1"/>
    <col min="12" max="12" width="9.5703125" style="43" customWidth="1"/>
    <col min="13" max="13" width="8.5703125" style="34" customWidth="1"/>
    <col min="14" max="14" width="9" style="43" customWidth="1"/>
    <col min="15" max="15" width="8.7109375" style="34" customWidth="1"/>
    <col min="16" max="16" width="9.140625" style="34" customWidth="1"/>
    <col min="17" max="17" width="8.7109375" style="34" customWidth="1"/>
    <col min="18" max="18" width="9.28515625" style="34" customWidth="1"/>
    <col min="19" max="19" width="8.7109375" style="34" customWidth="1"/>
    <col min="20" max="20" width="8.5703125" style="34" customWidth="1"/>
    <col min="21" max="21" width="8.7109375" style="34" customWidth="1"/>
    <col min="22" max="22" width="9.85546875" style="33" customWidth="1"/>
    <col min="23" max="23" width="9.28515625" style="34" customWidth="1"/>
    <col min="24" max="16384" width="10.28515625" style="34"/>
  </cols>
  <sheetData>
    <row r="1" spans="1:58" ht="23.25" customHeight="1" x14ac:dyDescent="0.3">
      <c r="A1" s="137" t="s">
        <v>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</row>
    <row r="2" spans="1:58" ht="22.5" customHeight="1" x14ac:dyDescent="0.25">
      <c r="B2" s="99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30" t="s">
        <v>1</v>
      </c>
      <c r="W2" s="130"/>
    </row>
    <row r="3" spans="1:58" s="37" customFormat="1" ht="70.5" customHeight="1" x14ac:dyDescent="0.25">
      <c r="A3" s="35" t="s">
        <v>2</v>
      </c>
      <c r="B3" s="131" t="s">
        <v>52</v>
      </c>
      <c r="C3" s="136"/>
      <c r="D3" s="131" t="s">
        <v>4</v>
      </c>
      <c r="E3" s="131"/>
      <c r="F3" s="131" t="s">
        <v>71</v>
      </c>
      <c r="G3" s="131"/>
      <c r="H3" s="131" t="s">
        <v>5</v>
      </c>
      <c r="I3" s="131"/>
      <c r="J3" s="131" t="s">
        <v>68</v>
      </c>
      <c r="K3" s="131"/>
      <c r="L3" s="131" t="s">
        <v>72</v>
      </c>
      <c r="M3" s="131"/>
      <c r="N3" s="131" t="s">
        <v>53</v>
      </c>
      <c r="O3" s="131"/>
      <c r="P3" s="134" t="s">
        <v>54</v>
      </c>
      <c r="Q3" s="135"/>
      <c r="R3" s="132" t="s">
        <v>49</v>
      </c>
      <c r="S3" s="133"/>
      <c r="T3" s="131" t="s">
        <v>67</v>
      </c>
      <c r="U3" s="131"/>
      <c r="V3" s="131" t="s">
        <v>7</v>
      </c>
      <c r="W3" s="131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</row>
    <row r="4" spans="1:58" s="38" customFormat="1" ht="26.25" customHeight="1" x14ac:dyDescent="0.2">
      <c r="A4" s="138" t="s">
        <v>66</v>
      </c>
      <c r="B4" s="128" t="s">
        <v>101</v>
      </c>
      <c r="C4" s="128" t="s">
        <v>102</v>
      </c>
      <c r="D4" s="128" t="str">
        <f>B4</f>
        <v>I триме-сечие 2023</v>
      </c>
      <c r="E4" s="128" t="str">
        <f>C4</f>
        <v>I триме-сечие 2024</v>
      </c>
      <c r="F4" s="128" t="str">
        <f t="shared" ref="F4:U4" si="0">D4</f>
        <v>I триме-сечие 2023</v>
      </c>
      <c r="G4" s="128" t="str">
        <f t="shared" si="0"/>
        <v>I триме-сечие 2024</v>
      </c>
      <c r="H4" s="128" t="str">
        <f t="shared" si="0"/>
        <v>I триме-сечие 2023</v>
      </c>
      <c r="I4" s="128" t="str">
        <f t="shared" si="0"/>
        <v>I триме-сечие 2024</v>
      </c>
      <c r="J4" s="128" t="str">
        <f t="shared" si="0"/>
        <v>I триме-сечие 2023</v>
      </c>
      <c r="K4" s="128" t="str">
        <f t="shared" si="0"/>
        <v>I триме-сечие 2024</v>
      </c>
      <c r="L4" s="128" t="str">
        <f t="shared" si="0"/>
        <v>I триме-сечие 2023</v>
      </c>
      <c r="M4" s="128" t="str">
        <f t="shared" si="0"/>
        <v>I триме-сечие 2024</v>
      </c>
      <c r="N4" s="128" t="str">
        <f t="shared" si="0"/>
        <v>I триме-сечие 2023</v>
      </c>
      <c r="O4" s="128" t="str">
        <f t="shared" si="0"/>
        <v>I триме-сечие 2024</v>
      </c>
      <c r="P4" s="128" t="str">
        <f t="shared" si="0"/>
        <v>I триме-сечие 2023</v>
      </c>
      <c r="Q4" s="128" t="str">
        <f t="shared" si="0"/>
        <v>I триме-сечие 2024</v>
      </c>
      <c r="R4" s="128" t="str">
        <f t="shared" si="0"/>
        <v>I триме-сечие 2023</v>
      </c>
      <c r="S4" s="128" t="str">
        <f t="shared" si="0"/>
        <v>I триме-сечие 2024</v>
      </c>
      <c r="T4" s="128" t="str">
        <f t="shared" si="0"/>
        <v>I триме-сечие 2023</v>
      </c>
      <c r="U4" s="128" t="str">
        <f t="shared" si="0"/>
        <v>I триме-сечие 2024</v>
      </c>
      <c r="V4" s="128" t="str">
        <f t="shared" ref="V4" si="1">T4</f>
        <v>I триме-сечие 2023</v>
      </c>
      <c r="W4" s="128" t="str">
        <f t="shared" ref="W4" si="2">U4</f>
        <v>I триме-сечие 2024</v>
      </c>
    </row>
    <row r="5" spans="1:58" s="37" customFormat="1" ht="24.6" customHeight="1" x14ac:dyDescent="0.25">
      <c r="A5" s="139"/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</row>
    <row r="6" spans="1:58" s="39" customFormat="1" ht="32.25" customHeight="1" x14ac:dyDescent="0.3">
      <c r="A6" s="116" t="s">
        <v>8</v>
      </c>
      <c r="B6" s="92">
        <v>19513</v>
      </c>
      <c r="C6" s="92">
        <v>18805</v>
      </c>
      <c r="D6" s="92">
        <v>8106</v>
      </c>
      <c r="E6" s="92">
        <v>9609</v>
      </c>
      <c r="F6" s="92">
        <v>13325</v>
      </c>
      <c r="G6" s="92">
        <v>15115</v>
      </c>
      <c r="H6" s="92">
        <v>14021</v>
      </c>
      <c r="I6" s="92">
        <v>15115</v>
      </c>
      <c r="J6" s="92">
        <v>7032</v>
      </c>
      <c r="K6" s="92">
        <v>8695</v>
      </c>
      <c r="L6" s="92">
        <v>7119</v>
      </c>
      <c r="M6" s="92">
        <v>8447</v>
      </c>
      <c r="N6" s="92">
        <v>2113</v>
      </c>
      <c r="O6" s="92">
        <v>2060</v>
      </c>
      <c r="P6" s="92">
        <v>1062</v>
      </c>
      <c r="Q6" s="92">
        <v>1559</v>
      </c>
      <c r="R6" s="92">
        <v>815</v>
      </c>
      <c r="S6" s="92">
        <v>872</v>
      </c>
      <c r="T6" s="97">
        <v>617</v>
      </c>
      <c r="U6" s="97">
        <v>505</v>
      </c>
      <c r="V6" s="92">
        <f>B6+D6+F6+H6+J6+L6+N6+P6+R6+T6</f>
        <v>73723</v>
      </c>
      <c r="W6" s="92">
        <f>C6+E6+G6+I6+K6+M6+O6+Q6+S6+U6</f>
        <v>80782</v>
      </c>
    </row>
    <row r="7" spans="1:58" s="39" customFormat="1" ht="32.25" customHeight="1" x14ac:dyDescent="0.3">
      <c r="A7" s="40" t="s">
        <v>9</v>
      </c>
      <c r="B7" s="92">
        <v>14899</v>
      </c>
      <c r="C7" s="92">
        <v>16895</v>
      </c>
      <c r="D7" s="92">
        <v>5389</v>
      </c>
      <c r="E7" s="92">
        <v>5781</v>
      </c>
      <c r="F7" s="92">
        <v>11887</v>
      </c>
      <c r="G7" s="92">
        <v>13968</v>
      </c>
      <c r="H7" s="92">
        <v>13197</v>
      </c>
      <c r="I7" s="92">
        <v>14394</v>
      </c>
      <c r="J7" s="92">
        <v>6563</v>
      </c>
      <c r="K7" s="92">
        <v>8205</v>
      </c>
      <c r="L7" s="92">
        <v>5017</v>
      </c>
      <c r="M7" s="92">
        <v>5908</v>
      </c>
      <c r="N7" s="92">
        <v>1743</v>
      </c>
      <c r="O7" s="92">
        <v>1867</v>
      </c>
      <c r="P7" s="92">
        <v>658</v>
      </c>
      <c r="Q7" s="92">
        <v>1248</v>
      </c>
      <c r="R7" s="92">
        <v>712</v>
      </c>
      <c r="S7" s="92">
        <v>801</v>
      </c>
      <c r="T7" s="97">
        <v>157</v>
      </c>
      <c r="U7" s="97">
        <v>284</v>
      </c>
      <c r="V7" s="92">
        <f t="shared" ref="V7:V12" si="3">B7+D7+F7+H7+J7+L7+N7+P7+R7+T7</f>
        <v>60222</v>
      </c>
      <c r="W7" s="92">
        <f t="shared" ref="W7:W12" si="4">C7+E7+G7+I7+K7+M7+O7+Q7+S7+U7</f>
        <v>69351</v>
      </c>
    </row>
    <row r="8" spans="1:58" s="39" customFormat="1" ht="32.25" customHeight="1" x14ac:dyDescent="0.3">
      <c r="A8" s="40" t="s">
        <v>10</v>
      </c>
      <c r="B8" s="92">
        <v>1764</v>
      </c>
      <c r="C8" s="92">
        <v>909</v>
      </c>
      <c r="D8" s="92">
        <v>1284</v>
      </c>
      <c r="E8" s="92">
        <v>2170</v>
      </c>
      <c r="F8" s="92">
        <v>290</v>
      </c>
      <c r="G8" s="92">
        <v>545</v>
      </c>
      <c r="H8" s="92">
        <v>213</v>
      </c>
      <c r="I8" s="92">
        <v>337</v>
      </c>
      <c r="J8" s="92">
        <v>145</v>
      </c>
      <c r="K8" s="92">
        <v>197</v>
      </c>
      <c r="L8" s="92">
        <v>702</v>
      </c>
      <c r="M8" s="92">
        <v>1862</v>
      </c>
      <c r="N8" s="92">
        <v>288</v>
      </c>
      <c r="O8" s="92">
        <v>165</v>
      </c>
      <c r="P8" s="92">
        <v>372</v>
      </c>
      <c r="Q8" s="92">
        <v>263</v>
      </c>
      <c r="R8" s="92">
        <v>102</v>
      </c>
      <c r="S8" s="92">
        <v>71</v>
      </c>
      <c r="T8" s="97">
        <v>460</v>
      </c>
      <c r="U8" s="97">
        <v>221</v>
      </c>
      <c r="V8" s="92">
        <f t="shared" si="3"/>
        <v>5620</v>
      </c>
      <c r="W8" s="92">
        <f t="shared" si="4"/>
        <v>6740</v>
      </c>
    </row>
    <row r="9" spans="1:58" s="39" customFormat="1" ht="32.25" customHeight="1" x14ac:dyDescent="0.3">
      <c r="A9" s="116" t="s">
        <v>39</v>
      </c>
      <c r="B9" s="92">
        <v>10641</v>
      </c>
      <c r="C9" s="92">
        <v>11536</v>
      </c>
      <c r="D9" s="92">
        <v>6214</v>
      </c>
      <c r="E9" s="92">
        <v>7434</v>
      </c>
      <c r="F9" s="92">
        <v>7695</v>
      </c>
      <c r="G9" s="92">
        <v>7155</v>
      </c>
      <c r="H9" s="92">
        <v>7195</v>
      </c>
      <c r="I9" s="92">
        <v>7067</v>
      </c>
      <c r="J9" s="92">
        <v>4360</v>
      </c>
      <c r="K9" s="92">
        <v>5004</v>
      </c>
      <c r="L9" s="92">
        <v>4529</v>
      </c>
      <c r="M9" s="92">
        <v>5681</v>
      </c>
      <c r="N9" s="92">
        <v>1605</v>
      </c>
      <c r="O9" s="92">
        <v>1506</v>
      </c>
      <c r="P9" s="92">
        <v>1230</v>
      </c>
      <c r="Q9" s="92">
        <v>1425</v>
      </c>
      <c r="R9" s="92">
        <v>736</v>
      </c>
      <c r="S9" s="92">
        <v>688</v>
      </c>
      <c r="T9" s="97">
        <v>740</v>
      </c>
      <c r="U9" s="97">
        <v>704</v>
      </c>
      <c r="V9" s="92">
        <f t="shared" si="3"/>
        <v>44945</v>
      </c>
      <c r="W9" s="92">
        <f t="shared" si="4"/>
        <v>48200</v>
      </c>
    </row>
    <row r="10" spans="1:58" s="39" customFormat="1" ht="32.25" customHeight="1" x14ac:dyDescent="0.3">
      <c r="A10" s="41" t="s">
        <v>40</v>
      </c>
      <c r="B10" s="92">
        <v>933</v>
      </c>
      <c r="C10" s="92">
        <v>167</v>
      </c>
      <c r="D10" s="92">
        <v>611</v>
      </c>
      <c r="E10" s="92">
        <v>1063</v>
      </c>
      <c r="F10" s="92">
        <v>87</v>
      </c>
      <c r="G10" s="92">
        <v>32</v>
      </c>
      <c r="H10" s="92">
        <v>3</v>
      </c>
      <c r="I10" s="92">
        <v>21</v>
      </c>
      <c r="J10" s="92">
        <v>42</v>
      </c>
      <c r="K10" s="92">
        <v>21</v>
      </c>
      <c r="L10" s="92">
        <v>1068</v>
      </c>
      <c r="M10" s="92">
        <v>2115</v>
      </c>
      <c r="N10" s="92">
        <v>98</v>
      </c>
      <c r="O10" s="92">
        <v>45</v>
      </c>
      <c r="P10" s="92">
        <v>83</v>
      </c>
      <c r="Q10" s="92">
        <v>39</v>
      </c>
      <c r="R10" s="92">
        <v>81</v>
      </c>
      <c r="S10" s="92">
        <v>13</v>
      </c>
      <c r="T10" s="97">
        <v>186</v>
      </c>
      <c r="U10" s="97">
        <v>76</v>
      </c>
      <c r="V10" s="92">
        <f t="shared" si="3"/>
        <v>3192</v>
      </c>
      <c r="W10" s="92">
        <f t="shared" si="4"/>
        <v>3592</v>
      </c>
    </row>
    <row r="11" spans="1:58" s="42" customFormat="1" ht="32.25" customHeight="1" x14ac:dyDescent="0.25">
      <c r="A11" s="40" t="s">
        <v>41</v>
      </c>
      <c r="B11" s="92">
        <v>8872</v>
      </c>
      <c r="C11" s="92">
        <v>7269</v>
      </c>
      <c r="D11" s="92">
        <v>1892</v>
      </c>
      <c r="E11" s="92">
        <v>2175</v>
      </c>
      <c r="F11" s="92">
        <v>5630</v>
      </c>
      <c r="G11" s="92">
        <v>7960</v>
      </c>
      <c r="H11" s="92">
        <v>6826</v>
      </c>
      <c r="I11" s="92">
        <v>8048</v>
      </c>
      <c r="J11" s="92">
        <v>2672</v>
      </c>
      <c r="K11" s="92">
        <v>3691</v>
      </c>
      <c r="L11" s="92">
        <v>2590</v>
      </c>
      <c r="M11" s="92">
        <v>2766</v>
      </c>
      <c r="N11" s="92">
        <v>508</v>
      </c>
      <c r="O11" s="92">
        <v>554</v>
      </c>
      <c r="P11" s="92">
        <v>-168</v>
      </c>
      <c r="Q11" s="92">
        <v>134</v>
      </c>
      <c r="R11" s="92">
        <v>79</v>
      </c>
      <c r="S11" s="92">
        <v>184</v>
      </c>
      <c r="T11" s="97">
        <v>-123</v>
      </c>
      <c r="U11" s="97">
        <v>-199</v>
      </c>
      <c r="V11" s="92">
        <f t="shared" si="3"/>
        <v>28778</v>
      </c>
      <c r="W11" s="92">
        <f t="shared" si="4"/>
        <v>32582</v>
      </c>
    </row>
    <row r="12" spans="1:58" ht="32.25" customHeight="1" x14ac:dyDescent="0.25">
      <c r="A12" s="40" t="s">
        <v>42</v>
      </c>
      <c r="B12" s="92">
        <v>8872</v>
      </c>
      <c r="C12" s="92">
        <v>7269</v>
      </c>
      <c r="D12" s="92">
        <v>1892</v>
      </c>
      <c r="E12" s="92">
        <v>2175</v>
      </c>
      <c r="F12" s="92">
        <v>5067</v>
      </c>
      <c r="G12" s="92">
        <v>7164</v>
      </c>
      <c r="H12" s="92">
        <v>6301</v>
      </c>
      <c r="I12" s="92">
        <v>6895</v>
      </c>
      <c r="J12" s="92">
        <v>2405</v>
      </c>
      <c r="K12" s="92">
        <v>3322</v>
      </c>
      <c r="L12" s="92">
        <v>2589</v>
      </c>
      <c r="M12" s="92">
        <v>2765</v>
      </c>
      <c r="N12" s="92">
        <v>508</v>
      </c>
      <c r="O12" s="92">
        <v>554</v>
      </c>
      <c r="P12" s="92">
        <v>-168</v>
      </c>
      <c r="Q12" s="92">
        <v>134</v>
      </c>
      <c r="R12" s="92">
        <v>71</v>
      </c>
      <c r="S12" s="92">
        <v>166</v>
      </c>
      <c r="T12" s="97">
        <v>-123</v>
      </c>
      <c r="U12" s="97">
        <v>-199</v>
      </c>
      <c r="V12" s="92">
        <f t="shared" si="3"/>
        <v>27414</v>
      </c>
      <c r="W12" s="92">
        <f t="shared" si="4"/>
        <v>30245</v>
      </c>
    </row>
    <row r="13" spans="1:58" x14ac:dyDescent="0.25">
      <c r="C13" s="43"/>
      <c r="E13" s="43"/>
      <c r="G13" s="43"/>
      <c r="I13" s="43"/>
      <c r="K13" s="43"/>
      <c r="M13" s="43"/>
      <c r="O13" s="43"/>
      <c r="P13" s="43"/>
      <c r="Q13" s="43"/>
      <c r="R13" s="43"/>
      <c r="S13" s="43"/>
      <c r="T13" s="43"/>
      <c r="U13" s="43"/>
      <c r="V13" s="44"/>
    </row>
  </sheetData>
  <mergeCells count="36">
    <mergeCell ref="A1:W1"/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  <mergeCell ref="E4:E5"/>
    <mergeCell ref="I4:I5"/>
    <mergeCell ref="J4:J5"/>
    <mergeCell ref="K4:K5"/>
    <mergeCell ref="F4:F5"/>
    <mergeCell ref="C4:C5"/>
    <mergeCell ref="B3:C3"/>
    <mergeCell ref="D3:E3"/>
    <mergeCell ref="F3:G3"/>
    <mergeCell ref="B4:B5"/>
    <mergeCell ref="M4:M5"/>
    <mergeCell ref="H4:H5"/>
    <mergeCell ref="V2:W2"/>
    <mergeCell ref="L4:L5"/>
    <mergeCell ref="V3:W3"/>
    <mergeCell ref="V4:V5"/>
    <mergeCell ref="W4:W5"/>
    <mergeCell ref="R3:S3"/>
    <mergeCell ref="T3:U3"/>
    <mergeCell ref="H3:I3"/>
    <mergeCell ref="J3:K3"/>
    <mergeCell ref="L3:M3"/>
    <mergeCell ref="N3:O3"/>
    <mergeCell ref="P3:Q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16"/>
  <sheetViews>
    <sheetView showGridLines="0" zoomScale="90" zoomScaleNormal="90" zoomScaleSheetLayoutView="40" workbookViewId="0">
      <selection sqref="A1:F1"/>
    </sheetView>
  </sheetViews>
  <sheetFormatPr defaultRowHeight="12.75" x14ac:dyDescent="0.2"/>
  <cols>
    <col min="1" max="1" width="54.7109375" customWidth="1"/>
    <col min="2" max="5" width="10.7109375" customWidth="1"/>
    <col min="6" max="6" width="12.7109375" customWidth="1"/>
    <col min="7" max="7" width="12.28515625" customWidth="1"/>
  </cols>
  <sheetData>
    <row r="1" spans="1:11" ht="40.5" customHeight="1" x14ac:dyDescent="0.2">
      <c r="A1" s="180" t="s">
        <v>109</v>
      </c>
      <c r="B1" s="181"/>
      <c r="C1" s="181"/>
      <c r="D1" s="181"/>
      <c r="E1" s="181"/>
      <c r="F1" s="182"/>
    </row>
    <row r="2" spans="1:11" ht="16.5" customHeight="1" x14ac:dyDescent="0.2">
      <c r="A2" s="76"/>
      <c r="B2" s="77"/>
      <c r="C2" s="77"/>
      <c r="D2" s="77"/>
      <c r="E2" s="77"/>
      <c r="F2" s="78"/>
    </row>
    <row r="3" spans="1:11" ht="50.25" customHeight="1" x14ac:dyDescent="0.2">
      <c r="A3" s="64" t="s">
        <v>55</v>
      </c>
      <c r="B3" s="8" t="s">
        <v>21</v>
      </c>
      <c r="C3" s="8" t="s">
        <v>22</v>
      </c>
      <c r="D3" s="8" t="s">
        <v>15</v>
      </c>
      <c r="E3" s="8" t="s">
        <v>37</v>
      </c>
      <c r="F3" s="28" t="s">
        <v>19</v>
      </c>
    </row>
    <row r="4" spans="1:11" ht="35.1" customHeight="1" x14ac:dyDescent="0.25">
      <c r="A4" s="26" t="s">
        <v>16</v>
      </c>
      <c r="B4" s="4">
        <v>1029514</v>
      </c>
      <c r="C4" s="4">
        <v>78111</v>
      </c>
      <c r="D4" s="4">
        <v>140789</v>
      </c>
      <c r="E4" s="74">
        <v>0</v>
      </c>
      <c r="F4" s="4">
        <f>SUM(B4:E4)</f>
        <v>1248414</v>
      </c>
      <c r="G4" s="7"/>
      <c r="J4" s="7"/>
      <c r="K4" s="7"/>
    </row>
    <row r="5" spans="1:11" ht="35.1" customHeight="1" x14ac:dyDescent="0.25">
      <c r="A5" s="26" t="s">
        <v>17</v>
      </c>
      <c r="B5" s="4">
        <v>356169</v>
      </c>
      <c r="C5" s="4">
        <v>42159</v>
      </c>
      <c r="D5" s="4">
        <v>50213</v>
      </c>
      <c r="E5" s="74">
        <v>0</v>
      </c>
      <c r="F5" s="4">
        <f t="shared" ref="F5:F14" si="0">SUM(B5:E5)</f>
        <v>448541</v>
      </c>
      <c r="G5" s="7"/>
      <c r="J5" s="7"/>
      <c r="K5" s="7"/>
    </row>
    <row r="6" spans="1:11" ht="35.1" customHeight="1" x14ac:dyDescent="0.25">
      <c r="A6" s="30" t="s">
        <v>71</v>
      </c>
      <c r="B6" s="4">
        <v>806530</v>
      </c>
      <c r="C6" s="4">
        <v>58705</v>
      </c>
      <c r="D6" s="4">
        <v>115639</v>
      </c>
      <c r="E6" s="4">
        <v>9904</v>
      </c>
      <c r="F6" s="4">
        <f t="shared" si="0"/>
        <v>990778</v>
      </c>
      <c r="G6" s="7"/>
      <c r="J6" s="7"/>
      <c r="K6" s="7"/>
    </row>
    <row r="7" spans="1:11" ht="35.1" customHeight="1" x14ac:dyDescent="0.25">
      <c r="A7" s="26" t="s">
        <v>5</v>
      </c>
      <c r="B7" s="4">
        <v>760831</v>
      </c>
      <c r="C7" s="4">
        <v>48529</v>
      </c>
      <c r="D7" s="4">
        <v>211083</v>
      </c>
      <c r="E7" s="74">
        <v>0</v>
      </c>
      <c r="F7" s="4">
        <f t="shared" si="0"/>
        <v>1020443</v>
      </c>
      <c r="G7" s="7"/>
      <c r="J7" s="7"/>
      <c r="K7" s="7"/>
    </row>
    <row r="8" spans="1:11" ht="35.1" customHeight="1" x14ac:dyDescent="0.25">
      <c r="A8" s="30" t="s">
        <v>77</v>
      </c>
      <c r="B8" s="4">
        <v>391070</v>
      </c>
      <c r="C8" s="4">
        <v>22401</v>
      </c>
      <c r="D8" s="4">
        <v>45777</v>
      </c>
      <c r="E8" s="74">
        <v>0</v>
      </c>
      <c r="F8" s="4">
        <f t="shared" si="0"/>
        <v>459248</v>
      </c>
      <c r="G8" s="7"/>
      <c r="J8" s="7"/>
      <c r="K8" s="7"/>
    </row>
    <row r="9" spans="1:11" ht="35.1" customHeight="1" x14ac:dyDescent="0.25">
      <c r="A9" s="30" t="s">
        <v>82</v>
      </c>
      <c r="B9" s="4">
        <v>319242</v>
      </c>
      <c r="C9" s="4">
        <v>31565</v>
      </c>
      <c r="D9" s="4">
        <v>55463</v>
      </c>
      <c r="E9" s="74">
        <v>0</v>
      </c>
      <c r="F9" s="4">
        <f t="shared" si="0"/>
        <v>406270</v>
      </c>
      <c r="G9" s="7"/>
      <c r="J9" s="7"/>
      <c r="K9" s="7"/>
    </row>
    <row r="10" spans="1:11" ht="35.1" customHeight="1" x14ac:dyDescent="0.25">
      <c r="A10" s="98" t="s">
        <v>73</v>
      </c>
      <c r="B10" s="4">
        <v>184605</v>
      </c>
      <c r="C10" s="4">
        <v>14793</v>
      </c>
      <c r="D10" s="4">
        <v>7460</v>
      </c>
      <c r="E10" s="74">
        <v>0</v>
      </c>
      <c r="F10" s="4">
        <f t="shared" si="0"/>
        <v>206858</v>
      </c>
      <c r="G10" s="7"/>
      <c r="J10" s="7"/>
      <c r="K10" s="7"/>
    </row>
    <row r="11" spans="1:11" ht="35.1" customHeight="1" x14ac:dyDescent="0.25">
      <c r="A11" s="26" t="s">
        <v>6</v>
      </c>
      <c r="B11" s="4">
        <v>104482</v>
      </c>
      <c r="C11" s="4">
        <v>20085</v>
      </c>
      <c r="D11" s="4">
        <v>11243</v>
      </c>
      <c r="E11" s="74">
        <v>0</v>
      </c>
      <c r="F11" s="4">
        <f t="shared" si="0"/>
        <v>135810</v>
      </c>
      <c r="G11" s="7"/>
      <c r="J11" s="7"/>
      <c r="K11" s="7"/>
    </row>
    <row r="12" spans="1:11" ht="35.1" customHeight="1" x14ac:dyDescent="0.25">
      <c r="A12" s="26" t="s">
        <v>36</v>
      </c>
      <c r="B12" s="4">
        <v>75525</v>
      </c>
      <c r="C12" s="4">
        <v>9184</v>
      </c>
      <c r="D12" s="4">
        <v>440</v>
      </c>
      <c r="E12" s="74">
        <v>0</v>
      </c>
      <c r="F12" s="4">
        <f t="shared" si="0"/>
        <v>85149</v>
      </c>
      <c r="G12" s="7"/>
      <c r="J12" s="7"/>
      <c r="K12" s="7"/>
    </row>
    <row r="13" spans="1:11" ht="35.1" customHeight="1" x14ac:dyDescent="0.25">
      <c r="A13" s="26" t="s">
        <v>96</v>
      </c>
      <c r="B13" s="4">
        <v>16295</v>
      </c>
      <c r="C13" s="4">
        <v>3329</v>
      </c>
      <c r="D13" s="4">
        <v>3345</v>
      </c>
      <c r="E13" s="101">
        <v>0</v>
      </c>
      <c r="F13" s="4">
        <f t="shared" si="0"/>
        <v>22969</v>
      </c>
      <c r="G13" s="7"/>
      <c r="J13" s="7"/>
      <c r="K13" s="7"/>
    </row>
    <row r="14" spans="1:11" ht="35.1" customHeight="1" x14ac:dyDescent="0.25">
      <c r="A14" s="3" t="s">
        <v>19</v>
      </c>
      <c r="B14" s="4">
        <v>4044263</v>
      </c>
      <c r="C14" s="4">
        <v>328861</v>
      </c>
      <c r="D14" s="4">
        <v>641452</v>
      </c>
      <c r="E14" s="4">
        <v>9904</v>
      </c>
      <c r="F14" s="4">
        <f t="shared" si="0"/>
        <v>5024480</v>
      </c>
      <c r="G14" s="7"/>
    </row>
    <row r="15" spans="1:11" x14ac:dyDescent="0.2">
      <c r="B15" s="7"/>
      <c r="C15" s="7"/>
      <c r="D15" s="7"/>
      <c r="E15" s="7"/>
      <c r="F15" s="7"/>
    </row>
    <row r="16" spans="1:11" x14ac:dyDescent="0.2">
      <c r="B16" s="7"/>
      <c r="C16" s="7"/>
      <c r="D16" s="7"/>
      <c r="E16" s="7"/>
      <c r="F16" s="7"/>
    </row>
  </sheetData>
  <mergeCells count="1">
    <mergeCell ref="A1:F1"/>
  </mergeCells>
  <phoneticPr fontId="41" type="noConversion"/>
  <printOptions horizontalCentered="1" verticalCentered="1"/>
  <pageMargins left="0" right="0" top="0.98425196850393704" bottom="0.98425196850393704" header="0.51181102362204722" footer="0.51181102362204722"/>
  <pageSetup paperSize="9" scale="94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W16"/>
  <sheetViews>
    <sheetView showGridLines="0" zoomScale="90" zoomScaleNormal="90" workbookViewId="0">
      <selection sqref="A1:F1"/>
    </sheetView>
  </sheetViews>
  <sheetFormatPr defaultColWidth="9.140625" defaultRowHeight="15.75" x14ac:dyDescent="0.25"/>
  <cols>
    <col min="1" max="1" width="56.28515625" style="17" customWidth="1"/>
    <col min="2" max="5" width="12.7109375" style="17" customWidth="1"/>
    <col min="6" max="6" width="12" style="17" bestFit="1" customWidth="1"/>
    <col min="7" max="7" width="9.42578125" style="17" bestFit="1" customWidth="1"/>
    <col min="8" max="16384" width="9.140625" style="17"/>
  </cols>
  <sheetData>
    <row r="1" spans="1:23" ht="52.5" customHeight="1" x14ac:dyDescent="0.25">
      <c r="A1" s="186" t="s">
        <v>110</v>
      </c>
      <c r="B1" s="187"/>
      <c r="C1" s="187"/>
      <c r="D1" s="187"/>
      <c r="E1" s="188"/>
      <c r="F1" s="189"/>
    </row>
    <row r="2" spans="1:23" x14ac:dyDescent="0.25">
      <c r="A2" s="183" t="s">
        <v>20</v>
      </c>
      <c r="B2" s="184"/>
      <c r="C2" s="184"/>
      <c r="D2" s="184"/>
      <c r="E2" s="184"/>
      <c r="F2" s="185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</row>
    <row r="3" spans="1:23" ht="51" customHeight="1" x14ac:dyDescent="0.25">
      <c r="A3" s="64" t="s">
        <v>51</v>
      </c>
      <c r="B3" s="65" t="s">
        <v>21</v>
      </c>
      <c r="C3" s="2" t="s">
        <v>22</v>
      </c>
      <c r="D3" s="2" t="s">
        <v>15</v>
      </c>
      <c r="E3" s="2" t="s">
        <v>37</v>
      </c>
      <c r="F3" s="19" t="s">
        <v>19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3" ht="30" customHeight="1" x14ac:dyDescent="0.25">
      <c r="A4" s="20" t="s">
        <v>16</v>
      </c>
      <c r="B4" s="21">
        <f>'Таблица№1.2-ОФ'!B4/'Таблица№1.2-ОФ'!B$14*100</f>
        <v>25.456158513924539</v>
      </c>
      <c r="C4" s="21">
        <f>'Таблица№1.2-ОФ'!C4/'Таблица№1.2-ОФ'!C$14*100</f>
        <v>23.751980319952807</v>
      </c>
      <c r="D4" s="21">
        <f>'Таблица№1.2-ОФ'!D4/'Таблица№1.2-ОФ'!D$14*100</f>
        <v>21.94848562324227</v>
      </c>
      <c r="E4" s="21">
        <f>'Таблица№1.2-ОФ'!E4/'Таблица№1.2-ОФ'!E$14*100</f>
        <v>0</v>
      </c>
      <c r="F4" s="21">
        <f>'Таблица№1.2-ОФ'!F4/'Таблица№1.2-ОФ'!F$14*100</f>
        <v>24.846630895137405</v>
      </c>
      <c r="G4" s="22"/>
      <c r="H4" s="18"/>
      <c r="I4" s="110"/>
      <c r="J4" s="110"/>
      <c r="K4" s="18"/>
      <c r="L4" s="110"/>
      <c r="M4" s="110"/>
      <c r="N4" s="110"/>
      <c r="O4" s="110"/>
      <c r="P4" s="18"/>
      <c r="Q4" s="18"/>
      <c r="R4" s="18"/>
      <c r="S4" s="18"/>
      <c r="T4" s="18"/>
      <c r="U4" s="18"/>
    </row>
    <row r="5" spans="1:23" ht="30" customHeight="1" x14ac:dyDescent="0.25">
      <c r="A5" s="20" t="s">
        <v>17</v>
      </c>
      <c r="B5" s="21">
        <f>'Таблица№1.2-ОФ'!B5/'Таблица№1.2-ОФ'!B$14*100</f>
        <v>8.8067714686211058</v>
      </c>
      <c r="C5" s="21">
        <f>'Таблица№1.2-ОФ'!C5/'Таблица№1.2-ОФ'!C$14*100</f>
        <v>12.819701940941613</v>
      </c>
      <c r="D5" s="21">
        <f>'Таблица№1.2-ОФ'!D5/'Таблица№1.2-ОФ'!D$14*100</f>
        <v>7.8280214263888803</v>
      </c>
      <c r="E5" s="21">
        <f>'Таблица№1.2-ОФ'!E5/'Таблица№1.2-ОФ'!E$14*100</f>
        <v>0</v>
      </c>
      <c r="F5" s="21">
        <f>'Таблица№1.2-ОФ'!F5/'Таблица№1.2-ОФ'!F$14*100</f>
        <v>8.9271128554596686</v>
      </c>
      <c r="G5" s="22"/>
      <c r="H5" s="18"/>
      <c r="I5" s="110"/>
      <c r="J5" s="110"/>
      <c r="K5" s="18"/>
      <c r="L5" s="110"/>
      <c r="M5" s="110"/>
      <c r="N5" s="110"/>
      <c r="O5" s="110"/>
      <c r="P5" s="18"/>
      <c r="Q5" s="18"/>
      <c r="R5" s="18"/>
      <c r="S5" s="18"/>
      <c r="T5" s="18"/>
      <c r="U5" s="18"/>
    </row>
    <row r="6" spans="1:23" ht="30" customHeight="1" x14ac:dyDescent="0.25">
      <c r="A6" s="105" t="s">
        <v>71</v>
      </c>
      <c r="B6" s="21">
        <f>'Таблица№1.2-ОФ'!B6/'Таблица№1.2-ОФ'!B$14*100</f>
        <v>19.942570500484265</v>
      </c>
      <c r="C6" s="21">
        <f>'Таблица№1.2-ОФ'!C6/'Таблица№1.2-ОФ'!C$14*100</f>
        <v>17.851006960387519</v>
      </c>
      <c r="D6" s="21">
        <f>'Таблица№1.2-ОФ'!D6/'Таблица№1.2-ОФ'!D$14*100</f>
        <v>18.027693420552122</v>
      </c>
      <c r="E6" s="21">
        <f>'Таблица№1.2-ОФ'!E6/'Таблица№1.2-ОФ'!E$14*100</f>
        <v>100</v>
      </c>
      <c r="F6" s="21">
        <f>'Таблица№1.2-ОФ'!F6/'Таблица№1.2-ОФ'!F$14*100</f>
        <v>19.719015699137024</v>
      </c>
      <c r="G6" s="22"/>
      <c r="H6" s="18"/>
      <c r="I6" s="110"/>
      <c r="J6" s="110"/>
      <c r="K6" s="18"/>
      <c r="L6" s="110"/>
      <c r="M6" s="110"/>
      <c r="N6" s="110"/>
      <c r="O6" s="110"/>
      <c r="P6" s="18"/>
      <c r="Q6" s="18"/>
      <c r="R6" s="18"/>
      <c r="S6" s="18"/>
      <c r="T6" s="18"/>
      <c r="U6" s="18"/>
    </row>
    <row r="7" spans="1:23" ht="30" customHeight="1" x14ac:dyDescent="0.25">
      <c r="A7" s="20" t="s">
        <v>5</v>
      </c>
      <c r="B7" s="21">
        <f>'Таблица№1.2-ОФ'!B7/'Таблица№1.2-ОФ'!B$14*100</f>
        <v>18.812599477333695</v>
      </c>
      <c r="C7" s="21">
        <f>'Таблица№1.2-ОФ'!C7/'Таблица№1.2-ОФ'!C$14*100</f>
        <v>14.756690516662054</v>
      </c>
      <c r="D7" s="21">
        <f>'Таблица№1.2-ОФ'!D7/'Таблица№1.2-ОФ'!D$14*100</f>
        <v>32.907060855683667</v>
      </c>
      <c r="E7" s="21">
        <f>'Таблица№1.2-ОФ'!E7/'Таблица№1.2-ОФ'!E$14*100</f>
        <v>0</v>
      </c>
      <c r="F7" s="21">
        <f>'Таблица№1.2-ОФ'!F7/'Таблица№1.2-ОФ'!F$14*100</f>
        <v>20.309425054931058</v>
      </c>
      <c r="G7" s="22"/>
      <c r="H7" s="18"/>
      <c r="I7" s="110"/>
      <c r="J7" s="110"/>
      <c r="K7" s="18"/>
      <c r="L7" s="110"/>
      <c r="M7" s="110"/>
      <c r="N7" s="110"/>
      <c r="O7" s="110"/>
      <c r="P7" s="18"/>
      <c r="Q7" s="18"/>
      <c r="R7" s="18"/>
      <c r="S7" s="18"/>
      <c r="T7" s="18"/>
      <c r="U7" s="18"/>
    </row>
    <row r="8" spans="1:23" ht="30" customHeight="1" x14ac:dyDescent="0.25">
      <c r="A8" s="105" t="s">
        <v>77</v>
      </c>
      <c r="B8" s="21">
        <f>'Таблица№1.2-ОФ'!B8/'Таблица№1.2-ОФ'!B$14*100</f>
        <v>9.6697469971661096</v>
      </c>
      <c r="C8" s="21">
        <f>'Таблица№1.2-ОФ'!C8/'Таблица№1.2-ОФ'!C$14*100</f>
        <v>6.8116924779770178</v>
      </c>
      <c r="D8" s="21">
        <f>'Таблица№1.2-ОФ'!D8/'Таблица№1.2-ОФ'!D$14*100</f>
        <v>7.1364653941370513</v>
      </c>
      <c r="E8" s="21">
        <f>'Таблица№1.2-ОФ'!E8/'Таблица№1.2-ОФ'!E$14*100</f>
        <v>0</v>
      </c>
      <c r="F8" s="21">
        <f>'Таблица№1.2-ОФ'!F8/'Таблица№1.2-ОФ'!F$14*100</f>
        <v>9.1402095341209435</v>
      </c>
      <c r="G8" s="22"/>
      <c r="I8" s="110"/>
      <c r="J8" s="110"/>
      <c r="L8" s="110"/>
      <c r="M8" s="110"/>
      <c r="N8" s="110"/>
      <c r="O8" s="110"/>
    </row>
    <row r="9" spans="1:23" ht="30" customHeight="1" x14ac:dyDescent="0.25">
      <c r="A9" s="105" t="s">
        <v>69</v>
      </c>
      <c r="B9" s="21">
        <f>'Таблица№1.2-ОФ'!B9/'Таблица№1.2-ОФ'!B$14*100</f>
        <v>7.8937002860595369</v>
      </c>
      <c r="C9" s="21">
        <f>'Таблица№1.2-ОФ'!C9/'Таблица№1.2-ОФ'!C$14*100</f>
        <v>9.5982801244294702</v>
      </c>
      <c r="D9" s="21">
        <f>'Таблица№1.2-ОФ'!D9/'Таблица№1.2-ОФ'!D$14*100</f>
        <v>8.6464770551810588</v>
      </c>
      <c r="E9" s="21">
        <f>'Таблица№1.2-ОФ'!E9/'Таблица№1.2-ОФ'!E$14*100</f>
        <v>0</v>
      </c>
      <c r="F9" s="21">
        <f>'Таблица№1.2-ОФ'!F9/'Таблица№1.2-ОФ'!F$14*100</f>
        <v>8.085811865108429</v>
      </c>
      <c r="G9" s="22"/>
      <c r="I9" s="110"/>
      <c r="J9" s="110"/>
      <c r="L9" s="110"/>
      <c r="M9" s="110"/>
      <c r="N9" s="110"/>
      <c r="O9" s="110"/>
    </row>
    <row r="10" spans="1:23" ht="30" customHeight="1" x14ac:dyDescent="0.25">
      <c r="A10" s="67" t="s">
        <v>73</v>
      </c>
      <c r="B10" s="21">
        <f>'Таблица№1.2-ОФ'!B10/'Таблица№1.2-ОФ'!B$14*100</f>
        <v>4.5646141212873648</v>
      </c>
      <c r="C10" s="21">
        <f>'Таблица№1.2-ОФ'!C10/'Таблица№1.2-ОФ'!C$14*100</f>
        <v>4.4982530613237817</v>
      </c>
      <c r="D10" s="21">
        <f>'Таблица№1.2-ОФ'!D10/'Таблица№1.2-ОФ'!D$14*100</f>
        <v>1.1629864744361231</v>
      </c>
      <c r="E10" s="21">
        <f>'Таблица№1.2-ОФ'!E10/'Таблица№1.2-ОФ'!E$14*100</f>
        <v>0</v>
      </c>
      <c r="F10" s="21">
        <f>'Таблица№1.2-ОФ'!F10/'Таблица№1.2-ОФ'!F$14*100</f>
        <v>4.1170031525650419</v>
      </c>
      <c r="G10" s="22"/>
      <c r="I10" s="110"/>
      <c r="J10" s="110"/>
      <c r="L10" s="110"/>
      <c r="M10" s="110"/>
      <c r="N10" s="110"/>
      <c r="O10" s="110"/>
    </row>
    <row r="11" spans="1:23" ht="30" customHeight="1" x14ac:dyDescent="0.25">
      <c r="A11" s="3" t="s">
        <v>6</v>
      </c>
      <c r="B11" s="21">
        <f>'Таблица№1.2-ОФ'!B11/'Таблица№1.2-ОФ'!B$14*100</f>
        <v>2.5834620547674572</v>
      </c>
      <c r="C11" s="21">
        <f>'Таблица№1.2-ОФ'!C11/'Таблица№1.2-ОФ'!C$14*100</f>
        <v>6.1074435703838397</v>
      </c>
      <c r="D11" s="21">
        <f>'Таблица№1.2-ОФ'!D11/'Таблица№1.2-ОФ'!D$14*100</f>
        <v>1.7527422160972295</v>
      </c>
      <c r="E11" s="21">
        <f>'Таблица№1.2-ОФ'!E11/'Таблица№1.2-ОФ'!E$14*100</f>
        <v>0</v>
      </c>
      <c r="F11" s="21">
        <f>'Таблица№1.2-ОФ'!F11/'Таблица№1.2-ОФ'!F$14*100</f>
        <v>2.7029662771072829</v>
      </c>
      <c r="G11" s="22"/>
      <c r="I11" s="110"/>
      <c r="J11" s="110"/>
      <c r="L11" s="110"/>
      <c r="M11" s="110"/>
      <c r="N11" s="110"/>
      <c r="O11" s="110"/>
    </row>
    <row r="12" spans="1:23" ht="30" customHeight="1" x14ac:dyDescent="0.25">
      <c r="A12" s="26" t="s">
        <v>36</v>
      </c>
      <c r="B12" s="21">
        <f>'Таблица№1.2-ОФ'!B12/'Таблица№1.2-ОФ'!B$14*100</f>
        <v>1.8674601528139985</v>
      </c>
      <c r="C12" s="21">
        <f>'Таблица№1.2-ОФ'!C12/'Таблица№1.2-ОФ'!C$14*100</f>
        <v>2.7926692432365043</v>
      </c>
      <c r="D12" s="21">
        <f>'Таблица№1.2-ОФ'!D12/'Таблица№1.2-ОФ'!D$14*100</f>
        <v>6.8594376508296806E-2</v>
      </c>
      <c r="E12" s="21">
        <f>'Таблица№1.2-ОФ'!E12/'Таблица№1.2-ОФ'!E$14*100</f>
        <v>0</v>
      </c>
      <c r="F12" s="21">
        <f>'Таблица№1.2-ОФ'!F12/'Таблица№1.2-ОФ'!F$14*100</f>
        <v>1.6946828328503645</v>
      </c>
      <c r="G12" s="22"/>
      <c r="I12" s="110"/>
      <c r="J12" s="110"/>
      <c r="L12" s="110"/>
      <c r="M12" s="110"/>
      <c r="N12" s="110"/>
      <c r="O12" s="110"/>
    </row>
    <row r="13" spans="1:23" ht="30" customHeight="1" x14ac:dyDescent="0.25">
      <c r="A13" s="117" t="s">
        <v>67</v>
      </c>
      <c r="B13" s="21">
        <f>'Таблица№1.2-ОФ'!B13/'Таблица№1.2-ОФ'!B$14*100</f>
        <v>0.40291642754192791</v>
      </c>
      <c r="C13" s="21">
        <f>'Таблица№1.2-ОФ'!C13/'Таблица№1.2-ОФ'!C$14*100</f>
        <v>1.0122817847053922</v>
      </c>
      <c r="D13" s="21">
        <f>'Таблица№1.2-ОФ'!D13/'Таблица№1.2-ОФ'!D$14*100</f>
        <v>0.52147315777330183</v>
      </c>
      <c r="E13" s="21">
        <f>'Таблица№1.2-ОФ'!E13/'Таблица№1.2-ОФ'!E$14*100</f>
        <v>0</v>
      </c>
      <c r="F13" s="21">
        <f>'Таблица№1.2-ОФ'!F13/'Таблица№1.2-ОФ'!F$14*100</f>
        <v>0.45714183358277871</v>
      </c>
      <c r="G13" s="22"/>
      <c r="I13" s="110"/>
      <c r="J13" s="110"/>
      <c r="L13" s="110"/>
      <c r="M13" s="110"/>
      <c r="N13" s="110"/>
      <c r="O13" s="110"/>
    </row>
    <row r="14" spans="1:23" ht="30" customHeight="1" x14ac:dyDescent="0.25">
      <c r="A14" s="29" t="s">
        <v>23</v>
      </c>
      <c r="B14" s="21">
        <f>'Таблица№1.2-ОФ'!B14/'Таблица№1.2-ОФ'!B$14*100</f>
        <v>100</v>
      </c>
      <c r="C14" s="21">
        <f>'Таблица№1.2-ОФ'!C14/'Таблица№1.2-ОФ'!C$14*100</f>
        <v>100</v>
      </c>
      <c r="D14" s="21">
        <f>'Таблица№1.2-ОФ'!D14/'Таблица№1.2-ОФ'!D$14*100</f>
        <v>100</v>
      </c>
      <c r="E14" s="21">
        <f>'Таблица№1.2-ОФ'!E14/'Таблица№1.2-ОФ'!E$14*100</f>
        <v>100</v>
      </c>
      <c r="F14" s="21">
        <f>'Таблица№1.2-ОФ'!F14/'Таблица№1.2-ОФ'!F$14*100</f>
        <v>100</v>
      </c>
      <c r="G14" s="22"/>
      <c r="I14" s="110"/>
      <c r="J14" s="110"/>
      <c r="L14" s="110"/>
      <c r="M14" s="110"/>
      <c r="N14" s="110"/>
      <c r="O14" s="110"/>
    </row>
    <row r="15" spans="1:23" ht="39" customHeight="1" x14ac:dyDescent="0.25">
      <c r="A15" s="6" t="s">
        <v>24</v>
      </c>
      <c r="B15" s="21">
        <f>'Таблица№1.2-ОФ'!B14/'Таблица№1.2-ОФ'!$F14*100</f>
        <v>80.491175206190491</v>
      </c>
      <c r="C15" s="21">
        <f>'Таблица№1.2-ОФ'!C14/'Таблица№1.2-ОФ'!$F14*100</f>
        <v>6.5451748240613945</v>
      </c>
      <c r="D15" s="21">
        <f>'Таблица№1.2-ОФ'!D14/'Таблица№1.2-ОФ'!$F14*100</f>
        <v>12.766535044422508</v>
      </c>
      <c r="E15" s="21">
        <f>'Таблица№1.2-ОФ'!E14/'Таблица№1.2-ОФ'!$F14*100</f>
        <v>0.19711492532560582</v>
      </c>
      <c r="F15" s="21">
        <f>SUM(B15:E15)</f>
        <v>100</v>
      </c>
      <c r="G15" s="22"/>
    </row>
    <row r="16" spans="1:23" x14ac:dyDescent="0.25">
      <c r="A16" s="23"/>
      <c r="B16" s="24"/>
      <c r="C16" s="24"/>
      <c r="D16" s="24"/>
      <c r="E16" s="24"/>
      <c r="F16" s="9"/>
      <c r="G16" s="22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"/>
  <sheetViews>
    <sheetView showGridLines="0" zoomScale="90" zoomScaleNormal="90" zoomScaleSheetLayoutView="40" workbookViewId="0">
      <selection sqref="A1:F1"/>
    </sheetView>
  </sheetViews>
  <sheetFormatPr defaultRowHeight="12.75" x14ac:dyDescent="0.2"/>
  <cols>
    <col min="1" max="1" width="55.5703125" customWidth="1"/>
    <col min="2" max="6" width="12.85546875" customWidth="1"/>
  </cols>
  <sheetData>
    <row r="1" spans="1:17" ht="40.5" customHeight="1" x14ac:dyDescent="0.2">
      <c r="A1" s="180" t="s">
        <v>114</v>
      </c>
      <c r="B1" s="181"/>
      <c r="C1" s="181"/>
      <c r="D1" s="181"/>
      <c r="E1" s="181"/>
      <c r="F1" s="182"/>
    </row>
    <row r="2" spans="1:17" ht="12.75" customHeight="1" x14ac:dyDescent="0.2">
      <c r="A2" s="76"/>
      <c r="B2" s="77"/>
      <c r="C2" s="77"/>
      <c r="D2" s="77"/>
      <c r="E2" s="77"/>
      <c r="F2" s="78"/>
    </row>
    <row r="3" spans="1:17" ht="50.25" customHeight="1" x14ac:dyDescent="0.2">
      <c r="A3" s="206" t="s">
        <v>55</v>
      </c>
      <c r="B3" s="207" t="s">
        <v>21</v>
      </c>
      <c r="C3" s="207" t="s">
        <v>22</v>
      </c>
      <c r="D3" s="207" t="s">
        <v>15</v>
      </c>
      <c r="E3" s="207" t="s">
        <v>37</v>
      </c>
      <c r="F3" s="208" t="s">
        <v>19</v>
      </c>
    </row>
    <row r="4" spans="1:17" ht="35.1" customHeight="1" x14ac:dyDescent="0.25">
      <c r="A4" s="30" t="s">
        <v>16</v>
      </c>
      <c r="B4" s="209">
        <v>4058</v>
      </c>
      <c r="C4" s="209">
        <v>306</v>
      </c>
      <c r="D4" s="97">
        <v>198</v>
      </c>
      <c r="E4" s="101" t="s">
        <v>113</v>
      </c>
      <c r="F4" s="209">
        <f>SUM(B4:E4)</f>
        <v>4562</v>
      </c>
      <c r="H4" s="7"/>
      <c r="I4" s="211"/>
      <c r="J4" s="211"/>
      <c r="K4" s="211"/>
      <c r="L4" s="211"/>
      <c r="M4" s="211"/>
      <c r="N4" s="211"/>
      <c r="O4" s="211"/>
      <c r="P4" s="211"/>
      <c r="Q4" s="211"/>
    </row>
    <row r="5" spans="1:17" ht="35.1" customHeight="1" x14ac:dyDescent="0.25">
      <c r="A5" s="30" t="s">
        <v>17</v>
      </c>
      <c r="B5" s="209">
        <v>3402</v>
      </c>
      <c r="C5" s="209">
        <v>426</v>
      </c>
      <c r="D5" s="97">
        <v>309</v>
      </c>
      <c r="E5" s="101" t="s">
        <v>113</v>
      </c>
      <c r="F5" s="209">
        <f t="shared" ref="F5:F13" si="0">SUM(B5:E5)</f>
        <v>4137</v>
      </c>
      <c r="H5" s="7"/>
    </row>
    <row r="6" spans="1:17" ht="35.1" customHeight="1" x14ac:dyDescent="0.25">
      <c r="A6" s="30" t="s">
        <v>71</v>
      </c>
      <c r="B6" s="209">
        <v>4318</v>
      </c>
      <c r="C6" s="209">
        <v>105</v>
      </c>
      <c r="D6" s="97">
        <v>309</v>
      </c>
      <c r="E6" s="210">
        <v>45</v>
      </c>
      <c r="F6" s="209">
        <f t="shared" si="0"/>
        <v>4777</v>
      </c>
      <c r="H6" s="7"/>
    </row>
    <row r="7" spans="1:17" ht="35.1" customHeight="1" x14ac:dyDescent="0.25">
      <c r="A7" s="30" t="s">
        <v>5</v>
      </c>
      <c r="B7" s="209">
        <v>3975</v>
      </c>
      <c r="C7" s="209">
        <v>253</v>
      </c>
      <c r="D7" s="97">
        <v>1333</v>
      </c>
      <c r="E7" s="101" t="s">
        <v>113</v>
      </c>
      <c r="F7" s="209">
        <f t="shared" si="0"/>
        <v>5561</v>
      </c>
      <c r="H7" s="7"/>
    </row>
    <row r="8" spans="1:17" ht="35.1" customHeight="1" x14ac:dyDescent="0.25">
      <c r="A8" s="30" t="s">
        <v>77</v>
      </c>
      <c r="B8" s="209">
        <v>3374</v>
      </c>
      <c r="C8" s="209">
        <v>165</v>
      </c>
      <c r="D8" s="97">
        <v>278</v>
      </c>
      <c r="E8" s="101" t="s">
        <v>113</v>
      </c>
      <c r="F8" s="209">
        <f t="shared" si="0"/>
        <v>3817</v>
      </c>
      <c r="H8" s="7"/>
    </row>
    <row r="9" spans="1:17" ht="35.1" customHeight="1" x14ac:dyDescent="0.25">
      <c r="A9" s="30" t="s">
        <v>82</v>
      </c>
      <c r="B9" s="209">
        <v>3482</v>
      </c>
      <c r="C9" s="209">
        <v>506</v>
      </c>
      <c r="D9" s="97">
        <v>220</v>
      </c>
      <c r="E9" s="101" t="s">
        <v>113</v>
      </c>
      <c r="F9" s="209">
        <f t="shared" si="0"/>
        <v>4208</v>
      </c>
      <c r="H9" s="7"/>
    </row>
    <row r="10" spans="1:17" ht="35.1" customHeight="1" x14ac:dyDescent="0.25">
      <c r="A10" s="98" t="s">
        <v>18</v>
      </c>
      <c r="B10" s="209">
        <v>1946</v>
      </c>
      <c r="C10" s="209">
        <v>176</v>
      </c>
      <c r="D10" s="97">
        <v>104</v>
      </c>
      <c r="E10" s="101" t="s">
        <v>113</v>
      </c>
      <c r="F10" s="209">
        <f t="shared" si="0"/>
        <v>2226</v>
      </c>
      <c r="H10" s="7"/>
    </row>
    <row r="11" spans="1:17" ht="35.1" customHeight="1" x14ac:dyDescent="0.25">
      <c r="A11" s="30" t="s">
        <v>6</v>
      </c>
      <c r="B11" s="209">
        <v>2786</v>
      </c>
      <c r="C11" s="209">
        <v>386</v>
      </c>
      <c r="D11" s="97">
        <v>67</v>
      </c>
      <c r="E11" s="101" t="s">
        <v>113</v>
      </c>
      <c r="F11" s="209">
        <f t="shared" si="0"/>
        <v>3239</v>
      </c>
      <c r="H11" s="7"/>
    </row>
    <row r="12" spans="1:17" ht="35.1" customHeight="1" x14ac:dyDescent="0.25">
      <c r="A12" s="30" t="s">
        <v>36</v>
      </c>
      <c r="B12" s="209">
        <v>2265</v>
      </c>
      <c r="C12" s="209">
        <v>198</v>
      </c>
      <c r="D12" s="97">
        <v>1</v>
      </c>
      <c r="E12" s="101" t="s">
        <v>113</v>
      </c>
      <c r="F12" s="209">
        <f t="shared" si="0"/>
        <v>2464</v>
      </c>
      <c r="H12" s="7"/>
    </row>
    <row r="13" spans="1:17" ht="35.1" customHeight="1" x14ac:dyDescent="0.25">
      <c r="A13" s="30" t="s">
        <v>67</v>
      </c>
      <c r="B13" s="209">
        <v>2394</v>
      </c>
      <c r="C13" s="209">
        <v>508</v>
      </c>
      <c r="D13" s="97">
        <v>280</v>
      </c>
      <c r="E13" s="101" t="s">
        <v>113</v>
      </c>
      <c r="F13" s="209">
        <f t="shared" si="0"/>
        <v>3182</v>
      </c>
      <c r="H13" s="7"/>
    </row>
    <row r="14" spans="1:17" ht="35.1" customHeight="1" x14ac:dyDescent="0.25">
      <c r="A14" s="30" t="s">
        <v>19</v>
      </c>
      <c r="B14" s="209">
        <f>SUM(B4:B13)</f>
        <v>32000</v>
      </c>
      <c r="C14" s="209">
        <f t="shared" ref="C14:F14" si="1">SUM(C4:C13)</f>
        <v>3029</v>
      </c>
      <c r="D14" s="209">
        <f t="shared" si="1"/>
        <v>3099</v>
      </c>
      <c r="E14" s="209">
        <f t="shared" si="1"/>
        <v>45</v>
      </c>
      <c r="F14" s="209">
        <f t="shared" si="1"/>
        <v>38173</v>
      </c>
    </row>
  </sheetData>
  <mergeCells count="1">
    <mergeCell ref="A1:F1"/>
  </mergeCells>
  <printOptions horizontalCentered="1" verticalCentered="1"/>
  <pageMargins left="0" right="0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E15"/>
  <sheetViews>
    <sheetView showGridLines="0" zoomScale="90" zoomScaleNormal="90" workbookViewId="0">
      <selection sqref="A1:E1"/>
    </sheetView>
  </sheetViews>
  <sheetFormatPr defaultRowHeight="12.75" x14ac:dyDescent="0.2"/>
  <cols>
    <col min="1" max="1" width="51.5703125" customWidth="1"/>
    <col min="2" max="4" width="11.42578125" customWidth="1"/>
    <col min="5" max="5" width="11.28515625" bestFit="1" customWidth="1"/>
  </cols>
  <sheetData>
    <row r="1" spans="1:5" ht="38.25" customHeight="1" x14ac:dyDescent="0.2">
      <c r="A1" s="195" t="s">
        <v>98</v>
      </c>
      <c r="B1" s="195"/>
      <c r="C1" s="195"/>
      <c r="D1" s="195"/>
      <c r="E1" s="195"/>
    </row>
    <row r="2" spans="1:5" ht="16.5" customHeight="1" x14ac:dyDescent="0.25">
      <c r="B2" s="83"/>
      <c r="C2" s="84"/>
      <c r="D2" s="84"/>
      <c r="E2" s="79" t="s">
        <v>11</v>
      </c>
    </row>
    <row r="3" spans="1:5" ht="30" customHeight="1" x14ac:dyDescent="0.2">
      <c r="A3" s="190" t="s">
        <v>62</v>
      </c>
      <c r="B3" s="2">
        <v>2023</v>
      </c>
      <c r="C3" s="192">
        <v>2024</v>
      </c>
      <c r="D3" s="193"/>
      <c r="E3" s="194"/>
    </row>
    <row r="4" spans="1:5" ht="30" customHeight="1" x14ac:dyDescent="0.2">
      <c r="A4" s="191"/>
      <c r="B4" s="89">
        <v>12</v>
      </c>
      <c r="C4" s="123">
        <v>1</v>
      </c>
      <c r="D4" s="123">
        <v>2</v>
      </c>
      <c r="E4" s="123">
        <v>3</v>
      </c>
    </row>
    <row r="5" spans="1:5" ht="30" customHeight="1" x14ac:dyDescent="0.25">
      <c r="A5" s="3" t="s">
        <v>16</v>
      </c>
      <c r="B5" s="96">
        <v>5632203</v>
      </c>
      <c r="C5" s="75">
        <v>5657681</v>
      </c>
      <c r="D5" s="75">
        <v>5765268</v>
      </c>
      <c r="E5" s="96">
        <v>5891544</v>
      </c>
    </row>
    <row r="6" spans="1:5" ht="30" customHeight="1" x14ac:dyDescent="0.25">
      <c r="A6" s="3" t="s">
        <v>17</v>
      </c>
      <c r="B6" s="96">
        <v>2071158</v>
      </c>
      <c r="C6" s="75">
        <v>2073459</v>
      </c>
      <c r="D6" s="75">
        <v>2081711</v>
      </c>
      <c r="E6" s="96">
        <v>2110692</v>
      </c>
    </row>
    <row r="7" spans="1:5" ht="30" customHeight="1" x14ac:dyDescent="0.25">
      <c r="A7" s="31" t="s">
        <v>71</v>
      </c>
      <c r="B7" s="96">
        <v>4640128</v>
      </c>
      <c r="C7" s="75">
        <v>4673400</v>
      </c>
      <c r="D7" s="75">
        <v>4750248</v>
      </c>
      <c r="E7" s="96">
        <v>4853850</v>
      </c>
    </row>
    <row r="8" spans="1:5" ht="30" customHeight="1" x14ac:dyDescent="0.25">
      <c r="A8" s="3" t="s">
        <v>5</v>
      </c>
      <c r="B8" s="96">
        <v>4712786</v>
      </c>
      <c r="C8" s="75">
        <v>4741657</v>
      </c>
      <c r="D8" s="75">
        <v>4822920</v>
      </c>
      <c r="E8" s="96">
        <v>4926512</v>
      </c>
    </row>
    <row r="9" spans="1:5" ht="30" customHeight="1" x14ac:dyDescent="0.25">
      <c r="A9" s="31" t="s">
        <v>77</v>
      </c>
      <c r="B9" s="96">
        <v>2618655</v>
      </c>
      <c r="C9" s="75">
        <v>2637448</v>
      </c>
      <c r="D9" s="75">
        <v>2736218</v>
      </c>
      <c r="E9" s="96">
        <v>2800213</v>
      </c>
    </row>
    <row r="10" spans="1:5" ht="30" customHeight="1" x14ac:dyDescent="0.25">
      <c r="A10" s="31" t="s">
        <v>83</v>
      </c>
      <c r="B10" s="96">
        <v>2051966</v>
      </c>
      <c r="C10" s="75">
        <v>2058491</v>
      </c>
      <c r="D10" s="75">
        <v>2086002</v>
      </c>
      <c r="E10" s="96">
        <v>2124805</v>
      </c>
    </row>
    <row r="11" spans="1:5" ht="30" customHeight="1" x14ac:dyDescent="0.25">
      <c r="A11" s="67" t="s">
        <v>73</v>
      </c>
      <c r="B11" s="96">
        <v>557645</v>
      </c>
      <c r="C11" s="75">
        <v>555215</v>
      </c>
      <c r="D11" s="75">
        <v>562236</v>
      </c>
      <c r="E11" s="96">
        <v>573045</v>
      </c>
    </row>
    <row r="12" spans="1:5" ht="30" customHeight="1" x14ac:dyDescent="0.25">
      <c r="A12" s="3" t="s">
        <v>6</v>
      </c>
      <c r="B12" s="96">
        <v>365241</v>
      </c>
      <c r="C12" s="75">
        <v>365263</v>
      </c>
      <c r="D12" s="75">
        <v>374930</v>
      </c>
      <c r="E12" s="96">
        <v>383466</v>
      </c>
    </row>
    <row r="13" spans="1:5" ht="30" customHeight="1" x14ac:dyDescent="0.25">
      <c r="A13" s="26" t="s">
        <v>36</v>
      </c>
      <c r="B13" s="96">
        <v>226753</v>
      </c>
      <c r="C13" s="75">
        <v>229277</v>
      </c>
      <c r="D13" s="75">
        <v>232379</v>
      </c>
      <c r="E13" s="96">
        <v>237340</v>
      </c>
    </row>
    <row r="14" spans="1:5" ht="30" customHeight="1" x14ac:dyDescent="0.25">
      <c r="A14" s="30" t="s">
        <v>67</v>
      </c>
      <c r="B14" s="96">
        <v>54598</v>
      </c>
      <c r="C14" s="96">
        <v>55384</v>
      </c>
      <c r="D14" s="96">
        <v>61176</v>
      </c>
      <c r="E14" s="96">
        <v>63276</v>
      </c>
    </row>
    <row r="15" spans="1:5" ht="30" customHeight="1" x14ac:dyDescent="0.25">
      <c r="A15" s="6" t="s">
        <v>19</v>
      </c>
      <c r="B15" s="96">
        <f>SUM(B5:B14)</f>
        <v>22931133</v>
      </c>
      <c r="C15" s="96">
        <f t="shared" ref="C15:E15" si="0">SUM(C5:C14)</f>
        <v>23047275</v>
      </c>
      <c r="D15" s="96">
        <f t="shared" si="0"/>
        <v>23473088</v>
      </c>
      <c r="E15" s="96">
        <f t="shared" si="0"/>
        <v>23964743</v>
      </c>
    </row>
  </sheetData>
  <mergeCells count="3">
    <mergeCell ref="A3:A4"/>
    <mergeCell ref="C3:E3"/>
    <mergeCell ref="A1:E1"/>
  </mergeCells>
  <phoneticPr fontId="41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89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E15"/>
  <sheetViews>
    <sheetView showGridLines="0" zoomScale="90" zoomScaleNormal="90" workbookViewId="0">
      <selection sqref="A1:E1"/>
    </sheetView>
  </sheetViews>
  <sheetFormatPr defaultRowHeight="12.75" x14ac:dyDescent="0.2"/>
  <cols>
    <col min="1" max="1" width="55.85546875" customWidth="1"/>
    <col min="2" max="2" width="10.7109375" customWidth="1"/>
    <col min="3" max="4" width="9.28515625" customWidth="1"/>
  </cols>
  <sheetData>
    <row r="1" spans="1:5" ht="44.25" customHeight="1" x14ac:dyDescent="0.2">
      <c r="A1" s="197" t="s">
        <v>93</v>
      </c>
      <c r="B1" s="197"/>
      <c r="C1" s="197"/>
      <c r="D1" s="197"/>
      <c r="E1" s="197"/>
    </row>
    <row r="2" spans="1:5" ht="19.5" customHeight="1" x14ac:dyDescent="0.25">
      <c r="B2" s="85"/>
      <c r="C2" s="86"/>
      <c r="D2" s="86"/>
      <c r="E2" s="80" t="s">
        <v>20</v>
      </c>
    </row>
    <row r="3" spans="1:5" ht="30" customHeight="1" x14ac:dyDescent="0.2">
      <c r="A3" s="190" t="s">
        <v>63</v>
      </c>
      <c r="B3" s="2">
        <v>2022</v>
      </c>
      <c r="C3" s="196">
        <v>2023</v>
      </c>
      <c r="D3" s="196"/>
      <c r="E3" s="196"/>
    </row>
    <row r="4" spans="1:5" ht="30" customHeight="1" x14ac:dyDescent="0.2">
      <c r="A4" s="191"/>
      <c r="B4" s="1">
        <v>12</v>
      </c>
      <c r="C4" s="123">
        <v>1</v>
      </c>
      <c r="D4" s="123">
        <v>2</v>
      </c>
      <c r="E4" s="123">
        <v>3</v>
      </c>
    </row>
    <row r="5" spans="1:5" ht="30" customHeight="1" x14ac:dyDescent="0.25">
      <c r="A5" s="3" t="s">
        <v>16</v>
      </c>
      <c r="B5" s="15">
        <f>'Таблица№ 2-ОФ'!B5/'Таблица№ 2-ОФ'!B$15*100</f>
        <v>24.561381245313957</v>
      </c>
      <c r="C5" s="15">
        <f>'Таблица№ 2-ОФ'!C5/'Таблица№ 2-ОФ'!C$15*100</f>
        <v>24.548155909972003</v>
      </c>
      <c r="D5" s="15">
        <f>'Таблица№ 2-ОФ'!D5/'Таблица№ 2-ОФ'!D$15*100</f>
        <v>24.561182576404093</v>
      </c>
      <c r="E5" s="15">
        <f>'Таблица№ 2-ОФ'!E5/'Таблица№ 2-ОФ'!E$15*100</f>
        <v>24.584215236524756</v>
      </c>
    </row>
    <row r="6" spans="1:5" ht="30" customHeight="1" x14ac:dyDescent="0.25">
      <c r="A6" s="3" t="s">
        <v>17</v>
      </c>
      <c r="B6" s="15">
        <f>'Таблица№ 2-ОФ'!B6/'Таблица№ 2-ОФ'!B$15*100</f>
        <v>9.0320787900013499</v>
      </c>
      <c r="C6" s="15">
        <f>'Таблица№ 2-ОФ'!C6/'Таблица№ 2-ОФ'!C$15*100</f>
        <v>8.9965473141618695</v>
      </c>
      <c r="D6" s="15">
        <f>'Таблица№ 2-ОФ'!D6/'Таблица№ 2-ОФ'!D$15*100</f>
        <v>8.8685008125049425</v>
      </c>
      <c r="E6" s="15">
        <f>'Таблица№ 2-ОФ'!E6/'Таблица№ 2-ОФ'!E$15*100</f>
        <v>8.8074885676846204</v>
      </c>
    </row>
    <row r="7" spans="1:5" ht="30" customHeight="1" x14ac:dyDescent="0.25">
      <c r="A7" s="31" t="s">
        <v>71</v>
      </c>
      <c r="B7" s="15">
        <f>'Таблица№ 2-ОФ'!B7/'Таблица№ 2-ОФ'!B$15*100</f>
        <v>20.235057726977555</v>
      </c>
      <c r="C7" s="15">
        <f>'Таблица№ 2-ОФ'!C7/'Таблица№ 2-ОФ'!C$15*100</f>
        <v>20.277451455757785</v>
      </c>
      <c r="D7" s="15">
        <f>'Таблица№ 2-ОФ'!D7/'Таблица№ 2-ОФ'!D$15*100</f>
        <v>20.236996512772414</v>
      </c>
      <c r="E7" s="15">
        <f>'Таблица№ 2-ОФ'!E7/'Таблица№ 2-ОФ'!E$15*100</f>
        <v>20.254129159657587</v>
      </c>
    </row>
    <row r="8" spans="1:5" ht="30" customHeight="1" x14ac:dyDescent="0.25">
      <c r="A8" s="3" t="s">
        <v>5</v>
      </c>
      <c r="B8" s="15">
        <f>'Таблица№ 2-ОФ'!B8/'Таблица№ 2-ОФ'!B$15*100</f>
        <v>20.551910801790736</v>
      </c>
      <c r="C8" s="15">
        <f>'Таблица№ 2-ОФ'!C8/'Таблица№ 2-ОФ'!C$15*100</f>
        <v>20.573612281712265</v>
      </c>
      <c r="D8" s="15">
        <f>'Таблица№ 2-ОФ'!D8/'Таблица№ 2-ОФ'!D$15*100</f>
        <v>20.546593613929279</v>
      </c>
      <c r="E8" s="15">
        <f>'Таблица№ 2-ОФ'!E8/'Таблица№ 2-ОФ'!E$15*100</f>
        <v>20.557332911936506</v>
      </c>
    </row>
    <row r="9" spans="1:5" ht="30" customHeight="1" x14ac:dyDescent="0.25">
      <c r="A9" s="31" t="s">
        <v>77</v>
      </c>
      <c r="B9" s="15">
        <f>'Таблица№ 2-ОФ'!B9/'Таблица№ 2-ОФ'!B$15*100</f>
        <v>11.419649434679044</v>
      </c>
      <c r="C9" s="15">
        <f>'Таблица№ 2-ОФ'!C9/'Таблица№ 2-ОФ'!C$15*100</f>
        <v>11.443643554389835</v>
      </c>
      <c r="D9" s="15">
        <f>'Таблица№ 2-ОФ'!D9/'Таблица№ 2-ОФ'!D$15*100</f>
        <v>11.656830153748837</v>
      </c>
      <c r="E9" s="15">
        <f>'Таблица№ 2-ОФ'!E9/'Таблица№ 2-ОФ'!E$15*100</f>
        <v>11.684719506485006</v>
      </c>
    </row>
    <row r="10" spans="1:5" ht="30" customHeight="1" x14ac:dyDescent="0.25">
      <c r="A10" s="31" t="s">
        <v>83</v>
      </c>
      <c r="B10" s="15">
        <f>'Таблица№ 2-ОФ'!B10/'Таблица№ 2-ОФ'!B$15*100</f>
        <v>8.9483847134810119</v>
      </c>
      <c r="C10" s="15">
        <f>'Таблица№ 2-ОФ'!C10/'Таблица№ 2-ОФ'!C$15*100</f>
        <v>8.9316025430338293</v>
      </c>
      <c r="D10" s="15">
        <f>'Таблица№ 2-ОФ'!D10/'Таблица№ 2-ОФ'!D$15*100</f>
        <v>8.8867813216565281</v>
      </c>
      <c r="E10" s="15">
        <f>'Таблица№ 2-ОФ'!E10/'Таблица№ 2-ОФ'!E$15*100</f>
        <v>8.8663792472132918</v>
      </c>
    </row>
    <row r="11" spans="1:5" ht="30" customHeight="1" x14ac:dyDescent="0.25">
      <c r="A11" s="67" t="s">
        <v>73</v>
      </c>
      <c r="B11" s="15">
        <f>'Таблица№ 2-ОФ'!B11/'Таблица№ 2-ОФ'!B$15*100</f>
        <v>2.4318248906410336</v>
      </c>
      <c r="C11" s="15">
        <f>'Таблица№ 2-ОФ'!C11/'Таблица№ 2-ОФ'!C$15*100</f>
        <v>2.4090266636728206</v>
      </c>
      <c r="D11" s="15">
        <f>'Таблица№ 2-ОФ'!D11/'Таблица№ 2-ОФ'!D$15*100</f>
        <v>2.395236621615358</v>
      </c>
      <c r="E11" s="15">
        <f>'Таблица№ 2-ОФ'!E11/'Таблица№ 2-ОФ'!E$15*100</f>
        <v>2.3912002728341384</v>
      </c>
    </row>
    <row r="12" spans="1:5" ht="30" customHeight="1" x14ac:dyDescent="0.25">
      <c r="A12" s="3" t="s">
        <v>6</v>
      </c>
      <c r="B12" s="15">
        <f>'Таблица№ 2-ОФ'!B12/'Таблица№ 2-ОФ'!B$15*100</f>
        <v>1.5927734578138812</v>
      </c>
      <c r="C12" s="15">
        <f>'Таблица№ 2-ОФ'!C12/'Таблица№ 2-ОФ'!C$15*100</f>
        <v>1.5848424596834116</v>
      </c>
      <c r="D12" s="15">
        <f>'Таблица№ 2-ОФ'!D12/'Таблица№ 2-ОФ'!D$15*100</f>
        <v>1.5972759953867168</v>
      </c>
      <c r="E12" s="15">
        <f>'Таблица№ 2-ОФ'!E12/'Таблица№ 2-ОФ'!E$15*100</f>
        <v>1.6001256512535935</v>
      </c>
    </row>
    <row r="13" spans="1:5" ht="30" customHeight="1" x14ac:dyDescent="0.25">
      <c r="A13" s="26" t="s">
        <v>36</v>
      </c>
      <c r="B13" s="15">
        <f>'Таблица№ 2-ОФ'!B13/'Таблица№ 2-ОФ'!B$15*100</f>
        <v>0.98884342086367916</v>
      </c>
      <c r="C13" s="15">
        <f>'Таблица№ 2-ОФ'!C13/'Таблица№ 2-ОФ'!C$15*100</f>
        <v>0.99481175106384601</v>
      </c>
      <c r="D13" s="15">
        <f>'Таблица№ 2-ОФ'!D13/'Таблица№ 2-ОФ'!D$15*100</f>
        <v>0.98998052578339935</v>
      </c>
      <c r="E13" s="15">
        <f>'Таблица№ 2-ОФ'!E13/'Таблица№ 2-ОФ'!E$15*100</f>
        <v>0.9903715637593109</v>
      </c>
    </row>
    <row r="14" spans="1:5" ht="30" customHeight="1" x14ac:dyDescent="0.25">
      <c r="A14" s="30" t="s">
        <v>67</v>
      </c>
      <c r="B14" s="15">
        <f>'Таблица№ 2-ОФ'!B14/'Таблица№ 2-ОФ'!B$15*100</f>
        <v>0.23809551843775012</v>
      </c>
      <c r="C14" s="15">
        <f>'Таблица№ 2-ОФ'!C14/'Таблица№ 2-ОФ'!C$15*100</f>
        <v>0.24030606655233647</v>
      </c>
      <c r="D14" s="15">
        <f>'Таблица№ 2-ОФ'!D14/'Таблица№ 2-ОФ'!D$15*100</f>
        <v>0.26062186619843114</v>
      </c>
      <c r="E14" s="15">
        <f>'Таблица№ 2-ОФ'!E14/'Таблица№ 2-ОФ'!E$15*100</f>
        <v>0.26403788265119305</v>
      </c>
    </row>
    <row r="15" spans="1:5" ht="30" customHeight="1" x14ac:dyDescent="0.25">
      <c r="A15" s="124" t="s">
        <v>19</v>
      </c>
      <c r="B15" s="5">
        <f>SUM(B5:B14)</f>
        <v>99.999999999999986</v>
      </c>
      <c r="C15" s="5">
        <f t="shared" ref="C15:E15" si="0">SUM(C5:C14)</f>
        <v>100.00000000000001</v>
      </c>
      <c r="D15" s="5">
        <f t="shared" si="0"/>
        <v>100</v>
      </c>
      <c r="E15" s="5">
        <f t="shared" si="0"/>
        <v>100.00000000000001</v>
      </c>
    </row>
  </sheetData>
  <mergeCells count="3">
    <mergeCell ref="A3:A4"/>
    <mergeCell ref="C3:E3"/>
    <mergeCell ref="A1:E1"/>
  </mergeCells>
  <phoneticPr fontId="41" type="noConversion"/>
  <printOptions horizontalCentered="1" verticalCentered="1"/>
  <pageMargins left="0" right="0" top="0.98425196850393704" bottom="0.98425196850393704" header="0.51181102362204722" footer="0.51181102362204722"/>
  <pageSetup paperSize="9" scale="99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4"/>
  <sheetViews>
    <sheetView showGridLines="0" zoomScale="90" zoomScaleNormal="90" workbookViewId="0">
      <selection sqref="A1:F1"/>
    </sheetView>
  </sheetViews>
  <sheetFormatPr defaultRowHeight="12.75" x14ac:dyDescent="0.2"/>
  <cols>
    <col min="1" max="1" width="55.28515625" customWidth="1"/>
    <col min="2" max="2" width="11.85546875" bestFit="1" customWidth="1"/>
    <col min="3" max="5" width="10.7109375" customWidth="1"/>
    <col min="6" max="6" width="12.7109375" customWidth="1"/>
    <col min="7" max="7" width="13" customWidth="1"/>
  </cols>
  <sheetData>
    <row r="1" spans="1:6" ht="48" customHeight="1" x14ac:dyDescent="0.2">
      <c r="A1" s="197" t="s">
        <v>111</v>
      </c>
      <c r="B1" s="198"/>
      <c r="C1" s="198"/>
      <c r="D1" s="198"/>
      <c r="E1" s="198"/>
      <c r="F1" s="199"/>
    </row>
    <row r="2" spans="1:6" ht="13.5" x14ac:dyDescent="0.25">
      <c r="A2" s="200" t="s">
        <v>11</v>
      </c>
      <c r="B2" s="201"/>
      <c r="C2" s="201"/>
      <c r="D2" s="201"/>
      <c r="E2" s="201"/>
      <c r="F2" s="202"/>
    </row>
    <row r="3" spans="1:6" ht="51" customHeight="1" x14ac:dyDescent="0.2">
      <c r="A3" s="66" t="s">
        <v>57</v>
      </c>
      <c r="B3" s="2" t="s">
        <v>21</v>
      </c>
      <c r="C3" s="2" t="s">
        <v>22</v>
      </c>
      <c r="D3" s="2" t="s">
        <v>15</v>
      </c>
      <c r="E3" s="2" t="s">
        <v>37</v>
      </c>
      <c r="F3" s="8" t="s">
        <v>19</v>
      </c>
    </row>
    <row r="4" spans="1:6" ht="30" customHeight="1" x14ac:dyDescent="0.25">
      <c r="A4" s="3" t="s">
        <v>16</v>
      </c>
      <c r="B4" s="97">
        <v>5322849</v>
      </c>
      <c r="C4" s="97">
        <v>387584</v>
      </c>
      <c r="D4" s="97">
        <v>181111</v>
      </c>
      <c r="E4" s="97">
        <v>0</v>
      </c>
      <c r="F4" s="97">
        <f>SUM(B4:E4)</f>
        <v>5891544</v>
      </c>
    </row>
    <row r="5" spans="1:6" ht="30" customHeight="1" x14ac:dyDescent="0.25">
      <c r="A5" s="3" t="s">
        <v>17</v>
      </c>
      <c r="B5" s="97">
        <v>1785555</v>
      </c>
      <c r="C5" s="97">
        <v>222096</v>
      </c>
      <c r="D5" s="97">
        <v>103041</v>
      </c>
      <c r="E5" s="97">
        <v>0</v>
      </c>
      <c r="F5" s="97">
        <f t="shared" ref="F5:F13" si="0">SUM(B5:E5)</f>
        <v>2110692</v>
      </c>
    </row>
    <row r="6" spans="1:6" ht="30" customHeight="1" x14ac:dyDescent="0.25">
      <c r="A6" s="31" t="s">
        <v>71</v>
      </c>
      <c r="B6" s="97">
        <v>4357021</v>
      </c>
      <c r="C6" s="97">
        <v>317237</v>
      </c>
      <c r="D6" s="97">
        <v>161726</v>
      </c>
      <c r="E6" s="97">
        <v>17866</v>
      </c>
      <c r="F6" s="97">
        <f t="shared" si="0"/>
        <v>4853850</v>
      </c>
    </row>
    <row r="7" spans="1:6" ht="30" customHeight="1" x14ac:dyDescent="0.25">
      <c r="A7" s="3" t="s">
        <v>5</v>
      </c>
      <c r="B7" s="97">
        <v>4023777</v>
      </c>
      <c r="C7" s="97">
        <v>270936</v>
      </c>
      <c r="D7" s="97">
        <v>631799</v>
      </c>
      <c r="E7" s="97">
        <v>0</v>
      </c>
      <c r="F7" s="97">
        <f t="shared" si="0"/>
        <v>4926512</v>
      </c>
    </row>
    <row r="8" spans="1:6" ht="30" customHeight="1" x14ac:dyDescent="0.25">
      <c r="A8" s="31" t="s">
        <v>77</v>
      </c>
      <c r="B8" s="97">
        <v>2473981</v>
      </c>
      <c r="C8" s="97">
        <v>108343</v>
      </c>
      <c r="D8" s="97">
        <v>217889</v>
      </c>
      <c r="E8" s="97">
        <v>0</v>
      </c>
      <c r="F8" s="97">
        <f t="shared" si="0"/>
        <v>2800213</v>
      </c>
    </row>
    <row r="9" spans="1:6" ht="30" customHeight="1" x14ac:dyDescent="0.25">
      <c r="A9" s="31" t="s">
        <v>83</v>
      </c>
      <c r="B9" s="97">
        <v>1849410</v>
      </c>
      <c r="C9" s="97">
        <v>155790</v>
      </c>
      <c r="D9" s="97">
        <v>119605</v>
      </c>
      <c r="E9" s="97">
        <v>0</v>
      </c>
      <c r="F9" s="97">
        <f t="shared" si="0"/>
        <v>2124805</v>
      </c>
    </row>
    <row r="10" spans="1:6" ht="30" customHeight="1" x14ac:dyDescent="0.25">
      <c r="A10" s="67" t="s">
        <v>73</v>
      </c>
      <c r="B10" s="97">
        <v>511271</v>
      </c>
      <c r="C10" s="97">
        <v>43216</v>
      </c>
      <c r="D10" s="97">
        <v>18558</v>
      </c>
      <c r="E10" s="97">
        <v>0</v>
      </c>
      <c r="F10" s="97">
        <f t="shared" si="0"/>
        <v>573045</v>
      </c>
    </row>
    <row r="11" spans="1:6" ht="30" customHeight="1" x14ac:dyDescent="0.25">
      <c r="A11" s="3" t="s">
        <v>6</v>
      </c>
      <c r="B11" s="97">
        <v>292729</v>
      </c>
      <c r="C11" s="97">
        <v>76086</v>
      </c>
      <c r="D11" s="97">
        <v>14651</v>
      </c>
      <c r="E11" s="97">
        <v>0</v>
      </c>
      <c r="F11" s="97">
        <f t="shared" si="0"/>
        <v>383466</v>
      </c>
    </row>
    <row r="12" spans="1:6" ht="30" customHeight="1" x14ac:dyDescent="0.25">
      <c r="A12" s="26" t="s">
        <v>36</v>
      </c>
      <c r="B12" s="97">
        <v>210527</v>
      </c>
      <c r="C12" s="97">
        <v>25787</v>
      </c>
      <c r="D12" s="97">
        <v>1026</v>
      </c>
      <c r="E12" s="97">
        <v>0</v>
      </c>
      <c r="F12" s="97">
        <f t="shared" si="0"/>
        <v>237340</v>
      </c>
    </row>
    <row r="13" spans="1:6" ht="30" customHeight="1" x14ac:dyDescent="0.25">
      <c r="A13" s="26" t="s">
        <v>96</v>
      </c>
      <c r="B13" s="97">
        <v>47356</v>
      </c>
      <c r="C13" s="97">
        <v>12065</v>
      </c>
      <c r="D13" s="97">
        <v>3855</v>
      </c>
      <c r="E13" s="97">
        <v>0</v>
      </c>
      <c r="F13" s="97">
        <f t="shared" si="0"/>
        <v>63276</v>
      </c>
    </row>
    <row r="14" spans="1:6" ht="30" customHeight="1" x14ac:dyDescent="0.25">
      <c r="A14" s="25" t="s">
        <v>19</v>
      </c>
      <c r="B14" s="90">
        <f>SUM(B4:B13)</f>
        <v>20874476</v>
      </c>
      <c r="C14" s="90">
        <f t="shared" ref="C14:F14" si="1">SUM(C4:C13)</f>
        <v>1619140</v>
      </c>
      <c r="D14" s="90">
        <f t="shared" si="1"/>
        <v>1453261</v>
      </c>
      <c r="E14" s="90">
        <f t="shared" si="1"/>
        <v>17866</v>
      </c>
      <c r="F14" s="90">
        <f t="shared" si="1"/>
        <v>23964743</v>
      </c>
    </row>
  </sheetData>
  <mergeCells count="2">
    <mergeCell ref="A1:F1"/>
    <mergeCell ref="A2:F2"/>
  </mergeCells>
  <phoneticPr fontId="41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F15"/>
  <sheetViews>
    <sheetView showGridLines="0" zoomScale="90" zoomScaleNormal="90" workbookViewId="0">
      <selection sqref="A1:F1"/>
    </sheetView>
  </sheetViews>
  <sheetFormatPr defaultColWidth="9.140625" defaultRowHeight="13.5" customHeight="1" x14ac:dyDescent="0.25"/>
  <cols>
    <col min="1" max="1" width="56.85546875" style="11" bestFit="1" customWidth="1"/>
    <col min="2" max="2" width="10.42578125" style="9" customWidth="1"/>
    <col min="3" max="6" width="10.7109375" style="9" customWidth="1"/>
    <col min="7" max="16384" width="9.140625" style="9"/>
  </cols>
  <sheetData>
    <row r="1" spans="1:6" ht="37.5" customHeight="1" x14ac:dyDescent="0.3">
      <c r="A1" s="197" t="s">
        <v>112</v>
      </c>
      <c r="B1" s="203"/>
      <c r="C1" s="203"/>
      <c r="D1" s="203"/>
      <c r="E1" s="203"/>
      <c r="F1" s="204"/>
    </row>
    <row r="2" spans="1:6" ht="14.25" customHeight="1" x14ac:dyDescent="0.25">
      <c r="A2" s="205" t="s">
        <v>20</v>
      </c>
      <c r="B2" s="201"/>
      <c r="C2" s="201"/>
      <c r="D2" s="201"/>
      <c r="E2" s="201"/>
      <c r="F2" s="202"/>
    </row>
    <row r="3" spans="1:6" ht="57" customHeight="1" x14ac:dyDescent="0.25">
      <c r="A3" s="70" t="s">
        <v>64</v>
      </c>
      <c r="B3" s="2" t="s">
        <v>21</v>
      </c>
      <c r="C3" s="2" t="s">
        <v>22</v>
      </c>
      <c r="D3" s="2" t="s">
        <v>15</v>
      </c>
      <c r="E3" s="2" t="s">
        <v>37</v>
      </c>
      <c r="F3" s="19" t="s">
        <v>19</v>
      </c>
    </row>
    <row r="4" spans="1:6" ht="30" customHeight="1" x14ac:dyDescent="0.25">
      <c r="A4" s="3" t="s">
        <v>16</v>
      </c>
      <c r="B4" s="91">
        <f>'Таблица №2.2-ОФ'!B4/'Таблица №2.2-ОФ'!B$14*100</f>
        <v>25.499317922998404</v>
      </c>
      <c r="C4" s="91">
        <f>'Таблица №2.2-ОФ'!C4/'Таблица №2.2-ОФ'!C$14*100</f>
        <v>23.937645910792149</v>
      </c>
      <c r="D4" s="91">
        <f>'Таблица №2.2-ОФ'!D4/'Таблица №2.2-ОФ'!D$14*100</f>
        <v>12.462386316016188</v>
      </c>
      <c r="E4" s="91">
        <f>'Таблица №2.2-ОФ'!E4/'Таблица №2.2-ОФ'!E$14*100</f>
        <v>0</v>
      </c>
      <c r="F4" s="91">
        <f>'Таблица №2.2-ОФ'!F4/'Таблица №2.2-ОФ'!F$14*100</f>
        <v>24.584215236524756</v>
      </c>
    </row>
    <row r="5" spans="1:6" ht="30" customHeight="1" x14ac:dyDescent="0.25">
      <c r="A5" s="3" t="s">
        <v>17</v>
      </c>
      <c r="B5" s="91">
        <f>'Таблица №2.2-ОФ'!B5/'Таблица №2.2-ОФ'!B$14*100</f>
        <v>8.5537716012607934</v>
      </c>
      <c r="C5" s="91">
        <f>'Таблица №2.2-ОФ'!C5/'Таблица №2.2-ОФ'!C$14*100</f>
        <v>13.716911446817445</v>
      </c>
      <c r="D5" s="91">
        <f>'Таблица №2.2-ОФ'!D5/'Таблица №2.2-ОФ'!D$14*100</f>
        <v>7.0903299544954415</v>
      </c>
      <c r="E5" s="91">
        <f>'Таблица №2.2-ОФ'!E5/'Таблица №2.2-ОФ'!E$14*100</f>
        <v>0</v>
      </c>
      <c r="F5" s="91">
        <f>'Таблица №2.2-ОФ'!F5/'Таблица №2.2-ОФ'!F$14*100</f>
        <v>8.8074885676846204</v>
      </c>
    </row>
    <row r="6" spans="1:6" ht="30" customHeight="1" x14ac:dyDescent="0.25">
      <c r="A6" s="31" t="s">
        <v>71</v>
      </c>
      <c r="B6" s="91">
        <f>'Таблица №2.2-ОФ'!B6/'Таблица №2.2-ОФ'!B$14*100</f>
        <v>20.872480822991676</v>
      </c>
      <c r="C6" s="91">
        <f>'Таблица №2.2-ОФ'!C6/'Таблица №2.2-ОФ'!C$14*100</f>
        <v>19.592932050347716</v>
      </c>
      <c r="D6" s="91">
        <f>'Таблица №2.2-ОФ'!D6/'Таблица №2.2-ОФ'!D$14*100</f>
        <v>11.128489651893226</v>
      </c>
      <c r="E6" s="91">
        <f>'Таблица №2.2-ОФ'!E6/'Таблица №2.2-ОФ'!E$14*100</f>
        <v>100</v>
      </c>
      <c r="F6" s="91">
        <f>'Таблица №2.2-ОФ'!F6/'Таблица №2.2-ОФ'!F$14*100</f>
        <v>20.254129159657587</v>
      </c>
    </row>
    <row r="7" spans="1:6" ht="30" customHeight="1" x14ac:dyDescent="0.25">
      <c r="A7" s="3" t="s">
        <v>5</v>
      </c>
      <c r="B7" s="91">
        <f>'Таблица №2.2-ОФ'!B7/'Таблица №2.2-ОФ'!B$14*100</f>
        <v>19.276062306905335</v>
      </c>
      <c r="C7" s="91">
        <f>'Таблица №2.2-ОФ'!C7/'Таблица №2.2-ОФ'!C$14*100</f>
        <v>16.733327568956362</v>
      </c>
      <c r="D7" s="91">
        <f>'Таблица №2.2-ОФ'!D7/'Таблица №2.2-ОФ'!D$14*100</f>
        <v>43.474572014249333</v>
      </c>
      <c r="E7" s="91">
        <f>'Таблица №2.2-ОФ'!E7/'Таблица №2.2-ОФ'!E$14*100</f>
        <v>0</v>
      </c>
      <c r="F7" s="91">
        <f>'Таблица №2.2-ОФ'!F7/'Таблица №2.2-ОФ'!F$14*100</f>
        <v>20.557332911936506</v>
      </c>
    </row>
    <row r="8" spans="1:6" ht="30" customHeight="1" x14ac:dyDescent="0.25">
      <c r="A8" s="31" t="s">
        <v>77</v>
      </c>
      <c r="B8" s="91">
        <f>'Таблица №2.2-ОФ'!B8/'Таблица №2.2-ОФ'!B$14*100</f>
        <v>11.851703487071962</v>
      </c>
      <c r="C8" s="91">
        <f>'Таблица №2.2-ОФ'!C8/'Таблица №2.2-ОФ'!C$14*100</f>
        <v>6.6913917264720775</v>
      </c>
      <c r="D8" s="91">
        <f>'Таблица №2.2-ОФ'!D8/'Таблица №2.2-ОФ'!D$14*100</f>
        <v>14.993108601964822</v>
      </c>
      <c r="E8" s="91">
        <f>'Таблица №2.2-ОФ'!E8/'Таблица №2.2-ОФ'!E$14*100</f>
        <v>0</v>
      </c>
      <c r="F8" s="91">
        <f>'Таблица №2.2-ОФ'!F8/'Таблица №2.2-ОФ'!F$14*100</f>
        <v>11.684719506485006</v>
      </c>
    </row>
    <row r="9" spans="1:6" ht="30" customHeight="1" x14ac:dyDescent="0.25">
      <c r="A9" s="31" t="s">
        <v>83</v>
      </c>
      <c r="B9" s="91">
        <f>'Таблица №2.2-ОФ'!B9/'Таблица №2.2-ОФ'!B$14*100</f>
        <v>8.8596714954665217</v>
      </c>
      <c r="C9" s="91">
        <f>'Таблица №2.2-ОФ'!C9/'Таблица №2.2-ОФ'!C$14*100</f>
        <v>9.6217745222772582</v>
      </c>
      <c r="D9" s="91">
        <f>'Таблица №2.2-ОФ'!D9/'Таблица №2.2-ОФ'!D$14*100</f>
        <v>8.2301114527947838</v>
      </c>
      <c r="E9" s="91">
        <f>'Таблица №2.2-ОФ'!E9/'Таблица №2.2-ОФ'!E$14*100</f>
        <v>0</v>
      </c>
      <c r="F9" s="91">
        <f>'Таблица №2.2-ОФ'!F9/'Таблица №2.2-ОФ'!F$14*100</f>
        <v>8.8663792472132918</v>
      </c>
    </row>
    <row r="10" spans="1:6" ht="30" customHeight="1" x14ac:dyDescent="0.25">
      <c r="A10" s="67" t="s">
        <v>73</v>
      </c>
      <c r="B10" s="91">
        <f>'Таблица №2.2-ОФ'!B10/'Таблица №2.2-ОФ'!B$14*100</f>
        <v>2.449263876132747</v>
      </c>
      <c r="C10" s="91">
        <f>'Таблица №2.2-ОФ'!C10/'Таблица №2.2-ОФ'!C$14*100</f>
        <v>2.6690712353471597</v>
      </c>
      <c r="D10" s="91">
        <f>'Таблица №2.2-ОФ'!D10/'Таблица №2.2-ОФ'!D$14*100</f>
        <v>1.2769901621250417</v>
      </c>
      <c r="E10" s="91">
        <f>'Таблица №2.2-ОФ'!E10/'Таблица №2.2-ОФ'!E$14*100</f>
        <v>0</v>
      </c>
      <c r="F10" s="91">
        <f>'Таблица №2.2-ОФ'!F10/'Таблица №2.2-ОФ'!F$14*100</f>
        <v>2.3912002728341384</v>
      </c>
    </row>
    <row r="11" spans="1:6" ht="30" customHeight="1" x14ac:dyDescent="0.25">
      <c r="A11" s="3" t="s">
        <v>6</v>
      </c>
      <c r="B11" s="91">
        <f>'Таблица №2.2-ОФ'!B11/'Таблица №2.2-ОФ'!B$14*100</f>
        <v>1.402329811775874</v>
      </c>
      <c r="C11" s="91">
        <f>'Таблица №2.2-ОФ'!C11/'Таблица №2.2-ОФ'!C$14*100</f>
        <v>4.6991612831503149</v>
      </c>
      <c r="D11" s="91">
        <f>'Таблица №2.2-ОФ'!D11/'Таблица №2.2-ОФ'!D$14*100</f>
        <v>1.0081465063742852</v>
      </c>
      <c r="E11" s="91">
        <f>'Таблица №2.2-ОФ'!E11/'Таблица №2.2-ОФ'!E$14*100</f>
        <v>0</v>
      </c>
      <c r="F11" s="91">
        <f>'Таблица №2.2-ОФ'!F11/'Таблица №2.2-ОФ'!F$14*100</f>
        <v>1.6001256512535935</v>
      </c>
    </row>
    <row r="12" spans="1:6" ht="30" customHeight="1" x14ac:dyDescent="0.25">
      <c r="A12" s="26" t="s">
        <v>36</v>
      </c>
      <c r="B12" s="91">
        <f>'Таблица №2.2-ОФ'!B12/'Таблица №2.2-ОФ'!B$14*100</f>
        <v>1.0085378909631073</v>
      </c>
      <c r="C12" s="91">
        <f>'Таблица №2.2-ОФ'!C12/'Таблица №2.2-ОФ'!C$14*100</f>
        <v>1.5926355966747778</v>
      </c>
      <c r="D12" s="91">
        <f>'Таблица №2.2-ОФ'!D12/'Таблица №2.2-ОФ'!D$14*100</f>
        <v>7.0599844074808307E-2</v>
      </c>
      <c r="E12" s="91">
        <f>'Таблица №2.2-ОФ'!E12/'Таблица №2.2-ОФ'!E$14*100</f>
        <v>0</v>
      </c>
      <c r="F12" s="91">
        <f>'Таблица №2.2-ОФ'!F12/'Таблица №2.2-ОФ'!F$14*100</f>
        <v>0.9903715637593109</v>
      </c>
    </row>
    <row r="13" spans="1:6" ht="30" customHeight="1" x14ac:dyDescent="0.25">
      <c r="A13" s="30" t="s">
        <v>67</v>
      </c>
      <c r="B13" s="91">
        <f>'Таблица №2.2-ОФ'!B13/'Таблица №2.2-ОФ'!B$14*100</f>
        <v>0.22686078443358293</v>
      </c>
      <c r="C13" s="91">
        <f>'Таблица №2.2-ОФ'!C13/'Таблица №2.2-ОФ'!C$14*100</f>
        <v>0.74514865916474182</v>
      </c>
      <c r="D13" s="91">
        <f>'Таблица №2.2-ОФ'!D13/'Таблица №2.2-ОФ'!D$14*100</f>
        <v>0.26526549601207217</v>
      </c>
      <c r="E13" s="91">
        <f>'Таблица №2.2-ОФ'!E13/'Таблица №2.2-ОФ'!E$14*100</f>
        <v>0</v>
      </c>
      <c r="F13" s="91">
        <f>'Таблица №2.2-ОФ'!F13/'Таблица №2.2-ОФ'!F$14*100</f>
        <v>0.26403788265119305</v>
      </c>
    </row>
    <row r="14" spans="1:6" ht="30" customHeight="1" x14ac:dyDescent="0.25">
      <c r="A14" s="6" t="s">
        <v>19</v>
      </c>
      <c r="B14" s="91">
        <f>'Таблица №2.2-ОФ'!B14/'Таблица №2.2-ОФ'!B$14*100</f>
        <v>100</v>
      </c>
      <c r="C14" s="91">
        <f>'Таблица №2.2-ОФ'!C14/'Таблица №2.2-ОФ'!C$14*100</f>
        <v>100</v>
      </c>
      <c r="D14" s="91">
        <f>'Таблица №2.2-ОФ'!D14/'Таблица №2.2-ОФ'!D$14*100</f>
        <v>100</v>
      </c>
      <c r="E14" s="91">
        <f>'Таблица №2.2-ОФ'!E14/'Таблица №2.2-ОФ'!E$14*100</f>
        <v>100</v>
      </c>
      <c r="F14" s="91">
        <f>'Таблица №2.2-ОФ'!F14/'Таблица №2.2-ОФ'!F$14*100</f>
        <v>100</v>
      </c>
    </row>
    <row r="15" spans="1:6" ht="36.75" customHeight="1" x14ac:dyDescent="0.25">
      <c r="A15" s="6" t="s">
        <v>24</v>
      </c>
      <c r="B15" s="91">
        <f>'Таблица №2.2-ОФ'!B14/'Таблица №2.2-ОФ'!$F14*100</f>
        <v>87.104944125626545</v>
      </c>
      <c r="C15" s="91">
        <f>'Таблица №2.2-ОФ'!C14/'Таблица №2.2-ОФ'!$F14*100</f>
        <v>6.7563420146003654</v>
      </c>
      <c r="D15" s="91">
        <f>'Таблица №2.2-ОФ'!D14/'Таблица №2.2-ОФ'!$F14*100</f>
        <v>6.0641626743086707</v>
      </c>
      <c r="E15" s="91">
        <f>'Таблица №2.2-ОФ'!E14/'Таблица №2.2-ОФ'!$F14*100</f>
        <v>7.4551185464413278E-2</v>
      </c>
      <c r="F15" s="91">
        <f>'Таблица №2.2-ОФ'!F14/'Таблица №2.2-ОФ'!$F14*100</f>
        <v>100</v>
      </c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scale="98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T16"/>
  <sheetViews>
    <sheetView showGridLines="0" zoomScale="90" zoomScaleNormal="90" workbookViewId="0">
      <selection sqref="A1:Q1"/>
    </sheetView>
  </sheetViews>
  <sheetFormatPr defaultColWidth="9.140625" defaultRowHeight="12.75" x14ac:dyDescent="0.2"/>
  <cols>
    <col min="1" max="1" width="52.85546875" style="45" customWidth="1"/>
    <col min="2" max="17" width="12.85546875" style="45" customWidth="1"/>
    <col min="18" max="18" width="10.28515625" style="45" customWidth="1"/>
    <col min="19" max="16384" width="9.140625" style="45"/>
  </cols>
  <sheetData>
    <row r="1" spans="1:20" ht="40.5" customHeight="1" x14ac:dyDescent="0.2">
      <c r="A1" s="140" t="s">
        <v>89</v>
      </c>
      <c r="B1" s="140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2"/>
    </row>
    <row r="2" spans="1:20" ht="22.5" customHeight="1" x14ac:dyDescent="0.25">
      <c r="A2" s="143" t="s">
        <v>11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</row>
    <row r="3" spans="1:20" ht="33" customHeight="1" x14ac:dyDescent="0.2">
      <c r="A3" s="138" t="s">
        <v>86</v>
      </c>
      <c r="B3" s="131" t="s">
        <v>12</v>
      </c>
      <c r="C3" s="131"/>
      <c r="D3" s="131" t="s">
        <v>13</v>
      </c>
      <c r="E3" s="131"/>
      <c r="F3" s="131" t="s">
        <v>14</v>
      </c>
      <c r="G3" s="131"/>
      <c r="H3" s="131" t="s">
        <v>15</v>
      </c>
      <c r="I3" s="131"/>
      <c r="J3" s="134" t="s">
        <v>37</v>
      </c>
      <c r="K3" s="135"/>
      <c r="L3" s="134" t="s">
        <v>84</v>
      </c>
      <c r="M3" s="135"/>
      <c r="N3" s="134" t="s">
        <v>85</v>
      </c>
      <c r="O3" s="135"/>
      <c r="P3" s="131" t="s">
        <v>100</v>
      </c>
      <c r="Q3" s="131"/>
    </row>
    <row r="4" spans="1:20" ht="29.25" customHeight="1" x14ac:dyDescent="0.2">
      <c r="A4" s="145"/>
      <c r="B4" s="72" t="s">
        <v>99</v>
      </c>
      <c r="C4" s="72" t="s">
        <v>103</v>
      </c>
      <c r="D4" s="87" t="str">
        <f>B4</f>
        <v>31.12.2023</v>
      </c>
      <c r="E4" s="87" t="str">
        <f>C4</f>
        <v>31.03.2024</v>
      </c>
      <c r="F4" s="87" t="str">
        <f t="shared" ref="F4:K4" si="0">D4</f>
        <v>31.12.2023</v>
      </c>
      <c r="G4" s="87" t="str">
        <f t="shared" si="0"/>
        <v>31.03.2024</v>
      </c>
      <c r="H4" s="87" t="str">
        <f t="shared" si="0"/>
        <v>31.12.2023</v>
      </c>
      <c r="I4" s="87" t="str">
        <f t="shared" si="0"/>
        <v>31.03.2024</v>
      </c>
      <c r="J4" s="87" t="str">
        <f t="shared" si="0"/>
        <v>31.12.2023</v>
      </c>
      <c r="K4" s="87" t="str">
        <f t="shared" si="0"/>
        <v>31.03.2024</v>
      </c>
      <c r="L4" s="87" t="str">
        <f t="shared" ref="L4" si="1">J4</f>
        <v>31.12.2023</v>
      </c>
      <c r="M4" s="87" t="str">
        <f t="shared" ref="M4" si="2">K4</f>
        <v>31.03.2024</v>
      </c>
      <c r="N4" s="87" t="str">
        <f t="shared" ref="N4" si="3">L4</f>
        <v>31.12.2023</v>
      </c>
      <c r="O4" s="87" t="str">
        <f t="shared" ref="O4" si="4">M4</f>
        <v>31.03.2024</v>
      </c>
      <c r="P4" s="87" t="str">
        <f>J4</f>
        <v>31.12.2023</v>
      </c>
      <c r="Q4" s="87" t="str">
        <f>K4</f>
        <v>31.03.2024</v>
      </c>
    </row>
    <row r="5" spans="1:20" ht="35.1" customHeight="1" x14ac:dyDescent="0.25">
      <c r="A5" s="46" t="s">
        <v>16</v>
      </c>
      <c r="B5" s="97">
        <v>139688</v>
      </c>
      <c r="C5" s="94">
        <v>149942</v>
      </c>
      <c r="D5" s="94">
        <v>5101241</v>
      </c>
      <c r="E5" s="94">
        <v>5347450</v>
      </c>
      <c r="F5" s="94">
        <v>373301</v>
      </c>
      <c r="G5" s="94">
        <v>389997</v>
      </c>
      <c r="H5" s="94">
        <v>176930</v>
      </c>
      <c r="I5" s="94">
        <v>181630</v>
      </c>
      <c r="J5" s="94"/>
      <c r="K5" s="94"/>
      <c r="L5" s="97">
        <v>12378</v>
      </c>
      <c r="M5" s="97">
        <v>14073</v>
      </c>
      <c r="N5" s="97">
        <v>29216</v>
      </c>
      <c r="O5" s="97">
        <v>27971</v>
      </c>
      <c r="P5" s="94">
        <f>D5+F5+H5+J5+L5+N5</f>
        <v>5693066</v>
      </c>
      <c r="Q5" s="97">
        <f>E5+G5+I5+K5+M5+O5</f>
        <v>5961121</v>
      </c>
      <c r="R5" s="47"/>
      <c r="S5" s="103"/>
      <c r="T5" s="103"/>
    </row>
    <row r="6" spans="1:20" ht="35.1" customHeight="1" x14ac:dyDescent="0.25">
      <c r="A6" s="46" t="s">
        <v>17</v>
      </c>
      <c r="B6" s="97">
        <v>104486</v>
      </c>
      <c r="C6" s="94">
        <v>107719</v>
      </c>
      <c r="D6" s="94">
        <v>1771585</v>
      </c>
      <c r="E6" s="94">
        <v>1812663</v>
      </c>
      <c r="F6" s="94">
        <v>223541</v>
      </c>
      <c r="G6" s="94">
        <v>223765</v>
      </c>
      <c r="H6" s="94">
        <v>104961</v>
      </c>
      <c r="I6" s="94">
        <v>103061</v>
      </c>
      <c r="J6" s="94"/>
      <c r="K6" s="94"/>
      <c r="L6" s="97">
        <v>5167</v>
      </c>
      <c r="M6" s="97">
        <v>5898</v>
      </c>
      <c r="N6" s="97">
        <v>7486</v>
      </c>
      <c r="O6" s="97">
        <v>6693</v>
      </c>
      <c r="P6" s="97">
        <f t="shared" ref="P6:Q14" si="5">D6+F6+H6+J6+L6+N6</f>
        <v>2112740</v>
      </c>
      <c r="Q6" s="97">
        <f t="shared" si="5"/>
        <v>2152080</v>
      </c>
      <c r="R6" s="47"/>
      <c r="S6" s="103"/>
      <c r="T6" s="103"/>
    </row>
    <row r="7" spans="1:20" ht="35.1" customHeight="1" x14ac:dyDescent="0.25">
      <c r="A7" s="46" t="s">
        <v>70</v>
      </c>
      <c r="B7" s="97">
        <v>98849</v>
      </c>
      <c r="C7" s="94">
        <v>88778</v>
      </c>
      <c r="D7" s="94">
        <v>4170307</v>
      </c>
      <c r="E7" s="94">
        <v>4372597</v>
      </c>
      <c r="F7" s="94">
        <v>307823</v>
      </c>
      <c r="G7" s="94">
        <v>319150</v>
      </c>
      <c r="H7" s="94">
        <v>158272</v>
      </c>
      <c r="I7" s="94">
        <v>162051</v>
      </c>
      <c r="J7" s="94">
        <v>17544</v>
      </c>
      <c r="K7" s="94">
        <v>17913</v>
      </c>
      <c r="L7" s="97">
        <v>8767</v>
      </c>
      <c r="M7" s="97">
        <v>10249</v>
      </c>
      <c r="N7" s="97">
        <v>18698</v>
      </c>
      <c r="O7" s="97">
        <v>19564</v>
      </c>
      <c r="P7" s="97">
        <f t="shared" si="5"/>
        <v>4681411</v>
      </c>
      <c r="Q7" s="97">
        <f t="shared" si="5"/>
        <v>4901524</v>
      </c>
      <c r="R7" s="47"/>
      <c r="S7" s="103"/>
      <c r="T7" s="103"/>
    </row>
    <row r="8" spans="1:20" ht="35.1" customHeight="1" x14ac:dyDescent="0.25">
      <c r="A8" s="46" t="s">
        <v>5</v>
      </c>
      <c r="B8" s="97">
        <v>95816</v>
      </c>
      <c r="C8" s="94">
        <v>104374</v>
      </c>
      <c r="D8" s="94">
        <v>3851148</v>
      </c>
      <c r="E8" s="94">
        <v>4045912</v>
      </c>
      <c r="F8" s="94">
        <v>261703</v>
      </c>
      <c r="G8" s="94">
        <v>273526</v>
      </c>
      <c r="H8" s="94">
        <v>619172</v>
      </c>
      <c r="I8" s="94">
        <v>634278</v>
      </c>
      <c r="J8" s="94"/>
      <c r="K8" s="94"/>
      <c r="L8" s="97">
        <v>10186</v>
      </c>
      <c r="M8" s="97">
        <v>11425</v>
      </c>
      <c r="N8" s="97">
        <v>13924</v>
      </c>
      <c r="O8" s="97">
        <v>13225</v>
      </c>
      <c r="P8" s="97">
        <f t="shared" si="5"/>
        <v>4756133</v>
      </c>
      <c r="Q8" s="97">
        <f t="shared" si="5"/>
        <v>4978366</v>
      </c>
      <c r="R8" s="47"/>
      <c r="S8" s="103"/>
      <c r="T8" s="103"/>
    </row>
    <row r="9" spans="1:20" ht="35.1" customHeight="1" x14ac:dyDescent="0.25">
      <c r="A9" s="46" t="s">
        <v>68</v>
      </c>
      <c r="B9" s="97">
        <v>53830</v>
      </c>
      <c r="C9" s="94">
        <v>59306</v>
      </c>
      <c r="D9" s="94">
        <v>2308843</v>
      </c>
      <c r="E9" s="94">
        <v>2482869</v>
      </c>
      <c r="F9" s="94">
        <v>103715</v>
      </c>
      <c r="G9" s="94">
        <v>108755</v>
      </c>
      <c r="H9" s="94">
        <v>209080</v>
      </c>
      <c r="I9" s="94">
        <v>218953</v>
      </c>
      <c r="J9" s="94"/>
      <c r="K9" s="94"/>
      <c r="L9" s="97">
        <v>5583</v>
      </c>
      <c r="M9" s="97">
        <v>6350</v>
      </c>
      <c r="N9" s="97">
        <v>5322</v>
      </c>
      <c r="O9" s="97">
        <v>5028</v>
      </c>
      <c r="P9" s="97">
        <f t="shared" si="5"/>
        <v>2632543</v>
      </c>
      <c r="Q9" s="97">
        <f t="shared" si="5"/>
        <v>2821955</v>
      </c>
      <c r="R9" s="47"/>
      <c r="S9" s="103"/>
      <c r="T9" s="103"/>
    </row>
    <row r="10" spans="1:20" ht="35.1" customHeight="1" x14ac:dyDescent="0.25">
      <c r="A10" s="46" t="s">
        <v>69</v>
      </c>
      <c r="B10" s="97">
        <v>78401</v>
      </c>
      <c r="C10" s="94">
        <v>82287</v>
      </c>
      <c r="D10" s="94">
        <v>1789956</v>
      </c>
      <c r="E10" s="94">
        <v>1856964</v>
      </c>
      <c r="F10" s="94">
        <v>152939</v>
      </c>
      <c r="G10" s="94">
        <v>156440</v>
      </c>
      <c r="H10" s="94">
        <v>117999</v>
      </c>
      <c r="I10" s="94">
        <v>119765</v>
      </c>
      <c r="J10" s="94"/>
      <c r="K10" s="94"/>
      <c r="L10" s="97">
        <v>5512</v>
      </c>
      <c r="M10" s="97">
        <v>6425</v>
      </c>
      <c r="N10" s="97">
        <v>6171</v>
      </c>
      <c r="O10" s="97">
        <v>5719</v>
      </c>
      <c r="P10" s="97">
        <f t="shared" si="5"/>
        <v>2072577</v>
      </c>
      <c r="Q10" s="97">
        <f t="shared" si="5"/>
        <v>2145313</v>
      </c>
      <c r="R10" s="47"/>
      <c r="S10" s="103"/>
      <c r="T10" s="103"/>
    </row>
    <row r="11" spans="1:20" ht="35.1" customHeight="1" x14ac:dyDescent="0.25">
      <c r="A11" s="48" t="s">
        <v>73</v>
      </c>
      <c r="B11" s="97">
        <v>17777</v>
      </c>
      <c r="C11" s="94">
        <v>18535</v>
      </c>
      <c r="D11" s="94">
        <v>500562</v>
      </c>
      <c r="E11" s="94">
        <v>512453</v>
      </c>
      <c r="F11" s="94">
        <v>41009</v>
      </c>
      <c r="G11" s="94">
        <v>43363</v>
      </c>
      <c r="H11" s="94">
        <v>17281</v>
      </c>
      <c r="I11" s="94">
        <v>18578</v>
      </c>
      <c r="J11" s="94"/>
      <c r="K11" s="94"/>
      <c r="L11" s="97">
        <v>167</v>
      </c>
      <c r="M11" s="97">
        <v>196</v>
      </c>
      <c r="N11" s="97">
        <v>381</v>
      </c>
      <c r="O11" s="97">
        <v>387</v>
      </c>
      <c r="P11" s="97">
        <f t="shared" si="5"/>
        <v>559400</v>
      </c>
      <c r="Q11" s="97">
        <f t="shared" si="5"/>
        <v>574977</v>
      </c>
      <c r="R11" s="47"/>
      <c r="S11" s="103"/>
      <c r="T11" s="103"/>
    </row>
    <row r="12" spans="1:20" ht="35.1" customHeight="1" x14ac:dyDescent="0.25">
      <c r="A12" s="46" t="s">
        <v>6</v>
      </c>
      <c r="B12" s="97">
        <v>11930</v>
      </c>
      <c r="C12" s="94">
        <v>12265</v>
      </c>
      <c r="D12" s="94">
        <v>279601</v>
      </c>
      <c r="E12" s="94">
        <v>294016</v>
      </c>
      <c r="F12" s="94">
        <v>72853</v>
      </c>
      <c r="G12" s="94">
        <v>76996</v>
      </c>
      <c r="H12" s="94">
        <v>14162</v>
      </c>
      <c r="I12" s="94">
        <v>14739</v>
      </c>
      <c r="J12" s="94"/>
      <c r="K12" s="94"/>
      <c r="L12" s="97">
        <v>115</v>
      </c>
      <c r="M12" s="97">
        <v>172</v>
      </c>
      <c r="N12" s="97">
        <v>402</v>
      </c>
      <c r="O12" s="97">
        <v>422</v>
      </c>
      <c r="P12" s="97">
        <f t="shared" si="5"/>
        <v>367133</v>
      </c>
      <c r="Q12" s="97">
        <f t="shared" si="5"/>
        <v>386345</v>
      </c>
      <c r="R12" s="47"/>
      <c r="S12" s="103"/>
      <c r="T12" s="103"/>
    </row>
    <row r="13" spans="1:20" ht="35.1" customHeight="1" x14ac:dyDescent="0.25">
      <c r="A13" s="46" t="s">
        <v>36</v>
      </c>
      <c r="B13" s="97">
        <v>11129</v>
      </c>
      <c r="C13" s="94">
        <v>11437</v>
      </c>
      <c r="D13" s="94">
        <v>201448</v>
      </c>
      <c r="E13" s="94">
        <v>210928</v>
      </c>
      <c r="F13" s="94">
        <v>24935</v>
      </c>
      <c r="G13" s="94">
        <v>25891</v>
      </c>
      <c r="H13" s="94">
        <v>989</v>
      </c>
      <c r="I13" s="94">
        <v>1028</v>
      </c>
      <c r="J13" s="94"/>
      <c r="K13" s="94"/>
      <c r="L13" s="97">
        <v>111</v>
      </c>
      <c r="M13" s="97">
        <v>134</v>
      </c>
      <c r="N13" s="97">
        <v>305</v>
      </c>
      <c r="O13" s="97">
        <v>312</v>
      </c>
      <c r="P13" s="97">
        <f t="shared" si="5"/>
        <v>227788</v>
      </c>
      <c r="Q13" s="97">
        <f t="shared" si="5"/>
        <v>238293</v>
      </c>
      <c r="R13" s="47"/>
      <c r="S13" s="103"/>
      <c r="T13" s="103"/>
    </row>
    <row r="14" spans="1:20" ht="35.1" customHeight="1" x14ac:dyDescent="0.25">
      <c r="A14" s="46" t="s">
        <v>67</v>
      </c>
      <c r="B14" s="97">
        <v>9507</v>
      </c>
      <c r="C14" s="97">
        <v>9316</v>
      </c>
      <c r="D14" s="97">
        <v>41158</v>
      </c>
      <c r="E14" s="97">
        <v>47473</v>
      </c>
      <c r="F14" s="97">
        <v>10458</v>
      </c>
      <c r="G14" s="97">
        <v>12126</v>
      </c>
      <c r="H14" s="97">
        <v>3079</v>
      </c>
      <c r="I14" s="97">
        <v>3875</v>
      </c>
      <c r="J14" s="97"/>
      <c r="K14" s="97"/>
      <c r="L14" s="97">
        <v>20</v>
      </c>
      <c r="M14" s="97">
        <v>19</v>
      </c>
      <c r="N14" s="97">
        <v>0</v>
      </c>
      <c r="O14" s="97">
        <v>55</v>
      </c>
      <c r="P14" s="97">
        <f t="shared" si="5"/>
        <v>54715</v>
      </c>
      <c r="Q14" s="97">
        <f t="shared" si="5"/>
        <v>63548</v>
      </c>
      <c r="R14" s="47"/>
      <c r="S14" s="103"/>
      <c r="T14" s="103"/>
    </row>
    <row r="15" spans="1:20" ht="35.1" customHeight="1" x14ac:dyDescent="0.25">
      <c r="A15" s="46" t="s">
        <v>19</v>
      </c>
      <c r="B15" s="94">
        <f>SUM(B5:B14)</f>
        <v>621413</v>
      </c>
      <c r="C15" s="97">
        <f t="shared" ref="C15:Q15" si="6">SUM(C5:C14)</f>
        <v>643959</v>
      </c>
      <c r="D15" s="97">
        <f t="shared" si="6"/>
        <v>20015849</v>
      </c>
      <c r="E15" s="97">
        <f t="shared" si="6"/>
        <v>20983325</v>
      </c>
      <c r="F15" s="97">
        <f t="shared" si="6"/>
        <v>1572277</v>
      </c>
      <c r="G15" s="97">
        <f t="shared" si="6"/>
        <v>1630009</v>
      </c>
      <c r="H15" s="97">
        <f t="shared" si="6"/>
        <v>1421925</v>
      </c>
      <c r="I15" s="97">
        <f t="shared" si="6"/>
        <v>1457958</v>
      </c>
      <c r="J15" s="97">
        <f t="shared" si="6"/>
        <v>17544</v>
      </c>
      <c r="K15" s="97">
        <f t="shared" si="6"/>
        <v>17913</v>
      </c>
      <c r="L15" s="97">
        <f t="shared" si="6"/>
        <v>48006</v>
      </c>
      <c r="M15" s="97">
        <f t="shared" si="6"/>
        <v>54941</v>
      </c>
      <c r="N15" s="97">
        <f t="shared" si="6"/>
        <v>81905</v>
      </c>
      <c r="O15" s="97">
        <f t="shared" si="6"/>
        <v>79376</v>
      </c>
      <c r="P15" s="97">
        <f t="shared" si="6"/>
        <v>23157506</v>
      </c>
      <c r="Q15" s="97">
        <f t="shared" si="6"/>
        <v>24223522</v>
      </c>
      <c r="S15" s="103"/>
      <c r="T15" s="103"/>
    </row>
    <row r="16" spans="1:20" x14ac:dyDescent="0.2">
      <c r="B16" s="103"/>
    </row>
  </sheetData>
  <mergeCells count="11">
    <mergeCell ref="A1:Q1"/>
    <mergeCell ref="A2:Q2"/>
    <mergeCell ref="A3:A4"/>
    <mergeCell ref="B3:C3"/>
    <mergeCell ref="D3:E3"/>
    <mergeCell ref="F3:G3"/>
    <mergeCell ref="H3:I3"/>
    <mergeCell ref="J3:K3"/>
    <mergeCell ref="P3:Q3"/>
    <mergeCell ref="L3:M3"/>
    <mergeCell ref="N3:O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6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J16"/>
  <sheetViews>
    <sheetView showGridLines="0" zoomScale="90" zoomScaleNormal="90" workbookViewId="0">
      <selection sqref="A1:H2"/>
    </sheetView>
  </sheetViews>
  <sheetFormatPr defaultColWidth="9.140625" defaultRowHeight="12.75" x14ac:dyDescent="0.2"/>
  <cols>
    <col min="1" max="1" width="52.28515625" style="49" customWidth="1"/>
    <col min="2" max="8" width="12.85546875" style="45" customWidth="1"/>
    <col min="9" max="16384" width="9.140625" style="49"/>
  </cols>
  <sheetData>
    <row r="1" spans="1:10" x14ac:dyDescent="0.2">
      <c r="A1" s="146" t="s">
        <v>104</v>
      </c>
      <c r="B1" s="147"/>
      <c r="C1" s="147"/>
      <c r="D1" s="147"/>
      <c r="E1" s="147"/>
      <c r="F1" s="147"/>
      <c r="G1" s="147"/>
      <c r="H1" s="148"/>
    </row>
    <row r="2" spans="1:10" ht="30.75" customHeight="1" x14ac:dyDescent="0.2">
      <c r="A2" s="149"/>
      <c r="B2" s="149"/>
      <c r="C2" s="149"/>
      <c r="D2" s="149"/>
      <c r="E2" s="149"/>
      <c r="F2" s="149"/>
      <c r="G2" s="149"/>
      <c r="H2" s="148"/>
    </row>
    <row r="3" spans="1:10" x14ac:dyDescent="0.2">
      <c r="A3" s="150" t="s">
        <v>20</v>
      </c>
      <c r="B3" s="151"/>
      <c r="C3" s="151"/>
      <c r="D3" s="151"/>
      <c r="E3" s="151"/>
      <c r="F3" s="151"/>
      <c r="G3" s="151"/>
      <c r="H3" s="151"/>
    </row>
    <row r="4" spans="1:10" ht="49.5" customHeight="1" x14ac:dyDescent="0.2">
      <c r="A4" s="71" t="s">
        <v>88</v>
      </c>
      <c r="B4" s="50" t="s">
        <v>21</v>
      </c>
      <c r="C4" s="50" t="s">
        <v>22</v>
      </c>
      <c r="D4" s="50" t="s">
        <v>15</v>
      </c>
      <c r="E4" s="50" t="s">
        <v>37</v>
      </c>
      <c r="F4" s="50" t="s">
        <v>84</v>
      </c>
      <c r="G4" s="50" t="s">
        <v>85</v>
      </c>
      <c r="H4" s="50" t="s">
        <v>19</v>
      </c>
    </row>
    <row r="5" spans="1:10" ht="35.1" customHeight="1" x14ac:dyDescent="0.25">
      <c r="A5" s="51" t="s">
        <v>16</v>
      </c>
      <c r="B5" s="74">
        <v>25.484283353567655</v>
      </c>
      <c r="C5" s="74">
        <v>23.926064211915392</v>
      </c>
      <c r="D5" s="73">
        <v>12.457834862183958</v>
      </c>
      <c r="E5" s="74">
        <v>0</v>
      </c>
      <c r="F5" s="101">
        <v>25.614750368577198</v>
      </c>
      <c r="G5" s="101">
        <v>35.238611167103407</v>
      </c>
      <c r="H5" s="74">
        <v>24.608812046406793</v>
      </c>
      <c r="J5" s="121"/>
    </row>
    <row r="6" spans="1:10" ht="35.1" customHeight="1" x14ac:dyDescent="0.25">
      <c r="A6" s="51" t="s">
        <v>17</v>
      </c>
      <c r="B6" s="74">
        <v>8.6385880216791193</v>
      </c>
      <c r="C6" s="74">
        <v>13.727838312549196</v>
      </c>
      <c r="D6" s="73">
        <v>7.0688593224221812</v>
      </c>
      <c r="E6" s="74">
        <v>0</v>
      </c>
      <c r="F6" s="101">
        <v>10.735152254236363</v>
      </c>
      <c r="G6" s="101">
        <v>8.4320197540818391</v>
      </c>
      <c r="H6" s="74">
        <v>8.8842572108217794</v>
      </c>
      <c r="J6" s="121"/>
    </row>
    <row r="7" spans="1:10" ht="35.1" customHeight="1" x14ac:dyDescent="0.25">
      <c r="A7" s="51" t="s">
        <v>70</v>
      </c>
      <c r="B7" s="74">
        <v>20.838437187623981</v>
      </c>
      <c r="C7" s="74">
        <v>19.579646492749429</v>
      </c>
      <c r="D7" s="73">
        <v>11.114929236644677</v>
      </c>
      <c r="E7" s="74">
        <v>100</v>
      </c>
      <c r="F7" s="101">
        <v>18.654556706284925</v>
      </c>
      <c r="G7" s="101">
        <v>24.647248538601087</v>
      </c>
      <c r="H7" s="74">
        <v>20.234563743455638</v>
      </c>
      <c r="J7" s="121"/>
    </row>
    <row r="8" spans="1:10" ht="35.1" customHeight="1" x14ac:dyDescent="0.25">
      <c r="A8" s="51" t="s">
        <v>5</v>
      </c>
      <c r="B8" s="74">
        <v>19.281558094343961</v>
      </c>
      <c r="C8" s="74">
        <v>16.780643542458968</v>
      </c>
      <c r="D8" s="73">
        <v>43.504545398427112</v>
      </c>
      <c r="E8" s="74">
        <v>0</v>
      </c>
      <c r="F8" s="101">
        <v>20.795034673558909</v>
      </c>
      <c r="G8" s="101">
        <v>16.661207417859302</v>
      </c>
      <c r="H8" s="74">
        <v>20.55178433590293</v>
      </c>
      <c r="J8" s="121"/>
    </row>
    <row r="9" spans="1:10" ht="35.1" customHeight="1" x14ac:dyDescent="0.25">
      <c r="A9" s="51" t="s">
        <v>68</v>
      </c>
      <c r="B9" s="74">
        <v>11.83258134733175</v>
      </c>
      <c r="C9" s="74">
        <v>6.6720490500359206</v>
      </c>
      <c r="D9" s="73">
        <v>15.01778514881773</v>
      </c>
      <c r="E9" s="74">
        <v>0</v>
      </c>
      <c r="F9" s="101">
        <v>11.557852969549153</v>
      </c>
      <c r="G9" s="101">
        <v>6.3344083854061681</v>
      </c>
      <c r="H9" s="74">
        <v>11.649647809265721</v>
      </c>
      <c r="J9" s="121"/>
    </row>
    <row r="10" spans="1:10" ht="35.1" customHeight="1" x14ac:dyDescent="0.25">
      <c r="A10" s="51" t="s">
        <v>69</v>
      </c>
      <c r="B10" s="74">
        <v>8.849712807669901</v>
      </c>
      <c r="C10" s="74">
        <v>9.5974930199771915</v>
      </c>
      <c r="D10" s="73">
        <v>8.2145713388177164</v>
      </c>
      <c r="E10" s="74">
        <v>0</v>
      </c>
      <c r="F10" s="101">
        <v>11.694363043992647</v>
      </c>
      <c r="G10" s="101">
        <v>7.2049485990727673</v>
      </c>
      <c r="H10" s="74">
        <v>8.8563215539012052</v>
      </c>
      <c r="J10" s="121"/>
    </row>
    <row r="11" spans="1:10" ht="35.1" customHeight="1" x14ac:dyDescent="0.25">
      <c r="A11" s="52" t="s">
        <v>73</v>
      </c>
      <c r="B11" s="74">
        <v>2.442191597375535</v>
      </c>
      <c r="C11" s="74">
        <v>2.6602920597370936</v>
      </c>
      <c r="D11" s="73">
        <v>1.2742479550165369</v>
      </c>
      <c r="E11" s="74">
        <v>0</v>
      </c>
      <c r="F11" s="101">
        <v>0.35674632787899746</v>
      </c>
      <c r="G11" s="101">
        <v>0.48755291271920981</v>
      </c>
      <c r="H11" s="74">
        <v>2.3736308865407763</v>
      </c>
      <c r="J11" s="121"/>
    </row>
    <row r="12" spans="1:10" ht="35.1" customHeight="1" x14ac:dyDescent="0.25">
      <c r="A12" s="51" t="s">
        <v>6</v>
      </c>
      <c r="B12" s="74">
        <v>1.4011888011075462</v>
      </c>
      <c r="C12" s="74">
        <v>4.723654900064969</v>
      </c>
      <c r="D12" s="73">
        <v>1.0109344713633726</v>
      </c>
      <c r="E12" s="74">
        <v>0</v>
      </c>
      <c r="F12" s="101">
        <v>0.31306310405707943</v>
      </c>
      <c r="G12" s="101">
        <v>0.53164684539407381</v>
      </c>
      <c r="H12" s="74">
        <v>1.5949167094694157</v>
      </c>
      <c r="J12" s="121"/>
    </row>
    <row r="13" spans="1:10" ht="35.1" customHeight="1" x14ac:dyDescent="0.25">
      <c r="A13" s="46" t="s">
        <v>36</v>
      </c>
      <c r="B13" s="74">
        <v>1.0052172379734861</v>
      </c>
      <c r="C13" s="74">
        <v>1.5883961376900375</v>
      </c>
      <c r="D13" s="73">
        <v>7.0509575721660014E-2</v>
      </c>
      <c r="E13" s="74">
        <v>0</v>
      </c>
      <c r="F13" s="101">
        <v>0.24389799967237583</v>
      </c>
      <c r="G13" s="101">
        <v>0.39306591413021569</v>
      </c>
      <c r="H13" s="74">
        <v>0.98372565310692639</v>
      </c>
      <c r="J13" s="121"/>
    </row>
    <row r="14" spans="1:10" ht="35.1" customHeight="1" x14ac:dyDescent="0.25">
      <c r="A14" s="46" t="s">
        <v>67</v>
      </c>
      <c r="B14" s="101">
        <v>0.22624155132706567</v>
      </c>
      <c r="C14" s="101">
        <v>0.74392227282180656</v>
      </c>
      <c r="D14" s="73">
        <v>0.26578269058505116</v>
      </c>
      <c r="E14" s="101">
        <v>0</v>
      </c>
      <c r="F14" s="101">
        <v>3.458255219235179E-2</v>
      </c>
      <c r="G14" s="101">
        <v>6.9290465631929046E-2</v>
      </c>
      <c r="H14" s="101">
        <v>0.26234005112881603</v>
      </c>
      <c r="J14" s="121"/>
    </row>
    <row r="15" spans="1:10" ht="35.1" customHeight="1" x14ac:dyDescent="0.25">
      <c r="A15" s="53" t="s">
        <v>23</v>
      </c>
      <c r="B15" s="74">
        <f>SUM(B5:B14)</f>
        <v>100.00000000000001</v>
      </c>
      <c r="C15" s="101">
        <f t="shared" ref="C15:H15" si="0">SUM(C5:C14)</f>
        <v>100</v>
      </c>
      <c r="D15" s="101">
        <f t="shared" si="0"/>
        <v>100</v>
      </c>
      <c r="E15" s="101">
        <f t="shared" si="0"/>
        <v>100</v>
      </c>
      <c r="F15" s="101">
        <f t="shared" si="0"/>
        <v>99.999999999999972</v>
      </c>
      <c r="G15" s="101">
        <f t="shared" si="0"/>
        <v>100</v>
      </c>
      <c r="H15" s="101">
        <f t="shared" si="0"/>
        <v>100</v>
      </c>
      <c r="I15" s="55"/>
    </row>
    <row r="16" spans="1:10" ht="36" customHeight="1" x14ac:dyDescent="0.25">
      <c r="A16" s="54" t="s">
        <v>90</v>
      </c>
      <c r="B16" s="101">
        <f>'Таблица №2-ПОД'!E15/'Таблица №2-ПОД'!$Q15*100</f>
        <v>86.623757684782589</v>
      </c>
      <c r="C16" s="101">
        <f>'Таблица №2-ПОД'!G15/'Таблица №2-ПОД'!$Q15*100</f>
        <v>6.7290338704668953</v>
      </c>
      <c r="D16" s="101">
        <f>'Таблица №2-ПОД'!I15/'Таблица №2-ПОД'!$Q15*100</f>
        <v>6.0187696900558061</v>
      </c>
      <c r="E16" s="101">
        <f>'Таблица №2-ПОД'!K15/'Таблица №2-ПОД'!$Q15*100</f>
        <v>7.3948784161114139E-2</v>
      </c>
      <c r="F16" s="101">
        <f>'Таблица №2-ПОД'!M15/'Таблица №2-ПОД'!$Q15*100</f>
        <v>0.22680847153440362</v>
      </c>
      <c r="G16" s="101">
        <f>'Таблица №2-ПОД'!O15/'Таблица №2-ПОД'!$Q15*100</f>
        <v>0.32768149899919591</v>
      </c>
      <c r="H16" s="101">
        <f>SUM(B16:G16)</f>
        <v>100</v>
      </c>
      <c r="J16" s="121"/>
    </row>
  </sheetData>
  <mergeCells count="2">
    <mergeCell ref="A1:H2"/>
    <mergeCell ref="A3:H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8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15"/>
  <sheetViews>
    <sheetView showGridLines="0" zoomScale="90" zoomScaleNormal="90" workbookViewId="0">
      <selection activeCell="H13" sqref="H13"/>
    </sheetView>
  </sheetViews>
  <sheetFormatPr defaultColWidth="9.140625" defaultRowHeight="12.75" x14ac:dyDescent="0.2"/>
  <cols>
    <col min="1" max="1" width="56.140625" style="45" bestFit="1" customWidth="1"/>
    <col min="2" max="9" width="14.28515625" style="45" customWidth="1"/>
    <col min="10" max="13" width="13.85546875" style="45" customWidth="1"/>
    <col min="14" max="16384" width="9.140625" style="45"/>
  </cols>
  <sheetData>
    <row r="1" spans="1:13" ht="35.25" customHeight="1" x14ac:dyDescent="0.2">
      <c r="A1" s="140" t="s">
        <v>87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3" ht="15.75" customHeight="1" x14ac:dyDescent="0.25">
      <c r="B2" s="107"/>
      <c r="C2" s="107"/>
      <c r="D2" s="107"/>
      <c r="E2" s="107"/>
      <c r="F2" s="107"/>
      <c r="G2" s="107"/>
      <c r="H2" s="107"/>
      <c r="I2" s="107"/>
      <c r="M2" s="113" t="s">
        <v>11</v>
      </c>
    </row>
    <row r="3" spans="1:13" ht="30" customHeight="1" x14ac:dyDescent="0.2">
      <c r="A3" s="138" t="s">
        <v>58</v>
      </c>
      <c r="B3" s="131" t="s">
        <v>13</v>
      </c>
      <c r="C3" s="131"/>
      <c r="D3" s="131" t="s">
        <v>14</v>
      </c>
      <c r="E3" s="131"/>
      <c r="F3" s="131" t="s">
        <v>25</v>
      </c>
      <c r="G3" s="131"/>
      <c r="H3" s="131" t="s">
        <v>37</v>
      </c>
      <c r="I3" s="131"/>
      <c r="J3" s="131" t="s">
        <v>84</v>
      </c>
      <c r="K3" s="131"/>
      <c r="L3" s="131" t="s">
        <v>85</v>
      </c>
      <c r="M3" s="131"/>
    </row>
    <row r="4" spans="1:13" ht="36.75" customHeight="1" x14ac:dyDescent="0.2">
      <c r="A4" s="145"/>
      <c r="B4" s="127" t="s">
        <v>105</v>
      </c>
      <c r="C4" s="127" t="s">
        <v>106</v>
      </c>
      <c r="D4" s="88" t="str">
        <f>B4</f>
        <v>I тримесечие 2023</v>
      </c>
      <c r="E4" s="93" t="str">
        <f t="shared" ref="E4:I4" si="0">C4</f>
        <v>I тримесечие 2024</v>
      </c>
      <c r="F4" s="93" t="str">
        <f t="shared" si="0"/>
        <v>I тримесечие 2023</v>
      </c>
      <c r="G4" s="93" t="str">
        <f t="shared" si="0"/>
        <v>I тримесечие 2024</v>
      </c>
      <c r="H4" s="93" t="str">
        <f t="shared" si="0"/>
        <v>I тримесечие 2023</v>
      </c>
      <c r="I4" s="93" t="str">
        <f t="shared" si="0"/>
        <v>I тримесечие 2024</v>
      </c>
      <c r="J4" s="106" t="str">
        <f t="shared" ref="J4" si="1">H4</f>
        <v>I тримесечие 2023</v>
      </c>
      <c r="K4" s="106" t="str">
        <f t="shared" ref="K4" si="2">I4</f>
        <v>I тримесечие 2024</v>
      </c>
      <c r="L4" s="106" t="str">
        <f t="shared" ref="L4" si="3">J4</f>
        <v>I тримесечие 2023</v>
      </c>
      <c r="M4" s="106" t="str">
        <f t="shared" ref="M4" si="4">K4</f>
        <v>I тримесечие 2024</v>
      </c>
    </row>
    <row r="5" spans="1:13" ht="24.95" customHeight="1" x14ac:dyDescent="0.25">
      <c r="A5" s="46" t="s">
        <v>16</v>
      </c>
      <c r="B5" s="97">
        <v>13419</v>
      </c>
      <c r="C5" s="97">
        <v>15264</v>
      </c>
      <c r="D5" s="97">
        <v>950</v>
      </c>
      <c r="E5" s="97">
        <v>1060</v>
      </c>
      <c r="F5" s="97">
        <v>501</v>
      </c>
      <c r="G5" s="97">
        <v>520</v>
      </c>
      <c r="H5" s="97">
        <v>0</v>
      </c>
      <c r="I5" s="97">
        <v>0</v>
      </c>
      <c r="J5" s="97">
        <v>7</v>
      </c>
      <c r="K5" s="97">
        <v>16</v>
      </c>
      <c r="L5" s="97">
        <v>22</v>
      </c>
      <c r="M5" s="97">
        <v>35</v>
      </c>
    </row>
    <row r="6" spans="1:13" ht="24.95" customHeight="1" x14ac:dyDescent="0.25">
      <c r="A6" s="46" t="s">
        <v>17</v>
      </c>
      <c r="B6" s="97">
        <v>4758</v>
      </c>
      <c r="C6" s="97">
        <v>5121</v>
      </c>
      <c r="D6" s="97">
        <v>592</v>
      </c>
      <c r="E6" s="97">
        <v>616</v>
      </c>
      <c r="F6" s="97">
        <v>30</v>
      </c>
      <c r="G6" s="97">
        <v>28</v>
      </c>
      <c r="H6" s="97">
        <v>0</v>
      </c>
      <c r="I6" s="97">
        <v>0</v>
      </c>
      <c r="J6" s="97">
        <v>3</v>
      </c>
      <c r="K6" s="97">
        <v>7</v>
      </c>
      <c r="L6" s="97">
        <v>6</v>
      </c>
      <c r="M6" s="97">
        <v>9</v>
      </c>
    </row>
    <row r="7" spans="1:13" ht="24.95" customHeight="1" x14ac:dyDescent="0.25">
      <c r="A7" s="46" t="s">
        <v>71</v>
      </c>
      <c r="B7" s="97">
        <v>10682</v>
      </c>
      <c r="C7" s="97">
        <v>12729</v>
      </c>
      <c r="D7" s="97">
        <v>765</v>
      </c>
      <c r="E7" s="97">
        <v>861</v>
      </c>
      <c r="F7" s="97">
        <v>378</v>
      </c>
      <c r="G7" s="97">
        <v>321</v>
      </c>
      <c r="H7" s="97">
        <v>57</v>
      </c>
      <c r="I7" s="97">
        <v>46</v>
      </c>
      <c r="J7" s="97">
        <v>1</v>
      </c>
      <c r="K7" s="97">
        <v>4</v>
      </c>
      <c r="L7" s="97">
        <v>4</v>
      </c>
      <c r="M7" s="97">
        <v>7</v>
      </c>
    </row>
    <row r="8" spans="1:13" ht="24.95" customHeight="1" x14ac:dyDescent="0.25">
      <c r="A8" s="46" t="s">
        <v>5</v>
      </c>
      <c r="B8" s="97">
        <v>10177</v>
      </c>
      <c r="C8" s="97">
        <v>11402</v>
      </c>
      <c r="D8" s="97">
        <v>664</v>
      </c>
      <c r="E8" s="97">
        <v>724</v>
      </c>
      <c r="F8" s="97">
        <v>2339</v>
      </c>
      <c r="G8" s="97">
        <v>2238</v>
      </c>
      <c r="H8" s="97">
        <v>0</v>
      </c>
      <c r="I8" s="97">
        <v>0</v>
      </c>
      <c r="J8" s="97">
        <v>6</v>
      </c>
      <c r="K8" s="97">
        <v>13</v>
      </c>
      <c r="L8" s="97">
        <v>11</v>
      </c>
      <c r="M8" s="97">
        <v>17</v>
      </c>
    </row>
    <row r="9" spans="1:13" ht="24.95" customHeight="1" x14ac:dyDescent="0.25">
      <c r="A9" s="46" t="s">
        <v>68</v>
      </c>
      <c r="B9" s="97">
        <v>5521</v>
      </c>
      <c r="C9" s="97">
        <v>6962</v>
      </c>
      <c r="D9" s="97">
        <v>262</v>
      </c>
      <c r="E9" s="97">
        <v>299</v>
      </c>
      <c r="F9" s="97">
        <v>773</v>
      </c>
      <c r="G9" s="97">
        <v>931</v>
      </c>
      <c r="H9" s="97">
        <v>0</v>
      </c>
      <c r="I9" s="97">
        <v>0</v>
      </c>
      <c r="J9" s="97">
        <v>3</v>
      </c>
      <c r="K9" s="97">
        <v>7</v>
      </c>
      <c r="L9" s="97">
        <v>4</v>
      </c>
      <c r="M9" s="97">
        <v>6</v>
      </c>
    </row>
    <row r="10" spans="1:13" ht="24.95" customHeight="1" x14ac:dyDescent="0.25">
      <c r="A10" s="46" t="s">
        <v>69</v>
      </c>
      <c r="B10" s="97">
        <v>4567</v>
      </c>
      <c r="C10" s="97">
        <v>5219</v>
      </c>
      <c r="D10" s="97">
        <v>402</v>
      </c>
      <c r="E10" s="97">
        <v>442</v>
      </c>
      <c r="F10" s="97">
        <v>40</v>
      </c>
      <c r="G10" s="97">
        <v>231</v>
      </c>
      <c r="H10" s="97">
        <v>0</v>
      </c>
      <c r="I10" s="97">
        <v>0</v>
      </c>
      <c r="J10" s="97">
        <v>3</v>
      </c>
      <c r="K10" s="97">
        <v>8</v>
      </c>
      <c r="L10" s="97">
        <v>5</v>
      </c>
      <c r="M10" s="97">
        <v>8</v>
      </c>
    </row>
    <row r="11" spans="1:13" ht="24.95" customHeight="1" x14ac:dyDescent="0.25">
      <c r="A11" s="48" t="s">
        <v>73</v>
      </c>
      <c r="B11" s="97">
        <v>1604</v>
      </c>
      <c r="C11" s="97">
        <v>1683</v>
      </c>
      <c r="D11" s="97">
        <v>130</v>
      </c>
      <c r="E11" s="97">
        <v>135</v>
      </c>
      <c r="F11" s="97">
        <v>9</v>
      </c>
      <c r="G11" s="97">
        <v>49</v>
      </c>
      <c r="H11" s="97">
        <v>0</v>
      </c>
      <c r="I11" s="97">
        <v>0</v>
      </c>
      <c r="J11" s="97">
        <v>0</v>
      </c>
      <c r="K11" s="97">
        <v>0</v>
      </c>
      <c r="L11" s="97">
        <v>0</v>
      </c>
      <c r="M11" s="97">
        <v>0</v>
      </c>
    </row>
    <row r="12" spans="1:13" ht="24.75" customHeight="1" x14ac:dyDescent="0.25">
      <c r="A12" s="46" t="s">
        <v>6</v>
      </c>
      <c r="B12" s="97">
        <v>511</v>
      </c>
      <c r="C12" s="97">
        <v>952</v>
      </c>
      <c r="D12" s="97">
        <v>137</v>
      </c>
      <c r="E12" s="97">
        <v>234</v>
      </c>
      <c r="F12" s="97">
        <v>10</v>
      </c>
      <c r="G12" s="97">
        <v>62</v>
      </c>
      <c r="H12" s="97">
        <v>0</v>
      </c>
      <c r="I12" s="97">
        <v>0</v>
      </c>
      <c r="J12" s="97">
        <v>0</v>
      </c>
      <c r="K12" s="97">
        <v>0</v>
      </c>
      <c r="L12" s="97">
        <v>0</v>
      </c>
      <c r="M12" s="97">
        <v>0</v>
      </c>
    </row>
    <row r="13" spans="1:13" ht="24.95" customHeight="1" x14ac:dyDescent="0.25">
      <c r="A13" s="46" t="s">
        <v>36</v>
      </c>
      <c r="B13" s="97">
        <v>631</v>
      </c>
      <c r="C13" s="97">
        <v>710</v>
      </c>
      <c r="D13" s="97">
        <v>78</v>
      </c>
      <c r="E13" s="97">
        <v>87</v>
      </c>
      <c r="F13" s="97">
        <v>3</v>
      </c>
      <c r="G13" s="97">
        <v>4</v>
      </c>
      <c r="H13" s="97">
        <v>0</v>
      </c>
      <c r="I13" s="97">
        <v>0</v>
      </c>
      <c r="J13" s="97">
        <v>0</v>
      </c>
      <c r="K13" s="97">
        <v>0</v>
      </c>
      <c r="L13" s="97">
        <v>0</v>
      </c>
      <c r="M13" s="97">
        <v>0</v>
      </c>
    </row>
    <row r="14" spans="1:13" ht="24.95" customHeight="1" x14ac:dyDescent="0.25">
      <c r="A14" s="46" t="s">
        <v>67</v>
      </c>
      <c r="B14" s="97">
        <v>111</v>
      </c>
      <c r="C14" s="97">
        <v>184</v>
      </c>
      <c r="D14" s="97">
        <v>24</v>
      </c>
      <c r="E14" s="97">
        <v>60</v>
      </c>
      <c r="F14" s="97">
        <v>22</v>
      </c>
      <c r="G14" s="97">
        <v>40</v>
      </c>
      <c r="H14" s="97">
        <v>0</v>
      </c>
      <c r="I14" s="97">
        <v>0</v>
      </c>
      <c r="J14" s="97">
        <v>0</v>
      </c>
      <c r="K14" s="97">
        <v>0</v>
      </c>
      <c r="L14" s="97">
        <v>0</v>
      </c>
      <c r="M14" s="97">
        <v>0</v>
      </c>
    </row>
    <row r="15" spans="1:13" ht="24.95" customHeight="1" x14ac:dyDescent="0.25">
      <c r="A15" s="46" t="s">
        <v>19</v>
      </c>
      <c r="B15" s="97">
        <v>51981</v>
      </c>
      <c r="C15" s="97">
        <v>60226</v>
      </c>
      <c r="D15" s="97">
        <v>4004</v>
      </c>
      <c r="E15" s="97">
        <v>4518</v>
      </c>
      <c r="F15" s="97">
        <v>4105</v>
      </c>
      <c r="G15" s="97">
        <v>4424</v>
      </c>
      <c r="H15" s="97">
        <v>57</v>
      </c>
      <c r="I15" s="97">
        <v>46</v>
      </c>
      <c r="J15" s="97">
        <v>23</v>
      </c>
      <c r="K15" s="97">
        <v>55</v>
      </c>
      <c r="L15" s="97">
        <v>52</v>
      </c>
      <c r="M15" s="97">
        <v>82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4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M15"/>
  <sheetViews>
    <sheetView showGridLines="0" zoomScale="90" zoomScaleNormal="90" workbookViewId="0">
      <selection activeCell="B4" sqref="B4"/>
    </sheetView>
  </sheetViews>
  <sheetFormatPr defaultColWidth="9.140625" defaultRowHeight="12.75" x14ac:dyDescent="0.2"/>
  <cols>
    <col min="1" max="1" width="55.7109375" style="45" customWidth="1"/>
    <col min="2" max="13" width="14.28515625" style="45" customWidth="1"/>
    <col min="14" max="16384" width="9.140625" style="45"/>
  </cols>
  <sheetData>
    <row r="1" spans="1:13" ht="31.5" customHeight="1" x14ac:dyDescent="0.2">
      <c r="A1" s="140" t="s">
        <v>26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</row>
    <row r="2" spans="1:13" ht="13.5" customHeight="1" x14ac:dyDescent="0.25">
      <c r="B2" s="107"/>
      <c r="C2" s="107"/>
      <c r="D2" s="107"/>
      <c r="E2" s="107"/>
      <c r="F2" s="107"/>
      <c r="G2" s="107"/>
      <c r="H2" s="107"/>
      <c r="I2" s="107"/>
      <c r="M2" s="113" t="s">
        <v>20</v>
      </c>
    </row>
    <row r="3" spans="1:13" ht="30" customHeight="1" x14ac:dyDescent="0.2">
      <c r="A3" s="138" t="s">
        <v>59</v>
      </c>
      <c r="B3" s="134" t="s">
        <v>13</v>
      </c>
      <c r="C3" s="152"/>
      <c r="D3" s="134" t="s">
        <v>14</v>
      </c>
      <c r="E3" s="152"/>
      <c r="F3" s="134" t="s">
        <v>25</v>
      </c>
      <c r="G3" s="135"/>
      <c r="H3" s="134" t="s">
        <v>38</v>
      </c>
      <c r="I3" s="135"/>
      <c r="J3" s="134" t="s">
        <v>84</v>
      </c>
      <c r="K3" s="135"/>
      <c r="L3" s="134" t="s">
        <v>85</v>
      </c>
      <c r="M3" s="135"/>
    </row>
    <row r="4" spans="1:13" ht="41.25" customHeight="1" x14ac:dyDescent="0.2">
      <c r="A4" s="139"/>
      <c r="B4" s="56" t="str">
        <f>'Таблица №3-ПОД'!B4:B4</f>
        <v>I тримесечие 2023</v>
      </c>
      <c r="C4" s="56" t="str">
        <f>'Таблица №3-ПОД'!C4:C4</f>
        <v>I тримесечие 2024</v>
      </c>
      <c r="D4" s="56" t="str">
        <f>'Таблица №3-ПОД'!D4:D4</f>
        <v>I тримесечие 2023</v>
      </c>
      <c r="E4" s="56" t="str">
        <f>'Таблица №3-ПОД'!E4:E4</f>
        <v>I тримесечие 2024</v>
      </c>
      <c r="F4" s="56" t="str">
        <f>'Таблица №3-ПОД'!F4:F4</f>
        <v>I тримесечие 2023</v>
      </c>
      <c r="G4" s="56" t="str">
        <f>'Таблица №3-ПОД'!G4:G4</f>
        <v>I тримесечие 2024</v>
      </c>
      <c r="H4" s="56" t="str">
        <f>'Таблица №3-ПОД'!H4:H4</f>
        <v>I тримесечие 2023</v>
      </c>
      <c r="I4" s="56" t="str">
        <f>'Таблица №3-ПОД'!I4:I4</f>
        <v>I тримесечие 2024</v>
      </c>
      <c r="J4" s="56" t="str">
        <f>'Таблица №3-ПОД'!J4:J4</f>
        <v>I тримесечие 2023</v>
      </c>
      <c r="K4" s="56" t="str">
        <f>'Таблица №3-ПОД'!K4:K4</f>
        <v>I тримесечие 2024</v>
      </c>
      <c r="L4" s="56" t="str">
        <f>'Таблица №3-ПОД'!L4:L4</f>
        <v>I тримесечие 2023</v>
      </c>
      <c r="M4" s="56" t="str">
        <f>'Таблица №3-ПОД'!M4:M4</f>
        <v>I тримесечие 2024</v>
      </c>
    </row>
    <row r="5" spans="1:13" ht="24.95" customHeight="1" x14ac:dyDescent="0.25">
      <c r="A5" s="46" t="s">
        <v>16</v>
      </c>
      <c r="B5" s="101">
        <f>'Таблица №3-ПОД'!B5/'Таблица №3-ПОД'!B$15*100</f>
        <v>25.815201708316497</v>
      </c>
      <c r="C5" s="101">
        <f>'Таблица №3-ПОД'!C5/'Таблица №3-ПОД'!C$15*100</f>
        <v>25.344535582638727</v>
      </c>
      <c r="D5" s="101">
        <f>'Таблица №3-ПОД'!D5/'Таблица №3-ПОД'!D$15*100</f>
        <v>23.726273726273725</v>
      </c>
      <c r="E5" s="101">
        <f>'Таблица №3-ПОД'!E5/'Таблица №3-ПОД'!E$15*100</f>
        <v>23.461708720672863</v>
      </c>
      <c r="F5" s="101">
        <f>'Таблица №3-ПОД'!F5/'Таблица №3-ПОД'!F$15*100</f>
        <v>12.20462850182704</v>
      </c>
      <c r="G5" s="101">
        <f>'Таблица №3-ПОД'!G5/'Таблица №3-ПОД'!G$15*100</f>
        <v>11.754068716094032</v>
      </c>
      <c r="H5" s="101">
        <f>'Таблица №3-ПОД'!H5/'Таблица №3-ПОД'!H$15*100</f>
        <v>0</v>
      </c>
      <c r="I5" s="101">
        <f>'Таблица №3-ПОД'!I5/'Таблица №3-ПОД'!I$15*100</f>
        <v>0</v>
      </c>
      <c r="J5" s="101">
        <f>'Таблица №3-ПОД'!J5/'Таблица №3-ПОД'!J$15*100</f>
        <v>30.434782608695656</v>
      </c>
      <c r="K5" s="101">
        <f>'Таблица №3-ПОД'!K5/'Таблица №3-ПОД'!K$15*100</f>
        <v>29.09090909090909</v>
      </c>
      <c r="L5" s="101">
        <f>'Таблица №3-ПОД'!L5/'Таблица №3-ПОД'!L$15*100</f>
        <v>42.307692307692307</v>
      </c>
      <c r="M5" s="101">
        <f>'Таблица №3-ПОД'!M5/'Таблица №3-ПОД'!M$15*100</f>
        <v>42.68292682926829</v>
      </c>
    </row>
    <row r="6" spans="1:13" ht="24.95" customHeight="1" x14ac:dyDescent="0.25">
      <c r="A6" s="46" t="s">
        <v>17</v>
      </c>
      <c r="B6" s="101">
        <f>'Таблица №3-ПОД'!B6/'Таблица №3-ПОД'!B$15*100</f>
        <v>9.153344491256421</v>
      </c>
      <c r="C6" s="101">
        <f>'Таблица №3-ПОД'!C6/'Таблица №3-ПОД'!C$15*100</f>
        <v>8.5029721382791479</v>
      </c>
      <c r="D6" s="101">
        <f>'Таблица №3-ПОД'!D6/'Таблица №3-ПОД'!D$15*100</f>
        <v>14.785214785214784</v>
      </c>
      <c r="E6" s="101">
        <f>'Таблица №3-ПОД'!E6/'Таблица №3-ПОД'!E$15*100</f>
        <v>13.63435148295706</v>
      </c>
      <c r="F6" s="101">
        <f>'Таблица №3-ПОД'!F6/'Таблица №3-ПОД'!F$15*100</f>
        <v>0.73081607795371495</v>
      </c>
      <c r="G6" s="101">
        <f>'Таблица №3-ПОД'!G6/'Таблица №3-ПОД'!G$15*100</f>
        <v>0.63291139240506333</v>
      </c>
      <c r="H6" s="101">
        <f>'Таблица №3-ПОД'!H6/'Таблица №3-ПОД'!H$15*100</f>
        <v>0</v>
      </c>
      <c r="I6" s="101">
        <f>'Таблица №3-ПОД'!I6/'Таблица №3-ПОД'!I$15*100</f>
        <v>0</v>
      </c>
      <c r="J6" s="101">
        <f>'Таблица №3-ПОД'!J6/'Таблица №3-ПОД'!J$15*100</f>
        <v>13.043478260869565</v>
      </c>
      <c r="K6" s="101">
        <f>'Таблица №3-ПОД'!K6/'Таблица №3-ПОД'!K$15*100</f>
        <v>12.727272727272727</v>
      </c>
      <c r="L6" s="101">
        <f>'Таблица №3-ПОД'!L6/'Таблица №3-ПОД'!L$15*100</f>
        <v>11.538461538461538</v>
      </c>
      <c r="M6" s="101">
        <f>'Таблица №3-ПОД'!M6/'Таблица №3-ПОД'!M$15*100</f>
        <v>10.975609756097562</v>
      </c>
    </row>
    <row r="7" spans="1:13" ht="24.95" customHeight="1" x14ac:dyDescent="0.25">
      <c r="A7" s="46" t="s">
        <v>71</v>
      </c>
      <c r="B7" s="101">
        <f>'Таблица №3-ПОД'!B7/'Таблица №3-ПОД'!B$15*100</f>
        <v>20.54981627902503</v>
      </c>
      <c r="C7" s="101">
        <f>'Таблица №3-ПОД'!C7/'Таблица №3-ПОД'!C$15*100</f>
        <v>21.13539003088367</v>
      </c>
      <c r="D7" s="101">
        <f>'Таблица №3-ПОД'!D7/'Таблица №3-ПОД'!D$15*100</f>
        <v>19.105894105894105</v>
      </c>
      <c r="E7" s="101">
        <f>'Таблица №3-ПОД'!E7/'Таблица №3-ПОД'!E$15*100</f>
        <v>19.057104913678618</v>
      </c>
      <c r="F7" s="101">
        <f>'Таблица №3-ПОД'!F7/'Таблица №3-ПОД'!F$15*100</f>
        <v>9.2082825822168086</v>
      </c>
      <c r="G7" s="101">
        <f>'Таблица №3-ПОД'!G7/'Таблица №3-ПОД'!G$15*100</f>
        <v>7.2558770343580461</v>
      </c>
      <c r="H7" s="101">
        <f>'Таблица №3-ПОД'!H7/'Таблица №3-ПОД'!H$15*100</f>
        <v>100</v>
      </c>
      <c r="I7" s="101">
        <f>'Таблица №3-ПОД'!I7/'Таблица №3-ПОД'!I$15*100</f>
        <v>100</v>
      </c>
      <c r="J7" s="101">
        <f>'Таблица №3-ПОД'!J7/'Таблица №3-ПОД'!J$15*100</f>
        <v>4.3478260869565215</v>
      </c>
      <c r="K7" s="101">
        <f>'Таблица №3-ПОД'!K7/'Таблица №3-ПОД'!K$15*100</f>
        <v>7.2727272727272725</v>
      </c>
      <c r="L7" s="101">
        <f>'Таблица №3-ПОД'!L7/'Таблица №3-ПОД'!L$15*100</f>
        <v>7.6923076923076925</v>
      </c>
      <c r="M7" s="101">
        <f>'Таблица №3-ПОД'!M7/'Таблица №3-ПОД'!M$15*100</f>
        <v>8.536585365853659</v>
      </c>
    </row>
    <row r="8" spans="1:13" ht="24.95" customHeight="1" x14ac:dyDescent="0.25">
      <c r="A8" s="46" t="s">
        <v>5</v>
      </c>
      <c r="B8" s="101">
        <f>'Таблица №3-ПОД'!B8/'Таблица №3-ПОД'!B$15*100</f>
        <v>19.57830745849445</v>
      </c>
      <c r="C8" s="101">
        <f>'Таблица №3-ПОД'!C8/'Таблица №3-ПОД'!C$15*100</f>
        <v>18.932022714442269</v>
      </c>
      <c r="D8" s="101">
        <f>'Таблица №3-ПОД'!D8/'Таблица №3-ПОД'!D$15*100</f>
        <v>16.583416583416582</v>
      </c>
      <c r="E8" s="101">
        <f>'Таблица №3-ПОД'!E8/'Таблица №3-ПОД'!E$15*100</f>
        <v>16.024789729969015</v>
      </c>
      <c r="F8" s="101">
        <f>'Таблица №3-ПОД'!F8/'Таблица №3-ПОД'!F$15*100</f>
        <v>56.979293544457974</v>
      </c>
      <c r="G8" s="101">
        <f>'Таблица №3-ПОД'!G8/'Таблица №3-ПОД'!G$15*100</f>
        <v>50.587703435804698</v>
      </c>
      <c r="H8" s="101">
        <f>'Таблица №3-ПОД'!H8/'Таблица №3-ПОД'!H$15*100</f>
        <v>0</v>
      </c>
      <c r="I8" s="101">
        <f>'Таблица №3-ПОД'!I8/'Таблица №3-ПОД'!I$15*100</f>
        <v>0</v>
      </c>
      <c r="J8" s="101">
        <f>'Таблица №3-ПОД'!J8/'Таблица №3-ПОД'!J$15*100</f>
        <v>26.086956521739129</v>
      </c>
      <c r="K8" s="101">
        <f>'Таблица №3-ПОД'!K8/'Таблица №3-ПОД'!K$15*100</f>
        <v>23.636363636363637</v>
      </c>
      <c r="L8" s="101">
        <f>'Таблица №3-ПОД'!L8/'Таблица №3-ПОД'!L$15*100</f>
        <v>21.153846153846153</v>
      </c>
      <c r="M8" s="101">
        <f>'Таблица №3-ПОД'!M8/'Таблица №3-ПОД'!M$15*100</f>
        <v>20.73170731707317</v>
      </c>
    </row>
    <row r="9" spans="1:13" ht="24.95" customHeight="1" x14ac:dyDescent="0.25">
      <c r="A9" s="46" t="s">
        <v>68</v>
      </c>
      <c r="B9" s="101">
        <f>'Таблица №3-ПОД'!B9/'Таблица №3-ПОД'!B$15*100</f>
        <v>10.62118851118678</v>
      </c>
      <c r="C9" s="101">
        <f>'Таблица №3-ПОД'!C9/'Таблица №3-ПОД'!C$15*100</f>
        <v>11.559791452196725</v>
      </c>
      <c r="D9" s="101">
        <f>'Таблица №3-ПОД'!D9/'Таблица №3-ПОД'!D$15*100</f>
        <v>6.5434565434565437</v>
      </c>
      <c r="E9" s="101">
        <f>'Таблица №3-ПОД'!E9/'Таблица №3-ПОД'!E$15*100</f>
        <v>6.6179725542275341</v>
      </c>
      <c r="F9" s="101">
        <f>'Таблица №3-ПОД'!F9/'Таблица №3-ПОД'!F$15*100</f>
        <v>18.830694275274055</v>
      </c>
      <c r="G9" s="101">
        <f>'Таблица №3-ПОД'!G9/'Таблица №3-ПОД'!G$15*100</f>
        <v>21.044303797468356</v>
      </c>
      <c r="H9" s="101">
        <f>'Таблица №3-ПОД'!H9/'Таблица №3-ПОД'!H$15*100</f>
        <v>0</v>
      </c>
      <c r="I9" s="101">
        <f>'Таблица №3-ПОД'!I9/'Таблица №3-ПОД'!I$15*100</f>
        <v>0</v>
      </c>
      <c r="J9" s="101">
        <f>'Таблица №3-ПОД'!J9/'Таблица №3-ПОД'!J$15*100</f>
        <v>13.043478260869565</v>
      </c>
      <c r="K9" s="101">
        <f>'Таблица №3-ПОД'!K9/'Таблица №3-ПОД'!K$15*100</f>
        <v>12.727272727272727</v>
      </c>
      <c r="L9" s="101">
        <f>'Таблица №3-ПОД'!L9/'Таблица №3-ПОД'!L$15*100</f>
        <v>7.6923076923076925</v>
      </c>
      <c r="M9" s="101">
        <f>'Таблица №3-ПОД'!M9/'Таблица №3-ПОД'!M$15*100</f>
        <v>7.3170731707317067</v>
      </c>
    </row>
    <row r="10" spans="1:13" ht="24.95" customHeight="1" x14ac:dyDescent="0.25">
      <c r="A10" s="46" t="s">
        <v>69</v>
      </c>
      <c r="B10" s="101">
        <f>'Таблица №3-ПОД'!B10/'Таблица №3-ПОД'!B$15*100</f>
        <v>8.7859025413131722</v>
      </c>
      <c r="C10" s="101">
        <f>'Таблица №3-ПОД'!C10/'Таблица №3-ПОД'!C$15*100</f>
        <v>8.6656925580314148</v>
      </c>
      <c r="D10" s="101">
        <f>'Таблица №3-ПОД'!D10/'Таблица №3-ПОД'!D$15*100</f>
        <v>10.039960039960039</v>
      </c>
      <c r="E10" s="101">
        <f>'Таблица №3-ПОД'!E10/'Таблица №3-ПОД'!E$15*100</f>
        <v>9.7830898627711385</v>
      </c>
      <c r="F10" s="101">
        <f>'Таблица №3-ПОД'!F10/'Таблица №3-ПОД'!F$15*100</f>
        <v>0.97442143727161989</v>
      </c>
      <c r="G10" s="101">
        <f>'Таблица №3-ПОД'!G10/'Таблица №3-ПОД'!G$15*100</f>
        <v>5.2215189873417724</v>
      </c>
      <c r="H10" s="101">
        <f>'Таблица №3-ПОД'!H10/'Таблица №3-ПОД'!H$15*100</f>
        <v>0</v>
      </c>
      <c r="I10" s="101">
        <f>'Таблица №3-ПОД'!I10/'Таблица №3-ПОД'!I$15*100</f>
        <v>0</v>
      </c>
      <c r="J10" s="101">
        <f>'Таблица №3-ПОД'!J10/'Таблица №3-ПОД'!J$15*100</f>
        <v>13.043478260869565</v>
      </c>
      <c r="K10" s="101">
        <f>'Таблица №3-ПОД'!K10/'Таблица №3-ПОД'!K$15*100</f>
        <v>14.545454545454545</v>
      </c>
      <c r="L10" s="101">
        <f>'Таблица №3-ПОД'!L10/'Таблица №3-ПОД'!L$15*100</f>
        <v>9.6153846153846168</v>
      </c>
      <c r="M10" s="101">
        <f>'Таблица №3-ПОД'!M10/'Таблица №3-ПОД'!M$15*100</f>
        <v>9.7560975609756095</v>
      </c>
    </row>
    <row r="11" spans="1:13" ht="24.95" customHeight="1" x14ac:dyDescent="0.25">
      <c r="A11" s="48" t="s">
        <v>73</v>
      </c>
      <c r="B11" s="101">
        <f>'Таблица №3-ПОД'!B11/'Таблица №3-ПОД'!B$15*100</f>
        <v>3.0857428675862333</v>
      </c>
      <c r="C11" s="101">
        <f>'Таблица №3-ПОД'!C11/'Таблица №3-ПОД'!C$15*100</f>
        <v>2.7944741473782089</v>
      </c>
      <c r="D11" s="101">
        <f>'Таблица №3-ПОД'!D11/'Таблица №3-ПОД'!D$15*100</f>
        <v>3.2467532467532463</v>
      </c>
      <c r="E11" s="101">
        <f>'Таблица №3-ПОД'!E11/'Таблица №3-ПОД'!E$15*100</f>
        <v>2.9880478087649402</v>
      </c>
      <c r="F11" s="101">
        <f>'Таблица №3-ПОД'!F11/'Таблица №3-ПОД'!F$15*100</f>
        <v>0.21924482338611448</v>
      </c>
      <c r="G11" s="101">
        <f>'Таблица №3-ПОД'!G11/'Таблица №3-ПОД'!G$15*100</f>
        <v>1.1075949367088607</v>
      </c>
      <c r="H11" s="101">
        <f>'Таблица №3-ПОД'!H11/'Таблица №3-ПОД'!H$15*100</f>
        <v>0</v>
      </c>
      <c r="I11" s="101">
        <f>'Таблица №3-ПОД'!I11/'Таблица №3-ПОД'!I$15*100</f>
        <v>0</v>
      </c>
      <c r="J11" s="101">
        <f>'Таблица №3-ПОД'!J11/'Таблица №3-ПОД'!J$15*100</f>
        <v>0</v>
      </c>
      <c r="K11" s="101">
        <f>'Таблица №3-ПОД'!K11/'Таблица №3-ПОД'!K$15*100</f>
        <v>0</v>
      </c>
      <c r="L11" s="101">
        <f>'Таблица №3-ПОД'!L11/'Таблица №3-ПОД'!L$15*100</f>
        <v>0</v>
      </c>
      <c r="M11" s="101">
        <f>'Таблица №3-ПОД'!M11/'Таблица №3-ПОД'!M$15*100</f>
        <v>0</v>
      </c>
    </row>
    <row r="12" spans="1:13" ht="24.95" customHeight="1" x14ac:dyDescent="0.25">
      <c r="A12" s="46" t="s">
        <v>6</v>
      </c>
      <c r="B12" s="101">
        <f>'Таблица №3-ПОД'!B12/'Таблица №3-ПОД'!B$15*100</f>
        <v>0.98305149958638727</v>
      </c>
      <c r="C12" s="101">
        <f>'Таблица №3-ПОД'!C12/'Таблица №3-ПОД'!C$15*100</f>
        <v>1.5807126490220171</v>
      </c>
      <c r="D12" s="101">
        <f>'Таблица №3-ПОД'!D12/'Таблица №3-ПОД'!D$15*100</f>
        <v>3.4215784215784217</v>
      </c>
      <c r="E12" s="101">
        <f>'Таблица №3-ПОД'!E12/'Таблица №3-ПОД'!E$15*100</f>
        <v>5.1792828685258963</v>
      </c>
      <c r="F12" s="101">
        <f>'Таблица №3-ПОД'!F12/'Таблица №3-ПОД'!F$15*100</f>
        <v>0.24360535931790497</v>
      </c>
      <c r="G12" s="101">
        <f>'Таблица №3-ПОД'!G12/'Таблица №3-ПОД'!G$15*100</f>
        <v>1.4014466546112114</v>
      </c>
      <c r="H12" s="101">
        <f>'Таблица №3-ПОД'!H12/'Таблица №3-ПОД'!H$15*100</f>
        <v>0</v>
      </c>
      <c r="I12" s="101">
        <f>'Таблица №3-ПОД'!I12/'Таблица №3-ПОД'!I$15*100</f>
        <v>0</v>
      </c>
      <c r="J12" s="101">
        <f>'Таблица №3-ПОД'!J12/'Таблица №3-ПОД'!J$15*100</f>
        <v>0</v>
      </c>
      <c r="K12" s="101">
        <f>'Таблица №3-ПОД'!K12/'Таблица №3-ПОД'!K$15*100</f>
        <v>0</v>
      </c>
      <c r="L12" s="101">
        <f>'Таблица №3-ПОД'!L12/'Таблица №3-ПОД'!L$15*100</f>
        <v>0</v>
      </c>
      <c r="M12" s="101">
        <f>'Таблица №3-ПОД'!M12/'Таблица №3-ПОД'!M$15*100</f>
        <v>0</v>
      </c>
    </row>
    <row r="13" spans="1:13" ht="24.95" customHeight="1" x14ac:dyDescent="0.25">
      <c r="A13" s="46" t="s">
        <v>36</v>
      </c>
      <c r="B13" s="101">
        <f>'Таблица №3-ПОД'!B13/'Таблица №3-ПОД'!B$15*100</f>
        <v>1.2139050807025644</v>
      </c>
      <c r="C13" s="101">
        <f>'Таблица №3-ПОД'!C13/'Таблица №3-ПОД'!C$15*100</f>
        <v>1.1788928369807061</v>
      </c>
      <c r="D13" s="101">
        <f>'Таблица №3-ПОД'!D13/'Таблица №3-ПОД'!D$15*100</f>
        <v>1.948051948051948</v>
      </c>
      <c r="E13" s="101">
        <f>'Таблица №3-ПОД'!E13/'Таблица №3-ПОД'!E$15*100</f>
        <v>1.9256308100929616</v>
      </c>
      <c r="F13" s="101">
        <f>'Таблица №3-ПОД'!F13/'Таблица №3-ПОД'!F$15*100</f>
        <v>7.3081607795371498E-2</v>
      </c>
      <c r="G13" s="101">
        <f>'Таблица №3-ПОД'!G13/'Таблица №3-ПОД'!G$15*100</f>
        <v>9.0415913200723327E-2</v>
      </c>
      <c r="H13" s="101">
        <f>'Таблица №3-ПОД'!H13/'Таблица №3-ПОД'!H$15*100</f>
        <v>0</v>
      </c>
      <c r="I13" s="101">
        <f>'Таблица №3-ПОД'!I13/'Таблица №3-ПОД'!I$15*100</f>
        <v>0</v>
      </c>
      <c r="J13" s="101">
        <f>'Таблица №3-ПОД'!J13/'Таблица №3-ПОД'!J$15*100</f>
        <v>0</v>
      </c>
      <c r="K13" s="101">
        <f>'Таблица №3-ПОД'!K13/'Таблица №3-ПОД'!K$15*100</f>
        <v>0</v>
      </c>
      <c r="L13" s="101">
        <f>'Таблица №3-ПОД'!L13/'Таблица №3-ПОД'!L$15*100</f>
        <v>0</v>
      </c>
      <c r="M13" s="101">
        <f>'Таблица №3-ПОД'!M13/'Таблица №3-ПОД'!M$15*100</f>
        <v>0</v>
      </c>
    </row>
    <row r="14" spans="1:13" ht="24.95" customHeight="1" x14ac:dyDescent="0.25">
      <c r="A14" s="46" t="s">
        <v>67</v>
      </c>
      <c r="B14" s="101">
        <f>'Таблица №3-ПОД'!B14/'Таблица №3-ПОД'!B$15*100</f>
        <v>0.21353956253246381</v>
      </c>
      <c r="C14" s="101">
        <f>'Таблица №3-ПОД'!C14/'Таблица №3-ПОД'!C$15*100</f>
        <v>0.3055158901471125</v>
      </c>
      <c r="D14" s="101">
        <f>'Таблица №3-ПОД'!D14/'Таблица №3-ПОД'!D$15*100</f>
        <v>0.59940059940059942</v>
      </c>
      <c r="E14" s="101">
        <f>'Таблица №3-ПОД'!E14/'Таблица №3-ПОД'!E$15*100</f>
        <v>1.3280212483399734</v>
      </c>
      <c r="F14" s="101">
        <f>'Таблица №3-ПОД'!F14/'Таблица №3-ПОД'!F$15*100</f>
        <v>0.53593179049939099</v>
      </c>
      <c r="G14" s="101">
        <f>'Таблица №3-ПОД'!G14/'Таблица №3-ПОД'!G$15*100</f>
        <v>0.9041591320072333</v>
      </c>
      <c r="H14" s="101">
        <f>'Таблица №3-ПОД'!H14/'Таблица №3-ПОД'!H$15*100</f>
        <v>0</v>
      </c>
      <c r="I14" s="101">
        <f>'Таблица №3-ПОД'!I14/'Таблица №3-ПОД'!I$15*100</f>
        <v>0</v>
      </c>
      <c r="J14" s="101">
        <f>'Таблица №3-ПОД'!J14/'Таблица №3-ПОД'!J$15*100</f>
        <v>0</v>
      </c>
      <c r="K14" s="101">
        <f>'Таблица №3-ПОД'!K14/'Таблица №3-ПОД'!K$15*100</f>
        <v>0</v>
      </c>
      <c r="L14" s="101">
        <f>'Таблица №3-ПОД'!L14/'Таблица №3-ПОД'!L$15*100</f>
        <v>0</v>
      </c>
      <c r="M14" s="101">
        <f>'Таблица №3-ПОД'!M14/'Таблица №3-ПОД'!M$15*100</f>
        <v>0</v>
      </c>
    </row>
    <row r="15" spans="1:13" ht="24.95" customHeight="1" x14ac:dyDescent="0.25">
      <c r="A15" s="46" t="s">
        <v>19</v>
      </c>
      <c r="B15" s="101">
        <f>SUM(B5:B14)</f>
        <v>99.999999999999986</v>
      </c>
      <c r="C15" s="101">
        <f t="shared" ref="C15:M15" si="0">SUM(C5:C14)</f>
        <v>99.999999999999986</v>
      </c>
      <c r="D15" s="101">
        <f t="shared" si="0"/>
        <v>99.999999999999986</v>
      </c>
      <c r="E15" s="101">
        <f t="shared" si="0"/>
        <v>100.00000000000003</v>
      </c>
      <c r="F15" s="101">
        <f t="shared" si="0"/>
        <v>100</v>
      </c>
      <c r="G15" s="101">
        <f t="shared" si="0"/>
        <v>100</v>
      </c>
      <c r="H15" s="101">
        <f t="shared" si="0"/>
        <v>100</v>
      </c>
      <c r="I15" s="101">
        <f t="shared" si="0"/>
        <v>100</v>
      </c>
      <c r="J15" s="101">
        <f t="shared" si="0"/>
        <v>100</v>
      </c>
      <c r="K15" s="101">
        <f t="shared" si="0"/>
        <v>99.999999999999986</v>
      </c>
      <c r="L15" s="101">
        <f t="shared" si="0"/>
        <v>100</v>
      </c>
      <c r="M15" s="101">
        <f t="shared" si="0"/>
        <v>99.999999999999986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3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H10"/>
  <sheetViews>
    <sheetView showGridLines="0" zoomScale="80" zoomScaleNormal="80" workbookViewId="0">
      <selection sqref="A1:AU1"/>
    </sheetView>
  </sheetViews>
  <sheetFormatPr defaultColWidth="9.140625" defaultRowHeight="15" x14ac:dyDescent="0.2"/>
  <cols>
    <col min="1" max="1" width="48.140625" style="57" customWidth="1"/>
    <col min="2" max="2" width="8" style="57" customWidth="1"/>
    <col min="3" max="4" width="6.7109375" style="57" customWidth="1"/>
    <col min="5" max="5" width="8.140625" style="57" customWidth="1"/>
    <col min="6" max="6" width="7.85546875" style="57" customWidth="1"/>
    <col min="7" max="8" width="6.7109375" style="57" customWidth="1"/>
    <col min="9" max="9" width="8.140625" style="57" customWidth="1"/>
    <col min="10" max="10" width="7.85546875" style="57" customWidth="1"/>
    <col min="11" max="12" width="6.7109375" style="57" customWidth="1"/>
    <col min="13" max="13" width="6.85546875" style="57" customWidth="1"/>
    <col min="14" max="14" width="8.140625" style="57" customWidth="1"/>
    <col min="15" max="15" width="9.28515625" style="57" bestFit="1" customWidth="1"/>
    <col min="16" max="17" width="6.7109375" style="57" customWidth="1"/>
    <col min="18" max="18" width="8.140625" style="57" customWidth="1"/>
    <col min="19" max="19" width="7.7109375" style="57" customWidth="1"/>
    <col min="20" max="21" width="6.7109375" style="57" customWidth="1"/>
    <col min="22" max="22" width="8.140625" style="57" customWidth="1"/>
    <col min="23" max="23" width="8.42578125" style="57" customWidth="1"/>
    <col min="24" max="25" width="6.7109375" style="57" customWidth="1"/>
    <col min="26" max="26" width="8.140625" style="57" customWidth="1"/>
    <col min="27" max="29" width="6.7109375" style="57" customWidth="1"/>
    <col min="30" max="30" width="8.140625" style="57" customWidth="1"/>
    <col min="31" max="33" width="6.7109375" style="57" customWidth="1"/>
    <col min="34" max="34" width="8.140625" style="57" customWidth="1"/>
    <col min="35" max="37" width="6.7109375" style="57" customWidth="1"/>
    <col min="38" max="38" width="8.140625" style="57" customWidth="1"/>
    <col min="39" max="39" width="9.5703125" style="57" bestFit="1" customWidth="1"/>
    <col min="40" max="42" width="8.140625" style="57" customWidth="1"/>
    <col min="43" max="44" width="9.28515625" style="57" bestFit="1" customWidth="1"/>
    <col min="45" max="45" width="12.28515625" style="57" bestFit="1" customWidth="1"/>
    <col min="46" max="46" width="9.28515625" style="57" bestFit="1" customWidth="1"/>
    <col min="47" max="47" width="9.7109375" style="57" bestFit="1" customWidth="1"/>
    <col min="48" max="16384" width="9.140625" style="57"/>
  </cols>
  <sheetData>
    <row r="1" spans="1:242" ht="23.25" customHeight="1" x14ac:dyDescent="0.3">
      <c r="A1" s="137" t="s">
        <v>107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  <c r="AK1" s="137"/>
      <c r="AL1" s="137"/>
      <c r="AM1" s="137"/>
      <c r="AN1" s="137"/>
      <c r="AO1" s="137"/>
      <c r="AP1" s="137"/>
      <c r="AQ1" s="137"/>
      <c r="AR1" s="137"/>
      <c r="AS1" s="137"/>
      <c r="AT1" s="137"/>
      <c r="AU1" s="137"/>
    </row>
    <row r="2" spans="1:242" ht="15" customHeight="1" x14ac:dyDescent="0.25"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U2" s="99" t="s">
        <v>11</v>
      </c>
    </row>
    <row r="3" spans="1:242" s="58" customFormat="1" ht="59.25" customHeight="1" x14ac:dyDescent="0.2">
      <c r="A3" s="153" t="s">
        <v>65</v>
      </c>
      <c r="B3" s="134" t="s">
        <v>3</v>
      </c>
      <c r="C3" s="155"/>
      <c r="D3" s="155"/>
      <c r="E3" s="156"/>
      <c r="F3" s="134" t="s">
        <v>27</v>
      </c>
      <c r="G3" s="152"/>
      <c r="H3" s="152"/>
      <c r="I3" s="157"/>
      <c r="J3" s="134" t="s">
        <v>74</v>
      </c>
      <c r="K3" s="152"/>
      <c r="L3" s="152"/>
      <c r="M3" s="152"/>
      <c r="N3" s="135"/>
      <c r="O3" s="134" t="s">
        <v>5</v>
      </c>
      <c r="P3" s="152"/>
      <c r="Q3" s="152"/>
      <c r="R3" s="158"/>
      <c r="S3" s="134" t="s">
        <v>68</v>
      </c>
      <c r="T3" s="152"/>
      <c r="U3" s="152"/>
      <c r="V3" s="159"/>
      <c r="W3" s="134" t="s">
        <v>75</v>
      </c>
      <c r="X3" s="152"/>
      <c r="Y3" s="152"/>
      <c r="Z3" s="158"/>
      <c r="AA3" s="134" t="s">
        <v>73</v>
      </c>
      <c r="AB3" s="152"/>
      <c r="AC3" s="152"/>
      <c r="AD3" s="160"/>
      <c r="AE3" s="134" t="s">
        <v>6</v>
      </c>
      <c r="AF3" s="152"/>
      <c r="AG3" s="152"/>
      <c r="AH3" s="135"/>
      <c r="AI3" s="134" t="s">
        <v>49</v>
      </c>
      <c r="AJ3" s="152"/>
      <c r="AK3" s="152"/>
      <c r="AL3" s="135"/>
      <c r="AM3" s="134" t="s">
        <v>95</v>
      </c>
      <c r="AN3" s="152"/>
      <c r="AO3" s="152"/>
      <c r="AP3" s="152"/>
      <c r="AQ3" s="134" t="s">
        <v>23</v>
      </c>
      <c r="AR3" s="152"/>
      <c r="AS3" s="152"/>
      <c r="AT3" s="152"/>
      <c r="AU3" s="135"/>
    </row>
    <row r="4" spans="1:242" s="114" customFormat="1" ht="31.5" x14ac:dyDescent="0.2">
      <c r="A4" s="154"/>
      <c r="B4" s="112" t="s">
        <v>21</v>
      </c>
      <c r="C4" s="112" t="s">
        <v>22</v>
      </c>
      <c r="D4" s="112" t="s">
        <v>15</v>
      </c>
      <c r="E4" s="112" t="s">
        <v>94</v>
      </c>
      <c r="F4" s="112" t="s">
        <v>21</v>
      </c>
      <c r="G4" s="112" t="s">
        <v>22</v>
      </c>
      <c r="H4" s="112" t="s">
        <v>15</v>
      </c>
      <c r="I4" s="112" t="s">
        <v>94</v>
      </c>
      <c r="J4" s="112" t="s">
        <v>21</v>
      </c>
      <c r="K4" s="112" t="s">
        <v>22</v>
      </c>
      <c r="L4" s="112" t="s">
        <v>15</v>
      </c>
      <c r="M4" s="112" t="s">
        <v>97</v>
      </c>
      <c r="N4" s="112" t="s">
        <v>94</v>
      </c>
      <c r="O4" s="112" t="s">
        <v>21</v>
      </c>
      <c r="P4" s="112" t="s">
        <v>22</v>
      </c>
      <c r="Q4" s="112" t="s">
        <v>15</v>
      </c>
      <c r="R4" s="112" t="s">
        <v>94</v>
      </c>
      <c r="S4" s="112" t="s">
        <v>21</v>
      </c>
      <c r="T4" s="112" t="s">
        <v>22</v>
      </c>
      <c r="U4" s="112" t="s">
        <v>15</v>
      </c>
      <c r="V4" s="112" t="s">
        <v>94</v>
      </c>
      <c r="W4" s="112" t="s">
        <v>21</v>
      </c>
      <c r="X4" s="112" t="s">
        <v>22</v>
      </c>
      <c r="Y4" s="112" t="s">
        <v>15</v>
      </c>
      <c r="Z4" s="112" t="s">
        <v>94</v>
      </c>
      <c r="AA4" s="112" t="s">
        <v>21</v>
      </c>
      <c r="AB4" s="112" t="s">
        <v>22</v>
      </c>
      <c r="AC4" s="112" t="s">
        <v>15</v>
      </c>
      <c r="AD4" s="112" t="s">
        <v>94</v>
      </c>
      <c r="AE4" s="112" t="s">
        <v>21</v>
      </c>
      <c r="AF4" s="112" t="s">
        <v>22</v>
      </c>
      <c r="AG4" s="112" t="s">
        <v>15</v>
      </c>
      <c r="AH4" s="112" t="s">
        <v>94</v>
      </c>
      <c r="AI4" s="112" t="s">
        <v>21</v>
      </c>
      <c r="AJ4" s="112" t="s">
        <v>22</v>
      </c>
      <c r="AK4" s="112" t="s">
        <v>15</v>
      </c>
      <c r="AL4" s="112" t="s">
        <v>94</v>
      </c>
      <c r="AM4" s="115" t="s">
        <v>21</v>
      </c>
      <c r="AN4" s="115" t="s">
        <v>22</v>
      </c>
      <c r="AO4" s="115" t="s">
        <v>15</v>
      </c>
      <c r="AP4" s="118" t="s">
        <v>84</v>
      </c>
      <c r="AQ4" s="112" t="s">
        <v>21</v>
      </c>
      <c r="AR4" s="112" t="s">
        <v>22</v>
      </c>
      <c r="AS4" s="112" t="s">
        <v>15</v>
      </c>
      <c r="AT4" s="112" t="s">
        <v>37</v>
      </c>
      <c r="AU4" s="112" t="s">
        <v>94</v>
      </c>
    </row>
    <row r="5" spans="1:242" s="61" customFormat="1" ht="39.75" customHeight="1" x14ac:dyDescent="0.3">
      <c r="A5" s="119" t="s">
        <v>28</v>
      </c>
      <c r="B5" s="111">
        <v>5875</v>
      </c>
      <c r="C5" s="111">
        <v>375</v>
      </c>
      <c r="D5" s="111">
        <v>71</v>
      </c>
      <c r="E5" s="111"/>
      <c r="F5" s="111">
        <v>1939</v>
      </c>
      <c r="G5" s="111">
        <v>214</v>
      </c>
      <c r="H5" s="111">
        <v>27</v>
      </c>
      <c r="I5" s="111"/>
      <c r="J5" s="111">
        <v>5044</v>
      </c>
      <c r="K5" s="111">
        <v>298</v>
      </c>
      <c r="L5" s="111">
        <v>131</v>
      </c>
      <c r="M5" s="111">
        <v>2</v>
      </c>
      <c r="N5" s="111"/>
      <c r="O5" s="111">
        <v>4310</v>
      </c>
      <c r="P5" s="111">
        <v>246</v>
      </c>
      <c r="Q5" s="111">
        <v>244</v>
      </c>
      <c r="R5" s="111"/>
      <c r="S5" s="111">
        <v>2651</v>
      </c>
      <c r="T5" s="111">
        <v>108</v>
      </c>
      <c r="U5" s="111">
        <v>111</v>
      </c>
      <c r="V5" s="111"/>
      <c r="W5" s="111">
        <v>1940</v>
      </c>
      <c r="X5" s="111">
        <v>164</v>
      </c>
      <c r="Y5" s="111">
        <v>41</v>
      </c>
      <c r="Z5" s="111"/>
      <c r="AA5" s="111">
        <v>777</v>
      </c>
      <c r="AB5" s="111">
        <v>59</v>
      </c>
      <c r="AC5" s="111">
        <v>8</v>
      </c>
      <c r="AD5" s="111"/>
      <c r="AE5" s="111">
        <v>440</v>
      </c>
      <c r="AF5" s="111">
        <v>102</v>
      </c>
      <c r="AG5" s="111">
        <v>12</v>
      </c>
      <c r="AH5" s="111"/>
      <c r="AI5" s="111">
        <v>338</v>
      </c>
      <c r="AJ5" s="111">
        <v>41</v>
      </c>
      <c r="AK5" s="111">
        <v>0</v>
      </c>
      <c r="AL5" s="111"/>
      <c r="AM5" s="111">
        <v>105</v>
      </c>
      <c r="AN5" s="111">
        <v>40</v>
      </c>
      <c r="AO5" s="111">
        <v>24</v>
      </c>
      <c r="AP5" s="111"/>
      <c r="AQ5" s="111">
        <f>AM5+AI5+AE5+AA5+W5+S5+O5+J5+F5+B5</f>
        <v>23419</v>
      </c>
      <c r="AR5" s="111">
        <f t="shared" ref="AR5:AS5" si="0">AN5+AJ5+AF5+AB5+X5+T5+P5+K5+G5+C5</f>
        <v>1647</v>
      </c>
      <c r="AS5" s="111">
        <f t="shared" si="0"/>
        <v>669</v>
      </c>
      <c r="AT5" s="111">
        <f>M5</f>
        <v>2</v>
      </c>
      <c r="AU5" s="111"/>
      <c r="AV5" s="126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  <c r="GQ5" s="39"/>
      <c r="GR5" s="39"/>
      <c r="GS5" s="39"/>
      <c r="GT5" s="39"/>
      <c r="GU5" s="39"/>
      <c r="GV5" s="39"/>
      <c r="GW5" s="39"/>
      <c r="GX5" s="39"/>
      <c r="GY5" s="39"/>
      <c r="GZ5" s="39"/>
      <c r="HA5" s="39"/>
      <c r="HB5" s="39"/>
      <c r="HC5" s="39"/>
      <c r="HD5" s="39"/>
      <c r="HE5" s="39"/>
      <c r="HF5" s="39"/>
      <c r="HG5" s="39"/>
      <c r="HH5" s="39"/>
      <c r="HI5" s="39"/>
      <c r="HJ5" s="39"/>
      <c r="HK5" s="39"/>
      <c r="HL5" s="39"/>
      <c r="HM5" s="39"/>
      <c r="HN5" s="39"/>
      <c r="HO5" s="39"/>
      <c r="HP5" s="39"/>
      <c r="HQ5" s="39"/>
      <c r="HR5" s="39"/>
      <c r="HS5" s="39"/>
      <c r="HT5" s="39"/>
      <c r="HU5" s="39"/>
      <c r="HV5" s="39"/>
      <c r="HW5" s="39"/>
      <c r="HX5" s="39"/>
      <c r="HY5" s="39"/>
      <c r="HZ5" s="39"/>
      <c r="IA5" s="39"/>
      <c r="IB5" s="39"/>
      <c r="IC5" s="39"/>
      <c r="ID5" s="39"/>
      <c r="IE5" s="39"/>
      <c r="IF5" s="39"/>
      <c r="IG5" s="39"/>
      <c r="IH5" s="39"/>
    </row>
    <row r="6" spans="1:242" s="61" customFormat="1" ht="39.75" customHeight="1" x14ac:dyDescent="0.3">
      <c r="A6" s="119" t="s">
        <v>29</v>
      </c>
      <c r="B6" s="111">
        <v>9389</v>
      </c>
      <c r="C6" s="111">
        <v>685</v>
      </c>
      <c r="D6" s="111">
        <v>445</v>
      </c>
      <c r="E6" s="111">
        <v>51</v>
      </c>
      <c r="F6" s="111">
        <v>3182</v>
      </c>
      <c r="G6" s="111">
        <v>402</v>
      </c>
      <c r="H6" s="111">
        <v>0</v>
      </c>
      <c r="I6" s="111">
        <v>16</v>
      </c>
      <c r="J6" s="111">
        <v>7685</v>
      </c>
      <c r="K6" s="111">
        <v>563</v>
      </c>
      <c r="L6" s="111">
        <v>177</v>
      </c>
      <c r="M6" s="111">
        <v>43</v>
      </c>
      <c r="N6" s="111">
        <v>11</v>
      </c>
      <c r="O6" s="111">
        <v>7092</v>
      </c>
      <c r="P6" s="111">
        <v>478</v>
      </c>
      <c r="Q6" s="111">
        <v>1976</v>
      </c>
      <c r="R6" s="111">
        <v>30</v>
      </c>
      <c r="S6" s="111">
        <v>4310</v>
      </c>
      <c r="T6" s="111">
        <v>191</v>
      </c>
      <c r="U6" s="111">
        <v>818</v>
      </c>
      <c r="V6" s="111">
        <v>13</v>
      </c>
      <c r="W6" s="111">
        <v>3279</v>
      </c>
      <c r="X6" s="111">
        <v>278</v>
      </c>
      <c r="Y6" s="111">
        <v>188</v>
      </c>
      <c r="Z6" s="111">
        <v>16</v>
      </c>
      <c r="AA6" s="111">
        <v>906</v>
      </c>
      <c r="AB6" s="111">
        <v>76</v>
      </c>
      <c r="AC6" s="111">
        <v>40</v>
      </c>
      <c r="AD6" s="111">
        <v>0</v>
      </c>
      <c r="AE6" s="111">
        <v>512</v>
      </c>
      <c r="AF6" s="111">
        <v>132</v>
      </c>
      <c r="AG6" s="111">
        <v>49</v>
      </c>
      <c r="AH6" s="111">
        <v>0</v>
      </c>
      <c r="AI6" s="111">
        <v>372</v>
      </c>
      <c r="AJ6" s="111">
        <v>46</v>
      </c>
      <c r="AK6" s="111">
        <v>4</v>
      </c>
      <c r="AL6" s="111">
        <v>0</v>
      </c>
      <c r="AM6" s="111">
        <v>79</v>
      </c>
      <c r="AN6" s="111">
        <v>20</v>
      </c>
      <c r="AO6" s="111">
        <v>12</v>
      </c>
      <c r="AP6" s="111">
        <v>0</v>
      </c>
      <c r="AQ6" s="111">
        <f t="shared" ref="AQ6:AQ8" si="1">AM6+AI6+AE6+AA6+W6+S6+O6+J6+F6+B6</f>
        <v>36806</v>
      </c>
      <c r="AR6" s="111">
        <f t="shared" ref="AR6:AR8" si="2">AN6+AJ6+AF6+AB6+X6+T6+P6+K6+G6+C6</f>
        <v>2871</v>
      </c>
      <c r="AS6" s="111">
        <f t="shared" ref="AS6:AS8" si="3">AO6+AK6+AG6+AC6+Y6+U6+Q6+L6+H6+D6</f>
        <v>3709</v>
      </c>
      <c r="AT6" s="111">
        <f t="shared" ref="AT6:AT8" si="4">M6</f>
        <v>43</v>
      </c>
      <c r="AU6" s="111">
        <f>AP6+AL6+AH6+AD6+Z6+V6+R6+N6+I6+E6</f>
        <v>137</v>
      </c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39"/>
      <c r="HF6" s="39"/>
      <c r="HG6" s="39"/>
      <c r="HH6" s="39"/>
      <c r="HI6" s="39"/>
      <c r="HJ6" s="39"/>
      <c r="HK6" s="39"/>
      <c r="HL6" s="39"/>
      <c r="HM6" s="39"/>
      <c r="HN6" s="39"/>
      <c r="HO6" s="39"/>
      <c r="HP6" s="39"/>
      <c r="HQ6" s="39"/>
      <c r="HR6" s="39"/>
      <c r="HS6" s="39"/>
      <c r="HT6" s="39"/>
      <c r="HU6" s="39"/>
      <c r="HV6" s="39"/>
      <c r="HW6" s="39"/>
      <c r="HX6" s="39"/>
      <c r="HY6" s="39"/>
      <c r="HZ6" s="39"/>
      <c r="IA6" s="39"/>
      <c r="IB6" s="39"/>
      <c r="IC6" s="39"/>
      <c r="ID6" s="39"/>
      <c r="IE6" s="39"/>
      <c r="IF6" s="39"/>
      <c r="IG6" s="39"/>
      <c r="IH6" s="39"/>
    </row>
    <row r="7" spans="1:242" ht="37.5" customHeight="1" x14ac:dyDescent="0.2">
      <c r="A7" s="119" t="s">
        <v>50</v>
      </c>
      <c r="B7" s="111">
        <v>0</v>
      </c>
      <c r="C7" s="111">
        <v>0</v>
      </c>
      <c r="D7" s="111">
        <v>4</v>
      </c>
      <c r="E7" s="111"/>
      <c r="F7" s="111">
        <v>0</v>
      </c>
      <c r="G7" s="111">
        <v>0</v>
      </c>
      <c r="H7" s="111">
        <v>1</v>
      </c>
      <c r="I7" s="111"/>
      <c r="J7" s="111">
        <v>0</v>
      </c>
      <c r="K7" s="111">
        <v>0</v>
      </c>
      <c r="L7" s="111">
        <v>13</v>
      </c>
      <c r="M7" s="111">
        <v>1</v>
      </c>
      <c r="N7" s="111"/>
      <c r="O7" s="111">
        <v>0</v>
      </c>
      <c r="P7" s="111">
        <v>0</v>
      </c>
      <c r="Q7" s="111">
        <v>18</v>
      </c>
      <c r="R7" s="111"/>
      <c r="S7" s="111">
        <v>1</v>
      </c>
      <c r="T7" s="111">
        <v>0</v>
      </c>
      <c r="U7" s="111">
        <v>2</v>
      </c>
      <c r="V7" s="111"/>
      <c r="W7" s="111">
        <v>0</v>
      </c>
      <c r="X7" s="111">
        <v>0</v>
      </c>
      <c r="Y7" s="111">
        <v>2</v>
      </c>
      <c r="Z7" s="111"/>
      <c r="AA7" s="111">
        <v>0</v>
      </c>
      <c r="AB7" s="111">
        <v>0</v>
      </c>
      <c r="AC7" s="111">
        <v>1</v>
      </c>
      <c r="AD7" s="111"/>
      <c r="AE7" s="111">
        <v>0</v>
      </c>
      <c r="AF7" s="111">
        <v>0</v>
      </c>
      <c r="AG7" s="111">
        <v>1</v>
      </c>
      <c r="AH7" s="111"/>
      <c r="AI7" s="111">
        <v>0</v>
      </c>
      <c r="AJ7" s="111">
        <v>0</v>
      </c>
      <c r="AK7" s="111">
        <v>0</v>
      </c>
      <c r="AL7" s="111"/>
      <c r="AM7" s="111">
        <v>0</v>
      </c>
      <c r="AN7" s="111">
        <v>0</v>
      </c>
      <c r="AO7" s="111">
        <v>4</v>
      </c>
      <c r="AP7" s="111"/>
      <c r="AQ7" s="111">
        <f t="shared" si="1"/>
        <v>1</v>
      </c>
      <c r="AR7" s="111">
        <f t="shared" si="2"/>
        <v>0</v>
      </c>
      <c r="AS7" s="111">
        <f t="shared" si="3"/>
        <v>46</v>
      </c>
      <c r="AT7" s="111">
        <f t="shared" si="4"/>
        <v>1</v>
      </c>
      <c r="AU7" s="111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  <c r="BK7" s="62"/>
      <c r="BL7" s="62"/>
      <c r="BM7" s="62"/>
      <c r="BN7" s="62"/>
      <c r="BO7" s="62"/>
      <c r="BP7" s="62"/>
      <c r="BQ7" s="62"/>
      <c r="BR7" s="62"/>
      <c r="BS7" s="62"/>
      <c r="BT7" s="62"/>
      <c r="BU7" s="62"/>
      <c r="BV7" s="62"/>
      <c r="BW7" s="62"/>
      <c r="BX7" s="62"/>
      <c r="BY7" s="62"/>
      <c r="BZ7" s="62"/>
      <c r="CA7" s="62"/>
      <c r="CB7" s="62"/>
      <c r="CC7" s="62"/>
      <c r="CD7" s="62"/>
      <c r="CE7" s="62"/>
      <c r="CF7" s="62"/>
      <c r="CG7" s="62"/>
      <c r="CH7" s="62"/>
      <c r="CI7" s="62"/>
      <c r="CJ7" s="62"/>
      <c r="CK7" s="62"/>
      <c r="CL7" s="62"/>
      <c r="CM7" s="62"/>
      <c r="CN7" s="62"/>
      <c r="CO7" s="62"/>
      <c r="CP7" s="62"/>
      <c r="CQ7" s="62"/>
      <c r="CR7" s="62"/>
      <c r="CS7" s="62"/>
      <c r="CT7" s="62"/>
      <c r="CU7" s="62"/>
      <c r="CV7" s="62"/>
      <c r="CW7" s="62"/>
      <c r="CX7" s="62"/>
      <c r="CY7" s="62"/>
      <c r="CZ7" s="62"/>
      <c r="DA7" s="62"/>
      <c r="DB7" s="62"/>
      <c r="DC7" s="62"/>
      <c r="DD7" s="62"/>
      <c r="DE7" s="62"/>
      <c r="DF7" s="62"/>
      <c r="DG7" s="62"/>
      <c r="DH7" s="62"/>
      <c r="DI7" s="62"/>
      <c r="DJ7" s="62"/>
      <c r="DK7" s="62"/>
      <c r="DL7" s="62"/>
      <c r="DM7" s="62"/>
      <c r="DN7" s="62"/>
      <c r="DO7" s="62"/>
      <c r="DP7" s="62"/>
      <c r="DQ7" s="62"/>
      <c r="DR7" s="62"/>
      <c r="DS7" s="62"/>
      <c r="DT7" s="62"/>
      <c r="DU7" s="62"/>
      <c r="DV7" s="62"/>
      <c r="DW7" s="62"/>
      <c r="DX7" s="62"/>
      <c r="DY7" s="62"/>
      <c r="DZ7" s="62"/>
      <c r="EA7" s="62"/>
      <c r="EB7" s="62"/>
      <c r="EC7" s="62"/>
      <c r="ED7" s="62"/>
      <c r="EE7" s="62"/>
      <c r="EF7" s="62"/>
      <c r="EG7" s="62"/>
      <c r="EH7" s="62"/>
      <c r="EI7" s="62"/>
      <c r="EJ7" s="62"/>
      <c r="EK7" s="62"/>
      <c r="EL7" s="62"/>
      <c r="EM7" s="62"/>
      <c r="EN7" s="62"/>
      <c r="EO7" s="62"/>
      <c r="EP7" s="62"/>
      <c r="EQ7" s="62"/>
      <c r="ER7" s="62"/>
      <c r="ES7" s="62"/>
      <c r="ET7" s="62"/>
      <c r="EU7" s="62"/>
      <c r="EV7" s="62"/>
      <c r="EW7" s="62"/>
      <c r="EX7" s="62"/>
      <c r="EY7" s="62"/>
      <c r="EZ7" s="62"/>
      <c r="FA7" s="62"/>
      <c r="FB7" s="62"/>
      <c r="FC7" s="62"/>
      <c r="FD7" s="62"/>
      <c r="FE7" s="62"/>
      <c r="FF7" s="62"/>
      <c r="FG7" s="62"/>
      <c r="FH7" s="62"/>
      <c r="FI7" s="62"/>
      <c r="FJ7" s="62"/>
      <c r="FK7" s="62"/>
      <c r="FL7" s="62"/>
      <c r="FM7" s="62"/>
      <c r="FN7" s="62"/>
      <c r="FO7" s="62"/>
      <c r="FP7" s="62"/>
      <c r="FQ7" s="62"/>
      <c r="FR7" s="62"/>
      <c r="FS7" s="62"/>
      <c r="FT7" s="62"/>
      <c r="FU7" s="62"/>
      <c r="FV7" s="62"/>
      <c r="FW7" s="62"/>
      <c r="FX7" s="62"/>
      <c r="FY7" s="62"/>
      <c r="FZ7" s="62"/>
      <c r="GA7" s="62"/>
      <c r="GB7" s="62"/>
      <c r="GC7" s="62"/>
      <c r="GD7" s="62"/>
      <c r="GE7" s="62"/>
      <c r="GF7" s="62"/>
      <c r="GG7" s="62"/>
      <c r="GH7" s="62"/>
      <c r="GI7" s="62"/>
      <c r="GJ7" s="62"/>
      <c r="GK7" s="62"/>
      <c r="GL7" s="62"/>
      <c r="GM7" s="62"/>
      <c r="GN7" s="62"/>
      <c r="GO7" s="62"/>
      <c r="GP7" s="62"/>
      <c r="GQ7" s="62"/>
      <c r="GR7" s="62"/>
      <c r="GS7" s="62"/>
      <c r="GT7" s="62"/>
      <c r="GU7" s="62"/>
      <c r="GV7" s="62"/>
      <c r="GW7" s="62"/>
      <c r="GX7" s="62"/>
      <c r="GY7" s="62"/>
      <c r="GZ7" s="62"/>
      <c r="HA7" s="62"/>
      <c r="HB7" s="62"/>
      <c r="HC7" s="62"/>
      <c r="HD7" s="62"/>
      <c r="HE7" s="62"/>
      <c r="HF7" s="62"/>
      <c r="HG7" s="62"/>
      <c r="HH7" s="62"/>
      <c r="HI7" s="62"/>
      <c r="HJ7" s="62"/>
      <c r="HK7" s="62"/>
      <c r="HL7" s="62"/>
      <c r="HM7" s="62"/>
      <c r="HN7" s="62"/>
      <c r="HO7" s="62"/>
      <c r="HP7" s="62"/>
      <c r="HQ7" s="62"/>
      <c r="HR7" s="62"/>
      <c r="HS7" s="62"/>
      <c r="HT7" s="62"/>
      <c r="HU7" s="62"/>
      <c r="HV7" s="62"/>
      <c r="HW7" s="62"/>
      <c r="HX7" s="62"/>
      <c r="HY7" s="62"/>
      <c r="HZ7" s="62"/>
      <c r="IA7" s="62"/>
      <c r="IB7" s="62"/>
      <c r="IC7" s="62"/>
      <c r="ID7" s="62"/>
      <c r="IE7" s="62"/>
      <c r="IF7" s="62"/>
      <c r="IG7" s="62"/>
      <c r="IH7" s="62"/>
    </row>
    <row r="8" spans="1:242" s="61" customFormat="1" ht="43.5" customHeight="1" x14ac:dyDescent="0.3">
      <c r="A8" s="119" t="s">
        <v>31</v>
      </c>
      <c r="B8" s="111">
        <v>15264</v>
      </c>
      <c r="C8" s="111">
        <v>1060</v>
      </c>
      <c r="D8" s="111">
        <v>520</v>
      </c>
      <c r="E8" s="111">
        <v>51</v>
      </c>
      <c r="F8" s="111">
        <v>5121</v>
      </c>
      <c r="G8" s="111">
        <v>616</v>
      </c>
      <c r="H8" s="111">
        <v>28</v>
      </c>
      <c r="I8" s="111">
        <v>16</v>
      </c>
      <c r="J8" s="111">
        <v>12729</v>
      </c>
      <c r="K8" s="111">
        <v>861</v>
      </c>
      <c r="L8" s="111">
        <v>321</v>
      </c>
      <c r="M8" s="111">
        <v>46</v>
      </c>
      <c r="N8" s="111">
        <v>11</v>
      </c>
      <c r="O8" s="111">
        <v>11402</v>
      </c>
      <c r="P8" s="111">
        <v>724</v>
      </c>
      <c r="Q8" s="111">
        <v>2238</v>
      </c>
      <c r="R8" s="111">
        <v>30</v>
      </c>
      <c r="S8" s="111">
        <v>6962</v>
      </c>
      <c r="T8" s="111">
        <v>299</v>
      </c>
      <c r="U8" s="111">
        <v>931</v>
      </c>
      <c r="V8" s="111">
        <v>13</v>
      </c>
      <c r="W8" s="111">
        <v>5219</v>
      </c>
      <c r="X8" s="111">
        <v>442</v>
      </c>
      <c r="Y8" s="111">
        <v>231</v>
      </c>
      <c r="Z8" s="111">
        <v>16</v>
      </c>
      <c r="AA8" s="111">
        <v>1683</v>
      </c>
      <c r="AB8" s="111">
        <v>135</v>
      </c>
      <c r="AC8" s="111">
        <v>49</v>
      </c>
      <c r="AD8" s="111">
        <v>0</v>
      </c>
      <c r="AE8" s="111">
        <v>952</v>
      </c>
      <c r="AF8" s="111">
        <v>234</v>
      </c>
      <c r="AG8" s="111">
        <v>62</v>
      </c>
      <c r="AH8" s="111">
        <v>0</v>
      </c>
      <c r="AI8" s="111">
        <v>710</v>
      </c>
      <c r="AJ8" s="111">
        <v>87</v>
      </c>
      <c r="AK8" s="111">
        <v>4</v>
      </c>
      <c r="AL8" s="111">
        <v>0</v>
      </c>
      <c r="AM8" s="111">
        <v>184</v>
      </c>
      <c r="AN8" s="111">
        <v>60</v>
      </c>
      <c r="AO8" s="111">
        <v>40</v>
      </c>
      <c r="AP8" s="111">
        <v>0</v>
      </c>
      <c r="AQ8" s="111">
        <f t="shared" si="1"/>
        <v>60226</v>
      </c>
      <c r="AR8" s="111">
        <f t="shared" si="2"/>
        <v>4518</v>
      </c>
      <c r="AS8" s="111">
        <f t="shared" si="3"/>
        <v>4424</v>
      </c>
      <c r="AT8" s="111">
        <f t="shared" si="4"/>
        <v>46</v>
      </c>
      <c r="AU8" s="111">
        <f t="shared" ref="AU8" si="5">AP8+AL8+AH8+AD8+Z8+V8+R8+N8+I8+E8</f>
        <v>137</v>
      </c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  <c r="ES8" s="39"/>
      <c r="ET8" s="39"/>
      <c r="EU8" s="39"/>
      <c r="EV8" s="39"/>
      <c r="EW8" s="39"/>
      <c r="EX8" s="39"/>
      <c r="EY8" s="39"/>
      <c r="EZ8" s="39"/>
      <c r="FA8" s="39"/>
      <c r="FB8" s="39"/>
      <c r="FC8" s="39"/>
      <c r="FD8" s="39"/>
      <c r="FE8" s="39"/>
      <c r="FF8" s="39"/>
      <c r="FG8" s="39"/>
      <c r="FH8" s="39"/>
      <c r="FI8" s="39"/>
      <c r="FJ8" s="39"/>
      <c r="FK8" s="39"/>
      <c r="FL8" s="39"/>
      <c r="FM8" s="39"/>
      <c r="FN8" s="39"/>
      <c r="FO8" s="39"/>
      <c r="FP8" s="39"/>
      <c r="FQ8" s="39"/>
      <c r="FR8" s="39"/>
      <c r="FS8" s="39"/>
      <c r="FT8" s="39"/>
      <c r="FU8" s="39"/>
      <c r="FV8" s="39"/>
      <c r="FW8" s="39"/>
      <c r="FX8" s="39"/>
      <c r="FY8" s="39"/>
      <c r="FZ8" s="39"/>
      <c r="GA8" s="39"/>
      <c r="GB8" s="39"/>
      <c r="GC8" s="39"/>
      <c r="GD8" s="39"/>
      <c r="GE8" s="39"/>
      <c r="GF8" s="39"/>
      <c r="GG8" s="39"/>
      <c r="GH8" s="39"/>
      <c r="GI8" s="39"/>
      <c r="GJ8" s="39"/>
      <c r="GK8" s="39"/>
      <c r="GL8" s="39"/>
      <c r="GM8" s="39"/>
      <c r="GN8" s="39"/>
      <c r="GO8" s="39"/>
      <c r="GP8" s="39"/>
      <c r="GQ8" s="39"/>
      <c r="GR8" s="39"/>
      <c r="GS8" s="39"/>
      <c r="GT8" s="39"/>
      <c r="GU8" s="39"/>
      <c r="GV8" s="39"/>
      <c r="GW8" s="39"/>
      <c r="GX8" s="39"/>
      <c r="GY8" s="39"/>
      <c r="GZ8" s="39"/>
      <c r="HA8" s="39"/>
      <c r="HB8" s="39"/>
      <c r="HC8" s="39"/>
      <c r="HD8" s="39"/>
      <c r="HE8" s="39"/>
      <c r="HF8" s="39"/>
      <c r="HG8" s="39"/>
      <c r="HH8" s="39"/>
      <c r="HI8" s="39"/>
      <c r="HJ8" s="39"/>
      <c r="HK8" s="39"/>
      <c r="HL8" s="39"/>
      <c r="HM8" s="39"/>
      <c r="HN8" s="39"/>
      <c r="HO8" s="39"/>
      <c r="HP8" s="39"/>
      <c r="HQ8" s="39"/>
      <c r="HR8" s="39"/>
      <c r="HS8" s="39"/>
      <c r="HT8" s="39"/>
      <c r="HU8" s="39"/>
      <c r="HV8" s="39"/>
      <c r="HW8" s="39"/>
      <c r="HX8" s="39"/>
      <c r="HY8" s="39"/>
      <c r="HZ8" s="39"/>
      <c r="IA8" s="39"/>
      <c r="IB8" s="39"/>
      <c r="IC8" s="39"/>
      <c r="ID8" s="39"/>
      <c r="IE8" s="39"/>
      <c r="IF8" s="39"/>
      <c r="IG8" s="39"/>
      <c r="IH8" s="39"/>
    </row>
    <row r="9" spans="1:242" s="63" customFormat="1" ht="15" customHeight="1" x14ac:dyDescent="0.2"/>
    <row r="10" spans="1:242" x14ac:dyDescent="0.2">
      <c r="AR10" s="120"/>
    </row>
  </sheetData>
  <mergeCells count="13">
    <mergeCell ref="A1:AU1"/>
    <mergeCell ref="AE3:AH3"/>
    <mergeCell ref="AI3:AL3"/>
    <mergeCell ref="AQ3:AU3"/>
    <mergeCell ref="A3:A4"/>
    <mergeCell ref="B3:E3"/>
    <mergeCell ref="F3:I3"/>
    <mergeCell ref="J3:N3"/>
    <mergeCell ref="O3:R3"/>
    <mergeCell ref="S3:V3"/>
    <mergeCell ref="W3:Z3"/>
    <mergeCell ref="AA3:AD3"/>
    <mergeCell ref="AM3:AP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36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J8"/>
  <sheetViews>
    <sheetView showGridLines="0" zoomScale="80" zoomScaleNormal="80" workbookViewId="0">
      <selection sqref="A1:AJ1"/>
    </sheetView>
  </sheetViews>
  <sheetFormatPr defaultColWidth="9.140625" defaultRowHeight="15" x14ac:dyDescent="0.2"/>
  <cols>
    <col min="1" max="1" width="47.140625" style="57" customWidth="1"/>
    <col min="2" max="10" width="8" style="57" customWidth="1"/>
    <col min="11" max="11" width="9.5703125" style="57" bestFit="1" customWidth="1"/>
    <col min="12" max="19" width="8" style="57" customWidth="1"/>
    <col min="20" max="20" width="8.28515625" style="57" customWidth="1"/>
    <col min="21" max="22" width="8" style="57" customWidth="1"/>
    <col min="23" max="23" width="8.5703125" style="57" customWidth="1"/>
    <col min="24" max="24" width="8" style="57" customWidth="1"/>
    <col min="25" max="25" width="9.5703125" style="57" bestFit="1" customWidth="1"/>
    <col min="26" max="33" width="8" style="57" customWidth="1"/>
    <col min="34" max="34" width="11.140625" style="57" customWidth="1"/>
    <col min="35" max="35" width="8" style="57" customWidth="1"/>
    <col min="36" max="36" width="9.5703125" style="57" bestFit="1" customWidth="1"/>
    <col min="37" max="16384" width="9.140625" style="57"/>
  </cols>
  <sheetData>
    <row r="1" spans="1:36" ht="23.25" customHeight="1" x14ac:dyDescent="0.3">
      <c r="A1" s="137" t="s">
        <v>108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7"/>
      <c r="Y1" s="137"/>
      <c r="Z1" s="137"/>
      <c r="AA1" s="137"/>
      <c r="AB1" s="137"/>
      <c r="AC1" s="137"/>
      <c r="AD1" s="137"/>
      <c r="AE1" s="137"/>
      <c r="AF1" s="137"/>
      <c r="AG1" s="137"/>
      <c r="AH1" s="137"/>
      <c r="AI1" s="137"/>
      <c r="AJ1" s="137"/>
    </row>
    <row r="2" spans="1:36" ht="15" customHeight="1" x14ac:dyDescent="0.25">
      <c r="A2" s="161" t="s">
        <v>20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1"/>
      <c r="R2" s="161"/>
      <c r="S2" s="161"/>
      <c r="T2" s="161"/>
      <c r="U2" s="161"/>
      <c r="V2" s="161"/>
      <c r="W2" s="161"/>
      <c r="X2" s="161"/>
      <c r="Y2" s="161"/>
      <c r="Z2" s="161"/>
      <c r="AA2" s="161"/>
      <c r="AB2" s="161"/>
      <c r="AC2" s="161"/>
      <c r="AD2" s="161"/>
      <c r="AE2" s="161"/>
      <c r="AF2" s="161"/>
      <c r="AG2" s="161"/>
      <c r="AH2" s="161"/>
      <c r="AI2" s="161"/>
      <c r="AJ2" s="161"/>
    </row>
    <row r="3" spans="1:36" s="58" customFormat="1" ht="45" customHeight="1" x14ac:dyDescent="0.2">
      <c r="A3" s="153" t="s">
        <v>60</v>
      </c>
      <c r="B3" s="131" t="s">
        <v>3</v>
      </c>
      <c r="C3" s="131"/>
      <c r="D3" s="162"/>
      <c r="E3" s="131" t="s">
        <v>32</v>
      </c>
      <c r="F3" s="131"/>
      <c r="G3" s="162"/>
      <c r="H3" s="134" t="s">
        <v>76</v>
      </c>
      <c r="I3" s="152"/>
      <c r="J3" s="152"/>
      <c r="K3" s="135"/>
      <c r="L3" s="131" t="s">
        <v>5</v>
      </c>
      <c r="M3" s="131"/>
      <c r="N3" s="163"/>
      <c r="O3" s="134" t="s">
        <v>68</v>
      </c>
      <c r="P3" s="152"/>
      <c r="Q3" s="159"/>
      <c r="R3" s="131" t="s">
        <v>33</v>
      </c>
      <c r="S3" s="131"/>
      <c r="T3" s="163"/>
      <c r="U3" s="131" t="s">
        <v>18</v>
      </c>
      <c r="V3" s="131"/>
      <c r="W3" s="163"/>
      <c r="X3" s="134" t="s">
        <v>6</v>
      </c>
      <c r="Y3" s="152"/>
      <c r="Z3" s="135"/>
      <c r="AA3" s="134" t="s">
        <v>49</v>
      </c>
      <c r="AB3" s="152"/>
      <c r="AC3" s="135"/>
      <c r="AD3" s="134" t="s">
        <v>95</v>
      </c>
      <c r="AE3" s="152"/>
      <c r="AF3" s="152"/>
      <c r="AG3" s="134" t="s">
        <v>23</v>
      </c>
      <c r="AH3" s="152"/>
      <c r="AI3" s="152"/>
      <c r="AJ3" s="135"/>
    </row>
    <row r="4" spans="1:36" ht="24.75" customHeight="1" x14ac:dyDescent="0.25">
      <c r="A4" s="154"/>
      <c r="B4" s="59" t="s">
        <v>21</v>
      </c>
      <c r="C4" s="59" t="s">
        <v>22</v>
      </c>
      <c r="D4" s="59" t="s">
        <v>15</v>
      </c>
      <c r="E4" s="59" t="s">
        <v>21</v>
      </c>
      <c r="F4" s="59" t="s">
        <v>22</v>
      </c>
      <c r="G4" s="59" t="s">
        <v>15</v>
      </c>
      <c r="H4" s="59" t="s">
        <v>21</v>
      </c>
      <c r="I4" s="59" t="s">
        <v>22</v>
      </c>
      <c r="J4" s="59" t="s">
        <v>15</v>
      </c>
      <c r="K4" s="59" t="s">
        <v>37</v>
      </c>
      <c r="L4" s="59" t="s">
        <v>21</v>
      </c>
      <c r="M4" s="59" t="s">
        <v>22</v>
      </c>
      <c r="N4" s="59" t="s">
        <v>15</v>
      </c>
      <c r="O4" s="59" t="s">
        <v>21</v>
      </c>
      <c r="P4" s="59" t="s">
        <v>22</v>
      </c>
      <c r="Q4" s="59" t="s">
        <v>15</v>
      </c>
      <c r="R4" s="59" t="s">
        <v>21</v>
      </c>
      <c r="S4" s="59" t="s">
        <v>22</v>
      </c>
      <c r="T4" s="59" t="s">
        <v>15</v>
      </c>
      <c r="U4" s="59" t="s">
        <v>21</v>
      </c>
      <c r="V4" s="59" t="s">
        <v>22</v>
      </c>
      <c r="W4" s="59" t="s">
        <v>15</v>
      </c>
      <c r="X4" s="59" t="s">
        <v>21</v>
      </c>
      <c r="Y4" s="59" t="s">
        <v>22</v>
      </c>
      <c r="Z4" s="59" t="s">
        <v>15</v>
      </c>
      <c r="AA4" s="59" t="s">
        <v>21</v>
      </c>
      <c r="AB4" s="59" t="s">
        <v>22</v>
      </c>
      <c r="AC4" s="59" t="s">
        <v>15</v>
      </c>
      <c r="AD4" s="115" t="s">
        <v>21</v>
      </c>
      <c r="AE4" s="115" t="s">
        <v>22</v>
      </c>
      <c r="AF4" s="115" t="s">
        <v>15</v>
      </c>
      <c r="AG4" s="59" t="s">
        <v>21</v>
      </c>
      <c r="AH4" s="59" t="s">
        <v>22</v>
      </c>
      <c r="AI4" s="59" t="s">
        <v>15</v>
      </c>
      <c r="AJ4" s="59" t="s">
        <v>37</v>
      </c>
    </row>
    <row r="5" spans="1:36" s="39" customFormat="1" ht="39.950000000000003" customHeight="1" x14ac:dyDescent="0.3">
      <c r="A5" s="60" t="s">
        <v>28</v>
      </c>
      <c r="B5" s="101">
        <f>'Таблица №4-ПОД'!B5/'Таблица №4-ПОД'!B$8*100</f>
        <v>38.489255765199161</v>
      </c>
      <c r="C5" s="101">
        <f>'Таблица №4-ПОД'!C5/'Таблица №4-ПОД'!C$8*100</f>
        <v>35.377358490566039</v>
      </c>
      <c r="D5" s="101">
        <f>'Таблица №4-ПОД'!D5/'Таблица №4-ПОД'!D$8*100</f>
        <v>13.653846153846153</v>
      </c>
      <c r="E5" s="101">
        <f>'Таблица №4-ПОД'!F5/'Таблица №4-ПОД'!F$8*100</f>
        <v>37.863698496387428</v>
      </c>
      <c r="F5" s="101">
        <f>'Таблица №4-ПОД'!G5/'Таблица №4-ПОД'!G$8*100</f>
        <v>34.740259740259738</v>
      </c>
      <c r="G5" s="101">
        <f>'Таблица №4-ПОД'!H5/'Таблица №4-ПОД'!H$8*100</f>
        <v>96.428571428571431</v>
      </c>
      <c r="H5" s="101">
        <f>'Таблица №4-ПОД'!J5/'Таблица №4-ПОД'!J$8*100</f>
        <v>39.626050750255324</v>
      </c>
      <c r="I5" s="101">
        <f>'Таблица №4-ПОД'!K5/'Таблица №4-ПОД'!K$8*100</f>
        <v>34.610917537746808</v>
      </c>
      <c r="J5" s="101">
        <f>'Таблица №4-ПОД'!L5/'Таблица №4-ПОД'!L$8*100</f>
        <v>40.809968847352025</v>
      </c>
      <c r="K5" s="101">
        <f>'Таблица №4-ПОД'!M5/'Таблица №4-ПОД'!M$8*100</f>
        <v>4.3478260869565215</v>
      </c>
      <c r="L5" s="101">
        <f>'Таблица №4-ПОД'!O5/'Таблица №4-ПОД'!O$8*100</f>
        <v>37.800385897211015</v>
      </c>
      <c r="M5" s="101">
        <f>'Таблица №4-ПОД'!P5/'Таблица №4-ПОД'!P$8*100</f>
        <v>33.97790055248619</v>
      </c>
      <c r="N5" s="101">
        <f>'Таблица №4-ПОД'!Q5/'Таблица №4-ПОД'!Q$8*100</f>
        <v>10.902591599642538</v>
      </c>
      <c r="O5" s="101">
        <f>'Таблица №4-ПОД'!S5/'Таблица №4-ПОД'!S$8*100</f>
        <v>38.078138465958055</v>
      </c>
      <c r="P5" s="101">
        <f>'Таблица №4-ПОД'!T5/'Таблица №4-ПОД'!T$8*100</f>
        <v>36.120401337792643</v>
      </c>
      <c r="Q5" s="101">
        <f>'Таблица №4-ПОД'!U5/'Таблица №4-ПОД'!U$8*100</f>
        <v>11.922663802363051</v>
      </c>
      <c r="R5" s="101">
        <f>'Таблица №4-ПОД'!W5/'Таблица №4-ПОД'!W$8*100</f>
        <v>37.171872006131437</v>
      </c>
      <c r="S5" s="101">
        <f>'Таблица №4-ПОД'!X5/'Таблица №4-ПОД'!X$8*100</f>
        <v>37.104072398190048</v>
      </c>
      <c r="T5" s="101">
        <f>'Таблица №4-ПОД'!Y5/'Таблица №4-ПОД'!Y$8*100</f>
        <v>17.748917748917751</v>
      </c>
      <c r="U5" s="101">
        <f>'Таблица №4-ПОД'!AA5/'Таблица №4-ПОД'!AA$8*100</f>
        <v>46.167557932263811</v>
      </c>
      <c r="V5" s="101">
        <f>'Таблица №4-ПОД'!AB5/'Таблица №4-ПОД'!AB$8*100</f>
        <v>43.703703703703702</v>
      </c>
      <c r="W5" s="101">
        <f>'Таблица №4-ПОД'!AC5/'Таблица №4-ПОД'!AC$8*100</f>
        <v>16.326530612244898</v>
      </c>
      <c r="X5" s="101">
        <f>'Таблица №4-ПОД'!AE5/'Таблица №4-ПОД'!AE$8*100</f>
        <v>46.218487394957982</v>
      </c>
      <c r="Y5" s="101">
        <f>'Таблица №4-ПОД'!AF5/'Таблица №4-ПОД'!AF$8*100</f>
        <v>43.589743589743591</v>
      </c>
      <c r="Z5" s="101">
        <f>'Таблица №4-ПОД'!AG5/'Таблица №4-ПОД'!AG$8*100</f>
        <v>19.35483870967742</v>
      </c>
      <c r="AA5" s="101">
        <f>'Таблица №4-ПОД'!AI5/'Таблица №4-ПОД'!AI$8*100</f>
        <v>47.605633802816897</v>
      </c>
      <c r="AB5" s="101">
        <f>'Таблица №4-ПОД'!AJ5/'Таблица №4-ПОД'!AJ$8*100</f>
        <v>47.126436781609193</v>
      </c>
      <c r="AC5" s="101">
        <f>'Таблица №4-ПОД'!AK5/'Таблица №4-ПОД'!AK$8*100</f>
        <v>0</v>
      </c>
      <c r="AD5" s="101">
        <f>'Таблица №4-ПОД'!AM5/'Таблица №4-ПОД'!AM$8*100</f>
        <v>57.065217391304344</v>
      </c>
      <c r="AE5" s="101">
        <f>'Таблица №4-ПОД'!AN5/'Таблица №4-ПОД'!AN$8*100</f>
        <v>66.666666666666657</v>
      </c>
      <c r="AF5" s="101">
        <f>'Таблица №4-ПОД'!AO5/'Таблица №4-ПОД'!AO$8*100</f>
        <v>60</v>
      </c>
      <c r="AG5" s="101">
        <f>'Таблица №4-ПОД'!AQ5/'Таблица №4-ПОД'!AQ$8*100</f>
        <v>38.885199083452335</v>
      </c>
      <c r="AH5" s="101">
        <f>'Таблица №4-ПОД'!AR5/'Таблица №4-ПОД'!AR$8*100</f>
        <v>36.454183266932269</v>
      </c>
      <c r="AI5" s="101">
        <f>'Таблица №4-ПОД'!AS5/'Таблица №4-ПОД'!AS$8*100</f>
        <v>15.122061482820975</v>
      </c>
      <c r="AJ5" s="101">
        <f>'Таблица №4-ПОД'!AT5/'Таблица №4-ПОД'!AT$8*100</f>
        <v>4.3478260869565215</v>
      </c>
    </row>
    <row r="6" spans="1:36" s="39" customFormat="1" ht="39" customHeight="1" x14ac:dyDescent="0.3">
      <c r="A6" s="60" t="s">
        <v>29</v>
      </c>
      <c r="B6" s="101">
        <f>'Таблица №4-ПОД'!B6/'Таблица №4-ПОД'!B$8*100</f>
        <v>61.510744234800839</v>
      </c>
      <c r="C6" s="101">
        <f>'Таблица №4-ПОД'!C6/'Таблица №4-ПОД'!C$8*100</f>
        <v>64.622641509433961</v>
      </c>
      <c r="D6" s="101">
        <f>'Таблица №4-ПОД'!D6/'Таблица №4-ПОД'!D$8*100</f>
        <v>85.576923076923066</v>
      </c>
      <c r="E6" s="101">
        <f>'Таблица №4-ПОД'!F6/'Таблица №4-ПОД'!F$8*100</f>
        <v>62.136301503612579</v>
      </c>
      <c r="F6" s="101">
        <f>'Таблица №4-ПОД'!G6/'Таблица №4-ПОД'!G$8*100</f>
        <v>65.259740259740255</v>
      </c>
      <c r="G6" s="101">
        <f>'Таблица №4-ПОД'!H6/'Таблица №4-ПОД'!H$8*100</f>
        <v>0</v>
      </c>
      <c r="H6" s="101">
        <f>'Таблица №4-ПОД'!J6/'Таблица №4-ПОД'!J$8*100</f>
        <v>60.373949249744676</v>
      </c>
      <c r="I6" s="101">
        <f>'Таблица №4-ПОД'!K6/'Таблица №4-ПОД'!K$8*100</f>
        <v>65.389082462253185</v>
      </c>
      <c r="J6" s="101">
        <f>'Таблица №4-ПОД'!L6/'Таблица №4-ПОД'!L$8*100</f>
        <v>55.140186915887845</v>
      </c>
      <c r="K6" s="101">
        <f>'Таблица №4-ПОД'!M6/'Таблица №4-ПОД'!M$8*100</f>
        <v>93.478260869565219</v>
      </c>
      <c r="L6" s="101">
        <f>'Таблица №4-ПОД'!O6/'Таблица №4-ПОД'!O$8*100</f>
        <v>62.199614102788978</v>
      </c>
      <c r="M6" s="101">
        <f>'Таблица №4-ПОД'!P6/'Таблица №4-ПОД'!P$8*100</f>
        <v>66.02209944751381</v>
      </c>
      <c r="N6" s="101">
        <f>'Таблица №4-ПОД'!Q6/'Таблица №4-ПОД'!Q$8*100</f>
        <v>88.293118856121538</v>
      </c>
      <c r="O6" s="101">
        <f>'Таблица №4-ПОД'!S6/'Таблица №4-ПОД'!S$8*100</f>
        <v>61.907497845446713</v>
      </c>
      <c r="P6" s="101">
        <f>'Таблица №4-ПОД'!T6/'Таблица №4-ПОД'!T$8*100</f>
        <v>63.879598662207357</v>
      </c>
      <c r="Q6" s="101">
        <f>'Таблица №4-ПОД'!U6/'Таблица №4-ПОД'!U$8*100</f>
        <v>87.862513426423206</v>
      </c>
      <c r="R6" s="101">
        <f>'Таблица №4-ПОД'!W6/'Таблица №4-ПОД'!W$8*100</f>
        <v>62.828127993868556</v>
      </c>
      <c r="S6" s="101">
        <f>'Таблица №4-ПОД'!X6/'Таблица №4-ПОД'!X$8*100</f>
        <v>62.895927601809952</v>
      </c>
      <c r="T6" s="101">
        <f>'Таблица №4-ПОД'!Y6/'Таблица №4-ПОД'!Y$8*100</f>
        <v>81.385281385281388</v>
      </c>
      <c r="U6" s="101">
        <f>'Таблица №4-ПОД'!AA6/'Таблица №4-ПОД'!AA$8*100</f>
        <v>53.832442067736189</v>
      </c>
      <c r="V6" s="101">
        <f>'Таблица №4-ПОД'!AB6/'Таблица №4-ПОД'!AB$8*100</f>
        <v>56.296296296296298</v>
      </c>
      <c r="W6" s="101">
        <f>'Таблица №4-ПОД'!AC6/'Таблица №4-ПОД'!AC$8*100</f>
        <v>81.632653061224488</v>
      </c>
      <c r="X6" s="101">
        <f>'Таблица №4-ПОД'!AE6/'Таблица №4-ПОД'!AE$8*100</f>
        <v>53.781512605042018</v>
      </c>
      <c r="Y6" s="101">
        <f>'Таблица №4-ПОД'!AF6/'Таблица №4-ПОД'!AF$8*100</f>
        <v>56.410256410256409</v>
      </c>
      <c r="Z6" s="101">
        <f>'Таблица №4-ПОД'!AG6/'Таблица №4-ПОД'!AG$8*100</f>
        <v>79.032258064516128</v>
      </c>
      <c r="AA6" s="101">
        <f>'Таблица №4-ПОД'!AI6/'Таблица №4-ПОД'!AI$8*100</f>
        <v>52.394366197183096</v>
      </c>
      <c r="AB6" s="101">
        <f>'Таблица №4-ПОД'!AJ6/'Таблица №4-ПОД'!AJ$8*100</f>
        <v>52.873563218390807</v>
      </c>
      <c r="AC6" s="101">
        <f>'Таблица №4-ПОД'!AK6/'Таблица №4-ПОД'!AK$8*100</f>
        <v>100</v>
      </c>
      <c r="AD6" s="101">
        <f>'Таблица №4-ПОД'!AM6/'Таблица №4-ПОД'!AM$8*100</f>
        <v>42.934782608695656</v>
      </c>
      <c r="AE6" s="101">
        <f>'Таблица №4-ПОД'!AN6/'Таблица №4-ПОД'!AN$8*100</f>
        <v>33.333333333333329</v>
      </c>
      <c r="AF6" s="101">
        <f>'Таблица №4-ПОД'!AO6/'Таблица №4-ПОД'!AO$8*100</f>
        <v>30</v>
      </c>
      <c r="AG6" s="101">
        <f>'Таблица №4-ПОД'!AQ6/'Таблица №4-ПОД'!AQ$8*100</f>
        <v>61.113140504101217</v>
      </c>
      <c r="AH6" s="101">
        <f>'Таблица №4-ПОД'!AR6/'Таблица №4-ПОД'!AR$8*100</f>
        <v>63.545816733067731</v>
      </c>
      <c r="AI6" s="101">
        <f>'Таблица №4-ПОД'!AS6/'Таблица №4-ПОД'!AS$8*100</f>
        <v>83.838155515370701</v>
      </c>
      <c r="AJ6" s="101">
        <f>'Таблица №4-ПОД'!AT6/'Таблица №4-ПОД'!AT$8*100</f>
        <v>93.478260869565219</v>
      </c>
    </row>
    <row r="7" spans="1:36" ht="39.950000000000003" customHeight="1" x14ac:dyDescent="0.3">
      <c r="A7" s="60" t="s">
        <v>30</v>
      </c>
      <c r="B7" s="101">
        <f>'Таблица №4-ПОД'!B7/'Таблица №4-ПОД'!B$8*100</f>
        <v>0</v>
      </c>
      <c r="C7" s="101">
        <f>'Таблица №4-ПОД'!C7/'Таблица №4-ПОД'!C$8*100</f>
        <v>0</v>
      </c>
      <c r="D7" s="101">
        <f>'Таблица №4-ПОД'!D7/'Таблица №4-ПОД'!D$8*100</f>
        <v>0.76923076923076927</v>
      </c>
      <c r="E7" s="101">
        <f>'Таблица №4-ПОД'!F7/'Таблица №4-ПОД'!F$8*100</f>
        <v>0</v>
      </c>
      <c r="F7" s="101">
        <f>'Таблица №4-ПОД'!G7/'Таблица №4-ПОД'!G$8*100</f>
        <v>0</v>
      </c>
      <c r="G7" s="101">
        <f>'Таблица №4-ПОД'!H7/'Таблица №4-ПОД'!H$8*100</f>
        <v>3.5714285714285712</v>
      </c>
      <c r="H7" s="101">
        <f>'Таблица №4-ПОД'!J7/'Таблица №4-ПОД'!J$8*100</f>
        <v>0</v>
      </c>
      <c r="I7" s="101">
        <f>'Таблица №4-ПОД'!K7/'Таблица №4-ПОД'!K$8*100</f>
        <v>0</v>
      </c>
      <c r="J7" s="101">
        <f>'Таблица №4-ПОД'!L7/'Таблица №4-ПОД'!L$8*100</f>
        <v>4.0498442367601246</v>
      </c>
      <c r="K7" s="101">
        <f>'Таблица №4-ПОД'!M7/'Таблица №4-ПОД'!M$8*100</f>
        <v>2.1739130434782608</v>
      </c>
      <c r="L7" s="101">
        <f>'Таблица №4-ПОД'!O7/'Таблица №4-ПОД'!O$8*100</f>
        <v>0</v>
      </c>
      <c r="M7" s="101">
        <f>'Таблица №4-ПОД'!P7/'Таблица №4-ПОД'!P$8*100</f>
        <v>0</v>
      </c>
      <c r="N7" s="101">
        <f>'Таблица №4-ПОД'!Q7/'Таблица №4-ПОД'!Q$8*100</f>
        <v>0.80428954423592491</v>
      </c>
      <c r="O7" s="101">
        <f>'Таблица №4-ПОД'!S7/'Таблица №4-ПОД'!S$8*100</f>
        <v>1.4363688595231256E-2</v>
      </c>
      <c r="P7" s="101">
        <f>'Таблица №4-ПОД'!T7/'Таблица №4-ПОД'!T$8*100</f>
        <v>0</v>
      </c>
      <c r="Q7" s="101">
        <f>'Таблица №4-ПОД'!U7/'Таблица №4-ПОД'!U$8*100</f>
        <v>0.21482277121374865</v>
      </c>
      <c r="R7" s="101">
        <f>'Таблица №4-ПОД'!W7/'Таблица №4-ПОД'!W$8*100</f>
        <v>0</v>
      </c>
      <c r="S7" s="101">
        <f>'Таблица №4-ПОД'!X7/'Таблица №4-ПОД'!X$8*100</f>
        <v>0</v>
      </c>
      <c r="T7" s="101">
        <f>'Таблица №4-ПОД'!Y7/'Таблица №4-ПОД'!Y$8*100</f>
        <v>0.86580086580086579</v>
      </c>
      <c r="U7" s="101">
        <f>'Таблица №4-ПОД'!AA7/'Таблица №4-ПОД'!AA$8*100</f>
        <v>0</v>
      </c>
      <c r="V7" s="101">
        <f>'Таблица №4-ПОД'!AB7/'Таблица №4-ПОД'!AB$8*100</f>
        <v>0</v>
      </c>
      <c r="W7" s="101">
        <f>'Таблица №4-ПОД'!AC7/'Таблица №4-ПОД'!AC$8*100</f>
        <v>2.0408163265306123</v>
      </c>
      <c r="X7" s="101">
        <f>'Таблица №4-ПОД'!AE7/'Таблица №4-ПОД'!AE$8*100</f>
        <v>0</v>
      </c>
      <c r="Y7" s="101">
        <f>'Таблица №4-ПОД'!AF7/'Таблица №4-ПОД'!AF$8*100</f>
        <v>0</v>
      </c>
      <c r="Z7" s="101">
        <f>'Таблица №4-ПОД'!AG7/'Таблица №4-ПОД'!AG$8*100</f>
        <v>1.6129032258064515</v>
      </c>
      <c r="AA7" s="101">
        <f>'Таблица №4-ПОД'!AI7/'Таблица №4-ПОД'!AI$8*100</f>
        <v>0</v>
      </c>
      <c r="AB7" s="101">
        <f>'Таблица №4-ПОД'!AJ7/'Таблица №4-ПОД'!AJ$8*100</f>
        <v>0</v>
      </c>
      <c r="AC7" s="101">
        <f>'Таблица №4-ПОД'!AK7/'Таблица №4-ПОД'!AK$8*100</f>
        <v>0</v>
      </c>
      <c r="AD7" s="101">
        <f>'Таблица №4-ПОД'!AM7/'Таблица №4-ПОД'!AM$8*100</f>
        <v>0</v>
      </c>
      <c r="AE7" s="101">
        <f>'Таблица №4-ПОД'!AN7/'Таблица №4-ПОД'!AN$8*100</f>
        <v>0</v>
      </c>
      <c r="AF7" s="101">
        <f>'Таблица №4-ПОД'!AO7/'Таблица №4-ПОД'!AO$8*100</f>
        <v>10</v>
      </c>
      <c r="AG7" s="101">
        <f>'Таблица №4-ПОД'!AQ7/'Таблица №4-ПОД'!AQ$8*100</f>
        <v>1.6604124464516985E-3</v>
      </c>
      <c r="AH7" s="101">
        <f>'Таблица №4-ПОД'!AR7/'Таблица №4-ПОД'!AR$8*100</f>
        <v>0</v>
      </c>
      <c r="AI7" s="101">
        <f>'Таблица №4-ПОД'!AS7/'Таблица №4-ПОД'!AS$8*100</f>
        <v>1.0397830018083183</v>
      </c>
      <c r="AJ7" s="101">
        <f>'Таблица №4-ПОД'!AT7/'Таблица №4-ПОД'!AT$8*100</f>
        <v>2.1739130434782608</v>
      </c>
    </row>
    <row r="8" spans="1:36" s="39" customFormat="1" ht="39.950000000000003" customHeight="1" x14ac:dyDescent="0.3">
      <c r="A8" s="60" t="s">
        <v>31</v>
      </c>
      <c r="B8" s="101">
        <f>SUM(B5:B7)</f>
        <v>100</v>
      </c>
      <c r="C8" s="101">
        <f t="shared" ref="C8:AJ8" si="0">SUM(C5:C7)</f>
        <v>100</v>
      </c>
      <c r="D8" s="101">
        <f t="shared" si="0"/>
        <v>100</v>
      </c>
      <c r="E8" s="101">
        <f t="shared" si="0"/>
        <v>100</v>
      </c>
      <c r="F8" s="101">
        <f t="shared" si="0"/>
        <v>100</v>
      </c>
      <c r="G8" s="101">
        <f t="shared" si="0"/>
        <v>100</v>
      </c>
      <c r="H8" s="101">
        <f t="shared" si="0"/>
        <v>100</v>
      </c>
      <c r="I8" s="101">
        <f t="shared" si="0"/>
        <v>100</v>
      </c>
      <c r="J8" s="101">
        <f t="shared" si="0"/>
        <v>100</v>
      </c>
      <c r="K8" s="101">
        <f t="shared" si="0"/>
        <v>100</v>
      </c>
      <c r="L8" s="101">
        <f t="shared" si="0"/>
        <v>100</v>
      </c>
      <c r="M8" s="101">
        <f t="shared" si="0"/>
        <v>100</v>
      </c>
      <c r="N8" s="101">
        <f t="shared" si="0"/>
        <v>100</v>
      </c>
      <c r="O8" s="101">
        <f t="shared" si="0"/>
        <v>99.999999999999986</v>
      </c>
      <c r="P8" s="101">
        <f t="shared" si="0"/>
        <v>100</v>
      </c>
      <c r="Q8" s="101">
        <f t="shared" si="0"/>
        <v>100</v>
      </c>
      <c r="R8" s="101">
        <f t="shared" si="0"/>
        <v>100</v>
      </c>
      <c r="S8" s="101">
        <f t="shared" si="0"/>
        <v>100</v>
      </c>
      <c r="T8" s="101">
        <f t="shared" si="0"/>
        <v>100</v>
      </c>
      <c r="U8" s="101">
        <f t="shared" si="0"/>
        <v>100</v>
      </c>
      <c r="V8" s="101">
        <f t="shared" si="0"/>
        <v>100</v>
      </c>
      <c r="W8" s="101">
        <f t="shared" si="0"/>
        <v>100</v>
      </c>
      <c r="X8" s="101">
        <f t="shared" si="0"/>
        <v>100</v>
      </c>
      <c r="Y8" s="101">
        <f t="shared" si="0"/>
        <v>100</v>
      </c>
      <c r="Z8" s="101">
        <f t="shared" si="0"/>
        <v>100</v>
      </c>
      <c r="AA8" s="101">
        <f t="shared" si="0"/>
        <v>100</v>
      </c>
      <c r="AB8" s="101">
        <f t="shared" si="0"/>
        <v>100</v>
      </c>
      <c r="AC8" s="101">
        <f t="shared" si="0"/>
        <v>100</v>
      </c>
      <c r="AD8" s="101">
        <f t="shared" si="0"/>
        <v>100</v>
      </c>
      <c r="AE8" s="101">
        <f t="shared" si="0"/>
        <v>99.999999999999986</v>
      </c>
      <c r="AF8" s="101">
        <f t="shared" si="0"/>
        <v>100</v>
      </c>
      <c r="AG8" s="101">
        <f t="shared" si="0"/>
        <v>100</v>
      </c>
      <c r="AH8" s="101">
        <f t="shared" si="0"/>
        <v>100</v>
      </c>
      <c r="AI8" s="101">
        <f t="shared" si="0"/>
        <v>99.999999999999986</v>
      </c>
      <c r="AJ8" s="101">
        <f t="shared" si="0"/>
        <v>100</v>
      </c>
    </row>
  </sheetData>
  <mergeCells count="14">
    <mergeCell ref="X3:Z3"/>
    <mergeCell ref="AA3:AC3"/>
    <mergeCell ref="AG3:AJ3"/>
    <mergeCell ref="A1:AJ1"/>
    <mergeCell ref="A2:AJ2"/>
    <mergeCell ref="A3:A4"/>
    <mergeCell ref="B3:D3"/>
    <mergeCell ref="E3:G3"/>
    <mergeCell ref="H3:K3"/>
    <mergeCell ref="L3:N3"/>
    <mergeCell ref="O3:Q3"/>
    <mergeCell ref="R3:T3"/>
    <mergeCell ref="U3:W3"/>
    <mergeCell ref="AD3:AF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3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E20"/>
  <sheetViews>
    <sheetView showGridLines="0" zoomScale="90" zoomScaleNormal="90" workbookViewId="0">
      <selection sqref="A1:E1"/>
    </sheetView>
  </sheetViews>
  <sheetFormatPr defaultColWidth="9.140625" defaultRowHeight="13.5" customHeight="1" x14ac:dyDescent="0.25"/>
  <cols>
    <col min="1" max="1" width="59.42578125" style="11" customWidth="1"/>
    <col min="2" max="5" width="12.42578125" style="9" customWidth="1"/>
    <col min="6" max="16384" width="9.140625" style="9"/>
  </cols>
  <sheetData>
    <row r="1" spans="1:5" ht="40.5" customHeight="1" x14ac:dyDescent="0.25">
      <c r="A1" s="164" t="s">
        <v>91</v>
      </c>
      <c r="B1" s="164"/>
      <c r="C1" s="164"/>
      <c r="D1" s="164"/>
      <c r="E1" s="164"/>
    </row>
    <row r="2" spans="1:5" ht="13.5" customHeight="1" x14ac:dyDescent="0.25">
      <c r="A2" s="27"/>
      <c r="B2" s="12"/>
    </row>
    <row r="3" spans="1:5" ht="30.75" customHeight="1" x14ac:dyDescent="0.25">
      <c r="A3" s="169" t="s">
        <v>56</v>
      </c>
      <c r="B3" s="122">
        <v>2023</v>
      </c>
      <c r="C3" s="171">
        <v>2024</v>
      </c>
      <c r="D3" s="172"/>
      <c r="E3" s="173"/>
    </row>
    <row r="4" spans="1:5" ht="32.25" customHeight="1" x14ac:dyDescent="0.25">
      <c r="A4" s="170"/>
      <c r="B4" s="95">
        <v>12</v>
      </c>
      <c r="C4" s="95">
        <v>1</v>
      </c>
      <c r="D4" s="95">
        <v>2</v>
      </c>
      <c r="E4" s="95">
        <v>9</v>
      </c>
    </row>
    <row r="5" spans="1:5" ht="35.1" customHeight="1" x14ac:dyDescent="0.25">
      <c r="A5" s="14" t="s">
        <v>16</v>
      </c>
      <c r="B5" s="125">
        <v>1249450</v>
      </c>
      <c r="C5" s="125">
        <v>1248707</v>
      </c>
      <c r="D5" s="125">
        <v>1249124</v>
      </c>
      <c r="E5" s="125">
        <v>1248414</v>
      </c>
    </row>
    <row r="6" spans="1:5" ht="35.1" customHeight="1" x14ac:dyDescent="0.25">
      <c r="A6" s="14" t="s">
        <v>17</v>
      </c>
      <c r="B6" s="125">
        <v>449975</v>
      </c>
      <c r="C6" s="125">
        <v>449751</v>
      </c>
      <c r="D6" s="125">
        <v>449479</v>
      </c>
      <c r="E6" s="125">
        <v>448541</v>
      </c>
    </row>
    <row r="7" spans="1:5" ht="35.1" customHeight="1" x14ac:dyDescent="0.25">
      <c r="A7" s="104" t="s">
        <v>71</v>
      </c>
      <c r="B7" s="125">
        <v>986527</v>
      </c>
      <c r="C7" s="125">
        <v>985242</v>
      </c>
      <c r="D7" s="125">
        <v>992378</v>
      </c>
      <c r="E7" s="125">
        <v>990778</v>
      </c>
    </row>
    <row r="8" spans="1:5" ht="35.1" customHeight="1" x14ac:dyDescent="0.25">
      <c r="A8" s="14" t="s">
        <v>5</v>
      </c>
      <c r="B8" s="125">
        <v>1014773</v>
      </c>
      <c r="C8" s="125">
        <v>1013794</v>
      </c>
      <c r="D8" s="125">
        <v>1020564</v>
      </c>
      <c r="E8" s="125">
        <v>1020443</v>
      </c>
    </row>
    <row r="9" spans="1:5" ht="35.1" customHeight="1" x14ac:dyDescent="0.25">
      <c r="A9" s="32" t="s">
        <v>77</v>
      </c>
      <c r="B9" s="125">
        <v>450431</v>
      </c>
      <c r="C9" s="125">
        <v>450177</v>
      </c>
      <c r="D9" s="125">
        <v>459382</v>
      </c>
      <c r="E9" s="125">
        <v>459248</v>
      </c>
    </row>
    <row r="10" spans="1:5" ht="34.5" customHeight="1" x14ac:dyDescent="0.25">
      <c r="A10" s="104" t="s">
        <v>69</v>
      </c>
      <c r="B10" s="125">
        <v>403433</v>
      </c>
      <c r="C10" s="125">
        <v>403203</v>
      </c>
      <c r="D10" s="125">
        <v>406348</v>
      </c>
      <c r="E10" s="125">
        <v>406270</v>
      </c>
    </row>
    <row r="11" spans="1:5" ht="35.1" customHeight="1" x14ac:dyDescent="0.25">
      <c r="A11" s="30" t="s">
        <v>73</v>
      </c>
      <c r="B11" s="125">
        <v>209089</v>
      </c>
      <c r="C11" s="125">
        <v>209125</v>
      </c>
      <c r="D11" s="125">
        <v>206825</v>
      </c>
      <c r="E11" s="125">
        <v>206858</v>
      </c>
    </row>
    <row r="12" spans="1:5" ht="35.1" customHeight="1" x14ac:dyDescent="0.25">
      <c r="A12" s="26" t="s">
        <v>6</v>
      </c>
      <c r="B12" s="125">
        <v>133248</v>
      </c>
      <c r="C12" s="125">
        <v>133218</v>
      </c>
      <c r="D12" s="125">
        <v>135757</v>
      </c>
      <c r="E12" s="125">
        <v>135810</v>
      </c>
    </row>
    <row r="13" spans="1:5" ht="35.1" customHeight="1" x14ac:dyDescent="0.25">
      <c r="A13" s="26" t="s">
        <v>36</v>
      </c>
      <c r="B13" s="125">
        <v>83925</v>
      </c>
      <c r="C13" s="125">
        <v>83922</v>
      </c>
      <c r="D13" s="125">
        <v>85135</v>
      </c>
      <c r="E13" s="125">
        <v>85149</v>
      </c>
    </row>
    <row r="14" spans="1:5" ht="35.1" customHeight="1" x14ac:dyDescent="0.25">
      <c r="A14" s="117" t="s">
        <v>67</v>
      </c>
      <c r="B14" s="125">
        <v>20094</v>
      </c>
      <c r="C14" s="125">
        <v>20147</v>
      </c>
      <c r="D14" s="125">
        <v>22844</v>
      </c>
      <c r="E14" s="125">
        <v>22969</v>
      </c>
    </row>
    <row r="15" spans="1:5" ht="35.1" customHeight="1" x14ac:dyDescent="0.25">
      <c r="A15" s="29" t="s">
        <v>23</v>
      </c>
      <c r="B15" s="125">
        <f>SUM(B5:B14)</f>
        <v>5000945</v>
      </c>
      <c r="C15" s="125">
        <f t="shared" ref="C15:E15" si="0">SUM(C5:C14)</f>
        <v>4997286</v>
      </c>
      <c r="D15" s="125">
        <f t="shared" si="0"/>
        <v>5027836</v>
      </c>
      <c r="E15" s="125">
        <f t="shared" si="0"/>
        <v>5024480</v>
      </c>
    </row>
    <row r="16" spans="1:5" ht="18.75" customHeight="1" x14ac:dyDescent="0.25">
      <c r="A16" s="10"/>
      <c r="B16" s="102"/>
      <c r="C16" s="102"/>
      <c r="D16" s="102"/>
    </row>
    <row r="17" spans="1:4" ht="21" customHeight="1" x14ac:dyDescent="0.25">
      <c r="A17" s="166" t="s">
        <v>34</v>
      </c>
      <c r="B17" s="167"/>
      <c r="C17" s="167"/>
      <c r="D17" s="167"/>
    </row>
    <row r="18" spans="1:4" ht="21" customHeight="1" x14ac:dyDescent="0.25">
      <c r="A18" s="166" t="s">
        <v>48</v>
      </c>
      <c r="B18" s="168"/>
      <c r="C18" s="168"/>
      <c r="D18" s="168"/>
    </row>
    <row r="19" spans="1:4" ht="15.75" x14ac:dyDescent="0.25">
      <c r="A19" s="165" t="s">
        <v>35</v>
      </c>
      <c r="B19" s="165"/>
      <c r="C19" s="165"/>
      <c r="D19" s="165"/>
    </row>
    <row r="20" spans="1:4" ht="13.5" customHeight="1" x14ac:dyDescent="0.25">
      <c r="B20" s="69"/>
      <c r="C20" s="69"/>
      <c r="D20" s="69"/>
    </row>
  </sheetData>
  <mergeCells count="6">
    <mergeCell ref="A1:E1"/>
    <mergeCell ref="A19:D19"/>
    <mergeCell ref="A17:D17"/>
    <mergeCell ref="A18:D18"/>
    <mergeCell ref="A3:A4"/>
    <mergeCell ref="C3:E3"/>
  </mergeCells>
  <phoneticPr fontId="0" type="noConversion"/>
  <conditionalFormatting sqref="B5:E15">
    <cfRule type="duplicateValues" dxfId="0" priority="2"/>
  </conditionalFormatting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80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E15"/>
  <sheetViews>
    <sheetView showGridLines="0" zoomScale="90" zoomScaleNormal="90" workbookViewId="0">
      <selection sqref="A1:E1"/>
    </sheetView>
  </sheetViews>
  <sheetFormatPr defaultColWidth="9.140625" defaultRowHeight="13.5" customHeight="1" x14ac:dyDescent="0.25"/>
  <cols>
    <col min="1" max="1" width="58.28515625" style="16" customWidth="1"/>
    <col min="2" max="4" width="10.42578125" style="12" customWidth="1"/>
    <col min="5" max="16384" width="9.140625" style="12"/>
  </cols>
  <sheetData>
    <row r="1" spans="1:5" ht="42" customHeight="1" x14ac:dyDescent="0.25">
      <c r="A1" s="179" t="s">
        <v>92</v>
      </c>
      <c r="B1" s="179"/>
      <c r="C1" s="179"/>
      <c r="D1" s="179"/>
      <c r="E1" s="179"/>
    </row>
    <row r="2" spans="1:5" ht="18.75" customHeight="1" x14ac:dyDescent="0.25">
      <c r="B2" s="81"/>
      <c r="C2" s="82"/>
      <c r="D2" s="82"/>
      <c r="E2" s="109" t="s">
        <v>20</v>
      </c>
    </row>
    <row r="3" spans="1:5" ht="33.75" customHeight="1" x14ac:dyDescent="0.25">
      <c r="A3" s="174" t="s">
        <v>61</v>
      </c>
      <c r="B3" s="68">
        <v>2023</v>
      </c>
      <c r="C3" s="176">
        <v>2024</v>
      </c>
      <c r="D3" s="177"/>
      <c r="E3" s="178"/>
    </row>
    <row r="4" spans="1:5" ht="27.75" customHeight="1" x14ac:dyDescent="0.25">
      <c r="A4" s="175"/>
      <c r="B4" s="13">
        <v>12</v>
      </c>
      <c r="C4" s="108">
        <v>1</v>
      </c>
      <c r="D4" s="108">
        <v>2</v>
      </c>
      <c r="E4" s="108">
        <v>9</v>
      </c>
    </row>
    <row r="5" spans="1:5" ht="35.1" customHeight="1" x14ac:dyDescent="0.25">
      <c r="A5" s="14" t="s">
        <v>44</v>
      </c>
      <c r="B5" s="15">
        <f>'Таблица №1-ОФ'!B5/'Таблица №1-ОФ'!B$15*100</f>
        <v>24.984277971463392</v>
      </c>
      <c r="C5" s="15">
        <f>'Таблица №1-ОФ'!C5/'Таблица №1-ОФ'!C$15*100</f>
        <v>24.987703325365008</v>
      </c>
      <c r="D5" s="15">
        <f>'Таблица №1-ОФ'!D5/'Таблица №1-ОФ'!D$15*100</f>
        <v>24.844167550413339</v>
      </c>
      <c r="E5" s="15">
        <f>'Таблица №1-ОФ'!E5/'Таблица №1-ОФ'!E$15*100</f>
        <v>24.846630895137405</v>
      </c>
    </row>
    <row r="6" spans="1:5" ht="35.1" customHeight="1" x14ac:dyDescent="0.25">
      <c r="A6" s="14" t="s">
        <v>45</v>
      </c>
      <c r="B6" s="15">
        <f>'Таблица №1-ОФ'!B6/'Таблица №1-ОФ'!B$15*100</f>
        <v>8.9977994159103929</v>
      </c>
      <c r="C6" s="15">
        <f>'Таблица №1-ОФ'!C6/'Таблица №1-ОФ'!C$15*100</f>
        <v>8.999905148514614</v>
      </c>
      <c r="D6" s="15">
        <f>'Таблица №1-ОФ'!D6/'Таблица №1-ОФ'!D$15*100</f>
        <v>8.939810288163736</v>
      </c>
      <c r="E6" s="15">
        <f>'Таблица №1-ОФ'!E6/'Таблица №1-ОФ'!E$15*100</f>
        <v>8.9271128554596686</v>
      </c>
    </row>
    <row r="7" spans="1:5" ht="35.1" customHeight="1" x14ac:dyDescent="0.25">
      <c r="A7" s="104" t="s">
        <v>80</v>
      </c>
      <c r="B7" s="15">
        <f>'Таблица №1-ОФ'!B7/'Таблица №1-ОФ'!B$15*100</f>
        <v>19.726811632601439</v>
      </c>
      <c r="C7" s="15">
        <f>'Таблица №1-ОФ'!C7/'Таблица №1-ОФ'!C$15*100</f>
        <v>19.715541595978298</v>
      </c>
      <c r="D7" s="15">
        <f>'Таблица №1-ОФ'!D7/'Таблица №1-ОФ'!D$15*100</f>
        <v>19.737676407901926</v>
      </c>
      <c r="E7" s="15">
        <f>'Таблица №1-ОФ'!E7/'Таблица №1-ОФ'!E$15*100</f>
        <v>19.719015699137024</v>
      </c>
    </row>
    <row r="8" spans="1:5" ht="35.1" customHeight="1" x14ac:dyDescent="0.25">
      <c r="A8" s="14" t="s">
        <v>43</v>
      </c>
      <c r="B8" s="15">
        <f>'Таблица №1-ОФ'!B8/'Таблица №1-ОФ'!B$15*100</f>
        <v>20.291624882897132</v>
      </c>
      <c r="C8" s="15">
        <f>'Таблица №1-ОФ'!C8/'Таблица №1-ОФ'!C$15*100</f>
        <v>20.286891724828237</v>
      </c>
      <c r="D8" s="15">
        <f>'Таблица №1-ОФ'!D8/'Таблица №1-ОФ'!D$15*100</f>
        <v>20.29827544096506</v>
      </c>
      <c r="E8" s="15">
        <f>'Таблица №1-ОФ'!E8/'Таблица №1-ОФ'!E$15*100</f>
        <v>20.309425054931058</v>
      </c>
    </row>
    <row r="9" spans="1:5" ht="35.1" customHeight="1" x14ac:dyDescent="0.25">
      <c r="A9" s="104" t="s">
        <v>79</v>
      </c>
      <c r="B9" s="15">
        <f>'Таблица №1-ОФ'!B9/'Таблица №1-ОФ'!B$15*100</f>
        <v>9.0069176925561081</v>
      </c>
      <c r="C9" s="15">
        <f>'Таблица №1-ОФ'!C9/'Таблица №1-ОФ'!C$15*100</f>
        <v>9.0084297756822398</v>
      </c>
      <c r="D9" s="15">
        <f>'Таблица №1-ОФ'!D9/'Таблица №1-ОФ'!D$15*100</f>
        <v>9.1367737531613997</v>
      </c>
      <c r="E9" s="15">
        <f>'Таблица №1-ОФ'!E9/'Таблица №1-ОФ'!E$15*100</f>
        <v>9.1402095341209435</v>
      </c>
    </row>
    <row r="10" spans="1:5" ht="35.1" customHeight="1" x14ac:dyDescent="0.25">
      <c r="A10" s="104" t="s">
        <v>81</v>
      </c>
      <c r="B10" s="15">
        <f>'Таблица №1-ОФ'!B10/'Таблица №1-ОФ'!B$15*100</f>
        <v>8.0671353114261404</v>
      </c>
      <c r="C10" s="15">
        <f>'Таблица №1-ОФ'!C10/'Таблица №1-ОФ'!C$15*100</f>
        <v>8.0684395489871896</v>
      </c>
      <c r="D10" s="15">
        <f>'Таблица №1-ОФ'!D10/'Таблица №1-ОФ'!D$15*100</f>
        <v>8.0819660784480636</v>
      </c>
      <c r="E10" s="15">
        <f>'Таблица №1-ОФ'!E10/'Таблица №1-ОФ'!E$15*100</f>
        <v>8.085811865108429</v>
      </c>
    </row>
    <row r="11" spans="1:5" ht="35.1" customHeight="1" x14ac:dyDescent="0.25">
      <c r="A11" s="67" t="s">
        <v>78</v>
      </c>
      <c r="B11" s="15">
        <f>'Таблица №1-ОФ'!B11/'Таблица №1-ОФ'!B$15*100</f>
        <v>4.1809897929291369</v>
      </c>
      <c r="C11" s="15">
        <f>'Таблица №1-ОФ'!C11/'Таблица №1-ОФ'!C$15*100</f>
        <v>4.1847714939669256</v>
      </c>
      <c r="D11" s="15">
        <f>'Таблица №1-ОФ'!D11/'Таблица №1-ОФ'!D$15*100</f>
        <v>4.1135987729114474</v>
      </c>
      <c r="E11" s="15">
        <f>'Таблица №1-ОФ'!E11/'Таблица №1-ОФ'!E$15*100</f>
        <v>4.1170031525650419</v>
      </c>
    </row>
    <row r="12" spans="1:5" ht="34.5" customHeight="1" x14ac:dyDescent="0.25">
      <c r="A12" s="3" t="s">
        <v>46</v>
      </c>
      <c r="B12" s="15">
        <f>'Таблица №1-ОФ'!B12/'Таблица №1-ОФ'!B$15*100</f>
        <v>2.664456417737048</v>
      </c>
      <c r="C12" s="15">
        <f>'Таблица №1-ОФ'!C12/'Таблица №1-ОФ'!C$15*100</f>
        <v>2.6658070000396217</v>
      </c>
      <c r="D12" s="15">
        <f>'Таблица №1-ОФ'!D12/'Таблица №1-ОФ'!D$15*100</f>
        <v>2.7001079589708175</v>
      </c>
      <c r="E12" s="15">
        <f>'Таблица №1-ОФ'!E12/'Таблица №1-ОФ'!E$15*100</f>
        <v>2.7029662771072829</v>
      </c>
    </row>
    <row r="13" spans="1:5" ht="34.5" customHeight="1" x14ac:dyDescent="0.25">
      <c r="A13" s="26" t="s">
        <v>47</v>
      </c>
      <c r="B13" s="15">
        <f>'Таблица №1-ОФ'!B13/'Таблица №1-ОФ'!B$15*100</f>
        <v>1.6781828234463687</v>
      </c>
      <c r="C13" s="15">
        <f>'Таблица №1-ОФ'!C13/'Таблица №1-ОФ'!C$15*100</f>
        <v>1.679351552022438</v>
      </c>
      <c r="D13" s="15">
        <f>'Таблица №1-ОФ'!D13/'Таблица №1-ОФ'!D$15*100</f>
        <v>1.6932732093886911</v>
      </c>
      <c r="E13" s="15">
        <f>'Таблица №1-ОФ'!E13/'Таблица №1-ОФ'!E$15*100</f>
        <v>1.6946828328503645</v>
      </c>
    </row>
    <row r="14" spans="1:5" ht="34.5" customHeight="1" x14ac:dyDescent="0.25">
      <c r="A14" s="117" t="s">
        <v>67</v>
      </c>
      <c r="B14" s="15">
        <f>'Таблица №1-ОФ'!B14/'Таблица №1-ОФ'!B$15*100</f>
        <v>0.40180405903284283</v>
      </c>
      <c r="C14" s="15">
        <f>'Таблица №1-ОФ'!C14/'Таблица №1-ОФ'!C$15*100</f>
        <v>0.40315883461542928</v>
      </c>
      <c r="D14" s="15">
        <f>'Таблица №1-ОФ'!D14/'Таблица №1-ОФ'!D$15*100</f>
        <v>0.45435053967551847</v>
      </c>
      <c r="E14" s="15">
        <f>'Таблица №1-ОФ'!E14/'Таблица №1-ОФ'!E$15*100</f>
        <v>0.45714183358277871</v>
      </c>
    </row>
    <row r="15" spans="1:5" ht="35.1" customHeight="1" x14ac:dyDescent="0.25">
      <c r="A15" s="29" t="s">
        <v>23</v>
      </c>
      <c r="B15" s="15">
        <f>SUM(B5:B14)</f>
        <v>100</v>
      </c>
      <c r="C15" s="15">
        <f t="shared" ref="C15:E15" si="0">SUM(C5:C14)</f>
        <v>99.999999999999986</v>
      </c>
      <c r="D15" s="15">
        <f t="shared" si="0"/>
        <v>99.999999999999986</v>
      </c>
      <c r="E15" s="15">
        <f t="shared" si="0"/>
        <v>100</v>
      </c>
    </row>
  </sheetData>
  <mergeCells count="3">
    <mergeCell ref="A3:A4"/>
    <mergeCell ref="C3:E3"/>
    <mergeCell ref="A1:E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2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№3-ПОД</vt:lpstr>
      <vt:lpstr>Таблица №3.1-ПОД</vt:lpstr>
      <vt:lpstr>Таблица №4-ПОД</vt:lpstr>
      <vt:lpstr>Таблица №4.1-ПОД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Valentina Lilova</cp:lastModifiedBy>
  <cp:lastPrinted>2023-11-07T12:40:26Z</cp:lastPrinted>
  <dcterms:created xsi:type="dcterms:W3CDTF">2008-05-09T10:07:54Z</dcterms:created>
  <dcterms:modified xsi:type="dcterms:W3CDTF">2024-06-18T06:51:45Z</dcterms:modified>
</cp:coreProperties>
</file>