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3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fscbg-my.sharepoint.com/personal/v_stoitsova_fsc_bg/Documents/Desktop/New folder/"/>
    </mc:Choice>
  </mc:AlternateContent>
  <bookViews>
    <workbookView xWindow="0" yWindow="0" windowWidth="28800" windowHeight="12300"/>
  </bookViews>
  <sheets>
    <sheet name="Осигурени лица" sheetId="1" r:id="rId1"/>
    <sheet name="Натрупани средства" sheetId="2" r:id="rId2"/>
    <sheet name="-" sheetId="3" state="veryHidden" r:id="rId3"/>
  </sheets>
  <calcPr calcId="162913"/>
</workbook>
</file>

<file path=xl/calcChain.xml><?xml version="1.0" encoding="utf-8"?>
<calcChain xmlns="http://schemas.openxmlformats.org/spreadsheetml/2006/main">
  <c r="M8" i="1" l="1"/>
  <c r="M7" i="1"/>
  <c r="M6" i="2"/>
  <c r="M6" i="1"/>
  <c r="O20" i="1" l="1"/>
  <c r="C12" i="1"/>
  <c r="K20" i="2"/>
  <c r="J16" i="2"/>
  <c r="L20" i="2"/>
  <c r="I8" i="2"/>
  <c r="M8" i="2"/>
  <c r="M12" i="2"/>
  <c r="I20" i="2"/>
  <c r="J8" i="2"/>
  <c r="D20" i="1"/>
  <c r="F8" i="2"/>
  <c r="O19" i="1"/>
  <c r="G11" i="2"/>
  <c r="N11" i="2"/>
  <c r="D7" i="2"/>
  <c r="F15" i="2"/>
  <c r="J15" i="2"/>
  <c r="G7" i="2"/>
  <c r="K7" i="2"/>
  <c r="M7" i="2"/>
  <c r="I11" i="2"/>
  <c r="M11" i="2"/>
  <c r="E19" i="2"/>
  <c r="I19" i="2"/>
  <c r="J7" i="2"/>
  <c r="F7" i="2"/>
  <c r="C7" i="1"/>
  <c r="K7" i="1"/>
  <c r="E11" i="2"/>
  <c r="D19" i="2"/>
  <c r="H16" i="2"/>
  <c r="C20" i="1"/>
  <c r="L16" i="2"/>
  <c r="J20" i="2"/>
  <c r="M16" i="2"/>
  <c r="D12" i="2"/>
  <c r="E12" i="2"/>
  <c r="F20" i="2"/>
  <c r="L8" i="2"/>
  <c r="E8" i="2"/>
  <c r="D16" i="2"/>
  <c r="D10" i="2"/>
  <c r="E10" i="2"/>
  <c r="F10" i="2"/>
  <c r="G10" i="2"/>
  <c r="H10" i="2"/>
  <c r="I10" i="2"/>
  <c r="J10" i="2"/>
  <c r="K10" i="2"/>
  <c r="L10" i="2"/>
  <c r="M10" i="2"/>
  <c r="N10" i="2"/>
  <c r="D11" i="2"/>
  <c r="F11" i="2"/>
  <c r="H11" i="2"/>
  <c r="J11" i="2"/>
  <c r="K11" i="2"/>
  <c r="L11" i="2"/>
  <c r="F12" i="2"/>
  <c r="G12" i="2"/>
  <c r="H12" i="2"/>
  <c r="I12" i="2"/>
  <c r="J12" i="2"/>
  <c r="K12" i="2"/>
  <c r="L12" i="2"/>
  <c r="N12" i="2"/>
  <c r="D14" i="2"/>
  <c r="E14" i="2"/>
  <c r="F14" i="2"/>
  <c r="G14" i="2"/>
  <c r="H14" i="2"/>
  <c r="I14" i="2"/>
  <c r="J14" i="2"/>
  <c r="K14" i="2"/>
  <c r="L14" i="2"/>
  <c r="M14" i="2"/>
  <c r="N14" i="2"/>
  <c r="D15" i="2"/>
  <c r="E15" i="2"/>
  <c r="G15" i="2"/>
  <c r="H15" i="2"/>
  <c r="I15" i="2"/>
  <c r="K15" i="2"/>
  <c r="L15" i="2"/>
  <c r="M15" i="2"/>
  <c r="N15" i="2"/>
  <c r="E16" i="2"/>
  <c r="F16" i="2"/>
  <c r="G16" i="2"/>
  <c r="I16" i="2"/>
  <c r="K16" i="2"/>
  <c r="N16" i="2"/>
  <c r="D18" i="2"/>
  <c r="E18" i="2"/>
  <c r="F18" i="2"/>
  <c r="G18" i="2"/>
  <c r="H18" i="2"/>
  <c r="I18" i="2"/>
  <c r="J18" i="2"/>
  <c r="K18" i="2"/>
  <c r="L18" i="2"/>
  <c r="M18" i="2"/>
  <c r="N18" i="2"/>
  <c r="F19" i="2"/>
  <c r="G19" i="2"/>
  <c r="H19" i="2"/>
  <c r="J19" i="2"/>
  <c r="K19" i="2"/>
  <c r="L19" i="2"/>
  <c r="M19" i="2"/>
  <c r="N19" i="2"/>
  <c r="E20" i="2"/>
  <c r="G20" i="2"/>
  <c r="H20" i="2"/>
  <c r="M20" i="2"/>
  <c r="N20" i="2"/>
  <c r="D6" i="2"/>
  <c r="E6" i="2"/>
  <c r="F6" i="2"/>
  <c r="G6" i="2"/>
  <c r="H6" i="2"/>
  <c r="I6" i="2"/>
  <c r="J6" i="2"/>
  <c r="K6" i="2"/>
  <c r="L6" i="2"/>
  <c r="E7" i="2"/>
  <c r="H7" i="2"/>
  <c r="I7" i="2"/>
  <c r="L7" i="2"/>
  <c r="G8" i="2"/>
  <c r="H8" i="2"/>
  <c r="K8" i="2"/>
  <c r="B2" i="2"/>
  <c r="B2" i="1"/>
  <c r="D18" i="1"/>
  <c r="E18" i="1"/>
  <c r="F18" i="1"/>
  <c r="G18" i="1"/>
  <c r="H18" i="1"/>
  <c r="I18" i="1"/>
  <c r="J18" i="1"/>
  <c r="K18" i="1"/>
  <c r="L18" i="1"/>
  <c r="M18" i="1"/>
  <c r="N18" i="1"/>
  <c r="D19" i="1"/>
  <c r="E19" i="1"/>
  <c r="F19" i="1"/>
  <c r="G19" i="1"/>
  <c r="H19" i="1"/>
  <c r="I19" i="1"/>
  <c r="J19" i="1"/>
  <c r="K19" i="1"/>
  <c r="L19" i="1"/>
  <c r="M19" i="1"/>
  <c r="N19" i="1"/>
  <c r="E20" i="1"/>
  <c r="F20" i="1"/>
  <c r="G20" i="1"/>
  <c r="H20" i="1"/>
  <c r="I20" i="1"/>
  <c r="J20" i="1"/>
  <c r="K20" i="1"/>
  <c r="L20" i="1"/>
  <c r="M20" i="1"/>
  <c r="N20" i="1"/>
  <c r="D14" i="1"/>
  <c r="E14" i="1"/>
  <c r="F14" i="1"/>
  <c r="G14" i="1"/>
  <c r="H14" i="1"/>
  <c r="I14" i="1"/>
  <c r="J14" i="1"/>
  <c r="K14" i="1"/>
  <c r="L14" i="1"/>
  <c r="M14" i="1"/>
  <c r="N14" i="1"/>
  <c r="D15" i="1"/>
  <c r="E15" i="1"/>
  <c r="F15" i="1"/>
  <c r="G15" i="1"/>
  <c r="H15" i="1"/>
  <c r="I15" i="1"/>
  <c r="J15" i="1"/>
  <c r="K15" i="1"/>
  <c r="L15" i="1"/>
  <c r="M15" i="1"/>
  <c r="N15" i="1"/>
  <c r="D16" i="1"/>
  <c r="E16" i="1"/>
  <c r="F16" i="1"/>
  <c r="G16" i="1"/>
  <c r="H16" i="1"/>
  <c r="I16" i="1"/>
  <c r="J16" i="1"/>
  <c r="K16" i="1"/>
  <c r="L16" i="1"/>
  <c r="M16" i="1"/>
  <c r="N16" i="1"/>
  <c r="C18" i="1"/>
  <c r="C15" i="1"/>
  <c r="C14" i="1"/>
  <c r="O18" i="1"/>
  <c r="O15" i="1"/>
  <c r="O14" i="1"/>
  <c r="O11" i="1"/>
  <c r="O10" i="1"/>
  <c r="D10" i="1"/>
  <c r="E10" i="1"/>
  <c r="F10" i="1"/>
  <c r="G10" i="1"/>
  <c r="H10" i="1"/>
  <c r="I10" i="1"/>
  <c r="J10" i="1"/>
  <c r="K10" i="1"/>
  <c r="L10" i="1"/>
  <c r="M10" i="1"/>
  <c r="N10" i="1"/>
  <c r="D11" i="1"/>
  <c r="F11" i="1"/>
  <c r="G11" i="1"/>
  <c r="H11" i="1"/>
  <c r="I11" i="1"/>
  <c r="J11" i="1"/>
  <c r="K11" i="1"/>
  <c r="L11" i="1"/>
  <c r="M11" i="1"/>
  <c r="N11" i="1"/>
  <c r="D12" i="1"/>
  <c r="E12" i="1"/>
  <c r="F12" i="1"/>
  <c r="G12" i="1"/>
  <c r="H12" i="1"/>
  <c r="I12" i="1"/>
  <c r="J12" i="1"/>
  <c r="K12" i="1"/>
  <c r="L12" i="1"/>
  <c r="M12" i="1"/>
  <c r="N12" i="1"/>
  <c r="C11" i="1"/>
  <c r="C10" i="1"/>
  <c r="O6" i="1"/>
  <c r="D7" i="1"/>
  <c r="E7" i="1"/>
  <c r="F7" i="1"/>
  <c r="G7" i="1"/>
  <c r="H7" i="1"/>
  <c r="I7" i="1"/>
  <c r="J7" i="1"/>
  <c r="L7" i="1"/>
  <c r="D8" i="1"/>
  <c r="F8" i="1"/>
  <c r="G8" i="1"/>
  <c r="H8" i="1"/>
  <c r="I8" i="1"/>
  <c r="J8" i="1"/>
  <c r="K8" i="1"/>
  <c r="L8" i="1"/>
  <c r="D6" i="1"/>
  <c r="E6" i="1"/>
  <c r="F6" i="1"/>
  <c r="G6" i="1"/>
  <c r="H6" i="1"/>
  <c r="I6" i="1"/>
  <c r="J6" i="1"/>
  <c r="K6" i="1"/>
  <c r="L6" i="1"/>
  <c r="C6" i="1"/>
  <c r="C11" i="2" l="1"/>
  <c r="C12" i="2"/>
  <c r="O12" i="1"/>
  <c r="C20" i="2"/>
  <c r="D8" i="2"/>
  <c r="D20" i="2"/>
  <c r="C18" i="2"/>
  <c r="C8" i="1"/>
  <c r="C6" i="2"/>
  <c r="E11" i="1"/>
  <c r="O7" i="1"/>
  <c r="C7" i="2"/>
  <c r="C15" i="2"/>
  <c r="C10" i="2"/>
  <c r="E26" i="1"/>
  <c r="E28" i="1" s="1"/>
  <c r="O16" i="1"/>
  <c r="C16" i="1"/>
  <c r="C19" i="2"/>
  <c r="C8" i="2"/>
  <c r="E8" i="1"/>
  <c r="C19" i="1"/>
  <c r="O8" i="1" l="1"/>
  <c r="E30" i="1"/>
  <c r="D30" i="2"/>
  <c r="E29" i="1"/>
  <c r="D29" i="2"/>
  <c r="D28" i="2"/>
  <c r="E27" i="1"/>
  <c r="D27" i="2"/>
  <c r="C16" i="2"/>
  <c r="C14" i="2"/>
</calcChain>
</file>

<file path=xl/sharedStrings.xml><?xml version="1.0" encoding="utf-8"?>
<sst xmlns="http://schemas.openxmlformats.org/spreadsheetml/2006/main" count="134" uniqueCount="40">
  <si>
    <t>Пол</t>
  </si>
  <si>
    <t>Общо</t>
  </si>
  <si>
    <t>над 64 г.</t>
  </si>
  <si>
    <t>Мъже</t>
  </si>
  <si>
    <t>Жени</t>
  </si>
  <si>
    <t>Всичко</t>
  </si>
  <si>
    <t>ДПФ</t>
  </si>
  <si>
    <t>Доброволни пенсионни фондове (ДПФ)</t>
  </si>
  <si>
    <t>Забележки:</t>
  </si>
  <si>
    <t xml:space="preserve"> </t>
  </si>
  <si>
    <t xml:space="preserve">Забележки: </t>
  </si>
  <si>
    <t>Доброволни пенсионни фондове по професионални схеми (ДПФПС)</t>
  </si>
  <si>
    <t>ДПФПС</t>
  </si>
  <si>
    <t>15-19 г.</t>
  </si>
  <si>
    <t>20-24 г.</t>
  </si>
  <si>
    <t>25-29 г.</t>
  </si>
  <si>
    <t>30-34 г.</t>
  </si>
  <si>
    <t>35-39 г.</t>
  </si>
  <si>
    <t>40-44 г.</t>
  </si>
  <si>
    <t>45-49 г.</t>
  </si>
  <si>
    <t>50-54 г.</t>
  </si>
  <si>
    <t>55-59 г.</t>
  </si>
  <si>
    <t>60-64 г.</t>
  </si>
  <si>
    <t>Професионални пенсионни фондове (ППФ)***</t>
  </si>
  <si>
    <t>Средна възраст*</t>
  </si>
  <si>
    <t>Универсални пенсионни фондове (УПФ)**</t>
  </si>
  <si>
    <t xml:space="preserve"> ** В УПФ се осигуряват лица, родени след 31.12.1959 г.</t>
  </si>
  <si>
    <t xml:space="preserve">  * Показателят средна възраст е изчислен като средно аритметична претеглена величина от разпределението на лицата по единични възрасти.</t>
  </si>
  <si>
    <t>*** В броя на осигурените лица не са включени лица по § 4б, ал.1 от ПЗР на КСО, по чиито партиди няма натрупани средства.</t>
  </si>
  <si>
    <t>УПФ***</t>
  </si>
  <si>
    <t>ППФ****</t>
  </si>
  <si>
    <t>**** При изчисляването на средния размер на натрупаните средства на едно осигурено лице, не са включени лица по § 4б, ал.1 от ПЗР на КСО, 
      по чиито партиди няма натрупани средства.</t>
  </si>
  <si>
    <t xml:space="preserve"> *** В УПФ се осигуряват лица, родени след 31.12.1959 г.</t>
  </si>
  <si>
    <t xml:space="preserve">  ** В изчисленията не са включени средствата по неперсонифицираните партиди и партидите на резерва за гарантиране на минималната доходност.</t>
  </si>
  <si>
    <t xml:space="preserve">    * Индивидуалният размер на натрупаните средства по партидите на осигурените лица варира в широки граници и зависи от множество фактори
      като: продължителността на осигурителния период; осигурителната вноска и осигурителния доход; редовното постъпване на вноските във фонда;
      удържаните такси; постигнатата доходност и др.</t>
  </si>
  <si>
    <t>-</t>
  </si>
  <si>
    <t>УПФ**</t>
  </si>
  <si>
    <t>ППФ***</t>
  </si>
  <si>
    <t>Осигурени лица в пенсионните фондовете по пол и възраст към 31.12.2023 г.</t>
  </si>
  <si>
    <t>Среден размер на натрупаните средства на едно осигурено лице* според пола и възрастта към 31.12.2023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</si>
</sst>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12" x14ac:knownFonts="1">
    <font>
      <sz val="10"/>
      <name val="Arial"/>
      <charset val="204"/>
    </font>
    <font>
      <sz val="8"/>
      <name val="Arial"/>
      <family val="2"/>
      <charset val="204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b/>
      <sz val="7"/>
      <name val="Arial"/>
      <family val="2"/>
      <charset val="204"/>
    </font>
    <font>
      <sz val="10"/>
      <name val="Arial"/>
      <family val="2"/>
      <charset val="204"/>
    </font>
    <font>
      <sz val="10"/>
      <color theme="0"/>
      <name val="Arial"/>
      <family val="2"/>
      <charset val="204"/>
    </font>
    <font>
      <b/>
      <sz val="9"/>
      <color theme="0"/>
      <name val="Arial"/>
      <family val="2"/>
      <charset val="204"/>
    </font>
    <font>
      <sz val="10"/>
      <color theme="0" tint="-0.14999847407452621"/>
      <name val="Arial"/>
      <family val="2"/>
      <charset val="204"/>
    </font>
    <font>
      <sz val="10"/>
      <color theme="0" tint="-4.9989318521683403E-2"/>
      <name val="Arial"/>
      <family val="2"/>
      <charset val="204"/>
    </font>
    <font>
      <sz val="10"/>
      <color rgb="FFFF0000"/>
      <name val="Arial"/>
      <family val="2"/>
      <charset val="204"/>
    </font>
    <font>
      <b/>
      <sz val="10"/>
      <color rgb="FFFF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93">
    <xf numFmtId="0" fontId="0" fillId="0" borderId="0" xfId="0"/>
    <xf numFmtId="0" fontId="5" fillId="0" borderId="0" xfId="1"/>
    <xf numFmtId="0" fontId="2" fillId="0" borderId="0" xfId="1" applyFont="1"/>
    <xf numFmtId="4" fontId="2" fillId="0" borderId="0" xfId="1" applyNumberFormat="1" applyFont="1"/>
    <xf numFmtId="4" fontId="5" fillId="0" borderId="0" xfId="1" applyNumberFormat="1"/>
    <xf numFmtId="0" fontId="6" fillId="0" borderId="0" xfId="0" applyFont="1" applyFill="1" applyProtection="1">
      <protection hidden="1"/>
    </xf>
    <xf numFmtId="0" fontId="7" fillId="0" borderId="0" xfId="0" applyFont="1" applyFill="1" applyAlignment="1" applyProtection="1">
      <alignment horizontal="left" vertical="center" readingOrder="1"/>
      <protection hidden="1"/>
    </xf>
    <xf numFmtId="0" fontId="0" fillId="0" borderId="0" xfId="0" applyProtection="1">
      <protection locked="0"/>
    </xf>
    <xf numFmtId="0" fontId="2" fillId="0" borderId="0" xfId="0" applyFont="1" applyAlignme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2" fillId="0" borderId="0" xfId="0" applyFont="1" applyBorder="1" applyAlignment="1" applyProtection="1">
      <alignment horizontal="left"/>
      <protection locked="0"/>
    </xf>
    <xf numFmtId="1" fontId="2" fillId="0" borderId="0" xfId="0" applyNumberFormat="1" applyFont="1" applyBorder="1" applyProtection="1">
      <protection locked="0"/>
    </xf>
    <xf numFmtId="1" fontId="2" fillId="0" borderId="0" xfId="0" applyNumberFormat="1" applyFont="1" applyFill="1" applyBorder="1" applyProtection="1">
      <protection locked="0"/>
    </xf>
    <xf numFmtId="0" fontId="0" fillId="0" borderId="0" xfId="0" applyAlignment="1" applyProtection="1">
      <alignment horizontal="left" wrapText="1"/>
      <protection locked="0"/>
    </xf>
    <xf numFmtId="0" fontId="0" fillId="0" borderId="0" xfId="0" applyAlignment="1" applyProtection="1">
      <alignment horizontal="left"/>
      <protection locked="0"/>
    </xf>
    <xf numFmtId="0" fontId="0" fillId="0" borderId="0" xfId="0" applyAlignment="1" applyProtection="1">
      <protection locked="0"/>
    </xf>
    <xf numFmtId="0" fontId="3" fillId="0" borderId="0" xfId="0" applyFont="1" applyAlignment="1" applyProtection="1">
      <alignment horizontal="center"/>
      <protection locked="0"/>
    </xf>
    <xf numFmtId="49" fontId="4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protection locked="0"/>
    </xf>
    <xf numFmtId="0" fontId="0" fillId="0" borderId="0" xfId="0" applyBorder="1" applyProtection="1">
      <protection locked="0"/>
    </xf>
    <xf numFmtId="0" fontId="0" fillId="0" borderId="0" xfId="0" applyAlignment="1" applyProtection="1">
      <alignment horizontal="left" vertical="justify" wrapText="1"/>
      <protection locked="0"/>
    </xf>
    <xf numFmtId="0" fontId="6" fillId="0" borderId="0" xfId="0" applyFont="1" applyBorder="1" applyProtection="1">
      <protection hidden="1"/>
    </xf>
    <xf numFmtId="0" fontId="6" fillId="0" borderId="0" xfId="0" applyFont="1" applyProtection="1">
      <protection hidden="1"/>
    </xf>
    <xf numFmtId="0" fontId="9" fillId="0" borderId="0" xfId="0" applyFont="1" applyProtection="1">
      <protection locked="0"/>
    </xf>
    <xf numFmtId="0" fontId="8" fillId="0" borderId="0" xfId="0" applyFont="1" applyProtection="1">
      <protection locked="0"/>
    </xf>
    <xf numFmtId="0" fontId="2" fillId="0" borderId="1" xfId="0" applyFont="1" applyFill="1" applyBorder="1" applyAlignment="1" applyProtection="1">
      <alignment horizontal="center" vertical="center"/>
      <protection locked="0" hidden="1"/>
    </xf>
    <xf numFmtId="0" fontId="2" fillId="0" borderId="2" xfId="0" applyFont="1" applyFill="1" applyBorder="1" applyAlignment="1" applyProtection="1">
      <alignment horizontal="center" vertical="center"/>
      <protection locked="0" hidden="1"/>
    </xf>
    <xf numFmtId="0" fontId="2" fillId="0" borderId="2" xfId="0" applyFont="1" applyFill="1" applyBorder="1" applyAlignment="1" applyProtection="1">
      <alignment horizontal="center" vertical="center" wrapText="1"/>
      <protection locked="0" hidden="1"/>
    </xf>
    <xf numFmtId="0" fontId="0" fillId="0" borderId="1" xfId="0" applyBorder="1" applyAlignment="1" applyProtection="1">
      <protection locked="0" hidden="1"/>
    </xf>
    <xf numFmtId="3" fontId="0" fillId="0" borderId="2" xfId="0" applyNumberFormat="1" applyBorder="1" applyProtection="1">
      <protection locked="0" hidden="1"/>
    </xf>
    <xf numFmtId="0" fontId="0" fillId="2" borderId="2" xfId="0" applyFill="1" applyBorder="1" applyAlignment="1" applyProtection="1">
      <alignment horizontal="center" vertical="center"/>
      <protection locked="0" hidden="1"/>
    </xf>
    <xf numFmtId="165" fontId="0" fillId="0" borderId="2" xfId="0" applyNumberFormat="1" applyBorder="1" applyProtection="1">
      <protection locked="0" hidden="1"/>
    </xf>
    <xf numFmtId="0" fontId="2" fillId="0" borderId="1" xfId="0" applyFont="1" applyBorder="1" applyAlignment="1" applyProtection="1">
      <protection locked="0" hidden="1"/>
    </xf>
    <xf numFmtId="3" fontId="2" fillId="0" borderId="2" xfId="0" applyNumberFormat="1" applyFont="1" applyBorder="1" applyProtection="1">
      <protection locked="0" hidden="1"/>
    </xf>
    <xf numFmtId="0" fontId="2" fillId="2" borderId="2" xfId="0" applyFont="1" applyFill="1" applyBorder="1" applyAlignment="1" applyProtection="1">
      <alignment horizontal="center" vertical="center"/>
      <protection locked="0" hidden="1"/>
    </xf>
    <xf numFmtId="165" fontId="5" fillId="0" borderId="2" xfId="0" applyNumberFormat="1" applyFont="1" applyBorder="1" applyProtection="1">
      <protection locked="0" hidden="1"/>
    </xf>
    <xf numFmtId="0" fontId="0" fillId="0" borderId="1" xfId="0" applyBorder="1" applyAlignment="1" applyProtection="1">
      <alignment horizontal="left"/>
      <protection locked="0" hidden="1"/>
    </xf>
    <xf numFmtId="0" fontId="2" fillId="0" borderId="1" xfId="0" applyFont="1" applyBorder="1" applyAlignment="1" applyProtection="1">
      <alignment horizontal="left"/>
      <protection locked="0" hidden="1"/>
    </xf>
    <xf numFmtId="4" fontId="0" fillId="0" borderId="2" xfId="0" applyNumberFormat="1" applyBorder="1" applyAlignment="1" applyProtection="1">
      <alignment horizontal="right" vertical="center"/>
      <protection locked="0" hidden="1"/>
    </xf>
    <xf numFmtId="4" fontId="0" fillId="2" borderId="2" xfId="0" applyNumberFormat="1" applyFill="1" applyBorder="1" applyAlignment="1" applyProtection="1">
      <alignment horizontal="center" vertical="center"/>
      <protection locked="0" hidden="1"/>
    </xf>
    <xf numFmtId="4" fontId="2" fillId="0" borderId="2" xfId="0" applyNumberFormat="1" applyFont="1" applyBorder="1" applyAlignment="1" applyProtection="1">
      <alignment horizontal="right" vertical="center"/>
      <protection locked="0" hidden="1"/>
    </xf>
    <xf numFmtId="0" fontId="2" fillId="0" borderId="0" xfId="0" applyFont="1"/>
    <xf numFmtId="0" fontId="2" fillId="0" borderId="5" xfId="0" applyFont="1" applyBorder="1" applyAlignment="1"/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0" fillId="0" borderId="1" xfId="0" applyBorder="1" applyAlignment="1"/>
    <xf numFmtId="3" fontId="0" fillId="0" borderId="2" xfId="0" applyNumberFormat="1" applyBorder="1"/>
    <xf numFmtId="0" fontId="0" fillId="2" borderId="2" xfId="0" applyFill="1" applyBorder="1" applyAlignment="1">
      <alignment horizontal="center" vertical="center"/>
    </xf>
    <xf numFmtId="164" fontId="0" fillId="0" borderId="2" xfId="0" applyNumberFormat="1" applyBorder="1"/>
    <xf numFmtId="3" fontId="0" fillId="0" borderId="0" xfId="0" applyNumberFormat="1" applyBorder="1"/>
    <xf numFmtId="0" fontId="2" fillId="0" borderId="1" xfId="0" applyFont="1" applyBorder="1" applyAlignment="1"/>
    <xf numFmtId="3" fontId="2" fillId="0" borderId="2" xfId="0" applyNumberFormat="1" applyFont="1" applyBorder="1"/>
    <xf numFmtId="0" fontId="2" fillId="2" borderId="2" xfId="0" applyFont="1" applyFill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2" fillId="0" borderId="1" xfId="0" applyFont="1" applyBorder="1" applyAlignment="1">
      <alignment horizontal="left"/>
    </xf>
    <xf numFmtId="0" fontId="0" fillId="0" borderId="0" xfId="0" applyAlignment="1"/>
    <xf numFmtId="0" fontId="2" fillId="0" borderId="0" xfId="0" applyFont="1" applyAlignment="1">
      <alignment wrapText="1"/>
    </xf>
    <xf numFmtId="0" fontId="0" fillId="0" borderId="0" xfId="0" applyAlignment="1">
      <alignment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/>
    <xf numFmtId="4" fontId="0" fillId="0" borderId="2" xfId="0" applyNumberFormat="1" applyBorder="1" applyAlignment="1">
      <alignment horizontal="right" vertical="center"/>
    </xf>
    <xf numFmtId="4" fontId="0" fillId="2" borderId="2" xfId="0" applyNumberFormat="1" applyFill="1" applyBorder="1" applyAlignment="1">
      <alignment horizontal="center" vertical="center"/>
    </xf>
    <xf numFmtId="0" fontId="0" fillId="0" borderId="0" xfId="0" applyBorder="1"/>
    <xf numFmtId="4" fontId="2" fillId="0" borderId="2" xfId="0" applyNumberFormat="1" applyFont="1" applyBorder="1" applyAlignment="1">
      <alignment horizontal="right" vertical="center"/>
    </xf>
    <xf numFmtId="0" fontId="10" fillId="0" borderId="0" xfId="0" applyFont="1" applyProtection="1">
      <protection locked="0"/>
    </xf>
    <xf numFmtId="0" fontId="11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2" fillId="0" borderId="0" xfId="0" applyFont="1" applyAlignment="1">
      <alignment horizontal="centerContinuous"/>
    </xf>
    <xf numFmtId="0" fontId="2" fillId="0" borderId="1" xfId="0" applyFont="1" applyBorder="1" applyAlignment="1">
      <alignment horizontal="centerContinuous" vertical="center"/>
    </xf>
    <xf numFmtId="0" fontId="2" fillId="0" borderId="3" xfId="0" applyFont="1" applyBorder="1" applyAlignment="1">
      <alignment horizontal="centerContinuous" vertical="center"/>
    </xf>
    <xf numFmtId="0" fontId="2" fillId="0" borderId="4" xfId="0" applyFont="1" applyBorder="1" applyAlignment="1">
      <alignment horizontal="centerContinuous" vertical="center"/>
    </xf>
    <xf numFmtId="0" fontId="2" fillId="0" borderId="0" xfId="0" applyFont="1" applyAlignment="1">
      <alignment horizontal="centerContinuous" wrapText="1"/>
    </xf>
    <xf numFmtId="0" fontId="2" fillId="0" borderId="1" xfId="0" applyFont="1" applyBorder="1" applyAlignment="1">
      <alignment horizontal="centerContinuous"/>
    </xf>
    <xf numFmtId="0" fontId="2" fillId="0" borderId="3" xfId="0" applyFont="1" applyBorder="1" applyAlignment="1">
      <alignment horizontal="centerContinuous"/>
    </xf>
    <xf numFmtId="0" fontId="2" fillId="0" borderId="4" xfId="0" applyFont="1" applyBorder="1" applyAlignment="1">
      <alignment horizontal="centerContinuous"/>
    </xf>
    <xf numFmtId="0" fontId="2" fillId="0" borderId="0" xfId="0" applyFont="1" applyAlignment="1">
      <alignment horizontal="center"/>
    </xf>
    <xf numFmtId="0" fontId="2" fillId="0" borderId="0" xfId="0" applyFont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 vertical="center"/>
      <protection locked="0" hidden="1"/>
    </xf>
    <xf numFmtId="0" fontId="2" fillId="0" borderId="3" xfId="0" applyFont="1" applyBorder="1" applyAlignment="1" applyProtection="1">
      <alignment horizontal="center" vertical="center"/>
      <protection locked="0" hidden="1"/>
    </xf>
    <xf numFmtId="0" fontId="2" fillId="0" borderId="4" xfId="0" applyFont="1" applyBorder="1" applyAlignment="1" applyProtection="1">
      <alignment horizontal="center" vertical="center"/>
      <protection locked="0" hidden="1"/>
    </xf>
    <xf numFmtId="0" fontId="2" fillId="0" borderId="0" xfId="0" applyFont="1" applyAlignment="1" applyProtection="1">
      <alignment horizontal="center"/>
      <protection locked="0" hidden="1"/>
    </xf>
    <xf numFmtId="0" fontId="2" fillId="0" borderId="5" xfId="0" applyFont="1" applyBorder="1" applyAlignment="1" applyProtection="1">
      <alignment horizontal="center"/>
      <protection locked="0" hidden="1"/>
    </xf>
    <xf numFmtId="0" fontId="0" fillId="0" borderId="0" xfId="0" applyAlignment="1" applyProtection="1">
      <alignment horizontal="left" vertical="justify" wrapText="1"/>
      <protection locked="0"/>
    </xf>
    <xf numFmtId="0" fontId="0" fillId="0" borderId="0" xfId="0" applyAlignment="1" applyProtection="1">
      <alignment horizontal="left" wrapText="1"/>
      <protection locked="0"/>
    </xf>
    <xf numFmtId="0" fontId="0" fillId="0" borderId="0" xfId="0" applyAlignment="1" applyProtection="1">
      <alignment horizontal="left"/>
      <protection locked="0"/>
    </xf>
    <xf numFmtId="0" fontId="2" fillId="0" borderId="0" xfId="0" applyFont="1" applyAlignment="1" applyProtection="1">
      <alignment horizontal="center" wrapText="1"/>
      <protection locked="0" hidden="1"/>
    </xf>
    <xf numFmtId="0" fontId="0" fillId="0" borderId="0" xfId="0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/>
      <protection locked="0" hidden="1"/>
    </xf>
    <xf numFmtId="0" fontId="2" fillId="0" borderId="3" xfId="0" applyFont="1" applyBorder="1" applyAlignment="1" applyProtection="1">
      <alignment horizontal="center"/>
      <protection locked="0" hidden="1"/>
    </xf>
    <xf numFmtId="0" fontId="2" fillId="0" borderId="4" xfId="0" applyFont="1" applyBorder="1" applyAlignment="1" applyProtection="1">
      <alignment horizontal="center"/>
      <protection locked="0" hidden="1"/>
    </xf>
    <xf numFmtId="0" fontId="2" fillId="0" borderId="0" xfId="0" applyFont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colors>
    <mruColors>
      <color rgb="FFFF33CC"/>
      <color rgb="FF996633"/>
      <color rgb="FFCE3E6B"/>
      <color rgb="FFD9A7C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'Осигурени лица'!$E$27</c:f>
          <c:strCache>
            <c:ptCount val="1"/>
            <c:pt idx="0">
              <c:v>Разпределение на осигурените лица в УПФ** по пол и възраст към 31.12.2023 г.</c:v>
            </c:pt>
          </c:strCache>
        </c:strRef>
      </c:tx>
      <c:layout>
        <c:manualLayout>
          <c:xMode val="edge"/>
          <c:yMode val="edge"/>
          <c:x val="0.19640564826700899"/>
          <c:y val="3.832752613240417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title>
    <c:autoTitleDeleted val="0"/>
    <c:plotArea>
      <c:layout>
        <c:manualLayout>
          <c:layoutTarget val="inner"/>
          <c:xMode val="edge"/>
          <c:yMode val="edge"/>
          <c:x val="9.4993581514762518E-2"/>
          <c:y val="0.14285714285714426"/>
          <c:w val="0.8870346598202824"/>
          <c:h val="0.64111498257840194"/>
        </c:manualLayout>
      </c:layout>
      <c:lineChart>
        <c:grouping val="standard"/>
        <c:varyColors val="0"/>
        <c:ser>
          <c:idx val="1"/>
          <c:order val="0"/>
          <c:tx>
            <c:strRef>
              <c:f>'Осигурени лица'!$B$6</c:f>
              <c:strCache>
                <c:ptCount val="1"/>
                <c:pt idx="0">
                  <c:v>Мъже</c:v>
                </c:pt>
              </c:strCache>
            </c:strRef>
          </c:tx>
          <c:spPr>
            <a:ln w="381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Ref>
              <c:f>'Осигурени лица'!$D$6:$L$6</c:f>
              <c:numCache>
                <c:formatCode>#,##0</c:formatCode>
                <c:ptCount val="9"/>
                <c:pt idx="0">
                  <c:v>34141</c:v>
                </c:pt>
                <c:pt idx="1">
                  <c:v>124473</c:v>
                </c:pt>
                <c:pt idx="2">
                  <c:v>161057</c:v>
                </c:pt>
                <c:pt idx="3">
                  <c:v>223622</c:v>
                </c:pt>
                <c:pt idx="4">
                  <c:v>272922</c:v>
                </c:pt>
                <c:pt idx="5">
                  <c:v>287828</c:v>
                </c:pt>
                <c:pt idx="6">
                  <c:v>320876</c:v>
                </c:pt>
                <c:pt idx="7">
                  <c:v>279498</c:v>
                </c:pt>
                <c:pt idx="8">
                  <c:v>228404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91B-4882-A657-9FAE6EA72B84}"/>
            </c:ext>
          </c:extLst>
        </c:ser>
        <c:ser>
          <c:idx val="2"/>
          <c:order val="1"/>
          <c:tx>
            <c:strRef>
              <c:f>'Осигурени лица'!$B$7</c:f>
              <c:strCache>
                <c:ptCount val="1"/>
                <c:pt idx="0">
                  <c:v>Жени</c:v>
                </c:pt>
              </c:strCache>
            </c:strRef>
          </c:tx>
          <c:spPr>
            <a:ln w="381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Ref>
              <c:f>'Осигурени лица'!$D$7:$M$7</c:f>
              <c:numCache>
                <c:formatCode>#,##0</c:formatCode>
                <c:ptCount val="10"/>
                <c:pt idx="0">
                  <c:v>29172</c:v>
                </c:pt>
                <c:pt idx="1">
                  <c:v>102307</c:v>
                </c:pt>
                <c:pt idx="2">
                  <c:v>132970</c:v>
                </c:pt>
                <c:pt idx="3">
                  <c:v>200780</c:v>
                </c:pt>
                <c:pt idx="4">
                  <c:v>248565</c:v>
                </c:pt>
                <c:pt idx="5">
                  <c:v>262845</c:v>
                </c:pt>
                <c:pt idx="6">
                  <c:v>296783</c:v>
                </c:pt>
                <c:pt idx="7">
                  <c:v>272807</c:v>
                </c:pt>
                <c:pt idx="8">
                  <c:v>236005</c:v>
                </c:pt>
                <c:pt idx="9">
                  <c:v>143497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91B-4882-A657-9FAE6EA72B84}"/>
            </c:ext>
          </c:extLst>
        </c:ser>
        <c:ser>
          <c:idx val="3"/>
          <c:order val="2"/>
          <c:tx>
            <c:strRef>
              <c:f>'Осигурени лица'!$B$8</c:f>
              <c:strCache>
                <c:ptCount val="1"/>
                <c:pt idx="0">
                  <c:v>Всичко</c:v>
                </c:pt>
              </c:strCache>
            </c:strRef>
          </c:tx>
          <c:spPr>
            <a:ln w="381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Ref>
              <c:f>'Осигурени лица'!$D$8:$M$8</c:f>
              <c:numCache>
                <c:formatCode>#,##0</c:formatCode>
                <c:ptCount val="10"/>
                <c:pt idx="0">
                  <c:v>63313</c:v>
                </c:pt>
                <c:pt idx="1">
                  <c:v>226780</c:v>
                </c:pt>
                <c:pt idx="2">
                  <c:v>294027</c:v>
                </c:pt>
                <c:pt idx="3">
                  <c:v>424402</c:v>
                </c:pt>
                <c:pt idx="4">
                  <c:v>521487</c:v>
                </c:pt>
                <c:pt idx="5">
                  <c:v>550673</c:v>
                </c:pt>
                <c:pt idx="6">
                  <c:v>617659</c:v>
                </c:pt>
                <c:pt idx="7">
                  <c:v>552305</c:v>
                </c:pt>
                <c:pt idx="8">
                  <c:v>464409</c:v>
                </c:pt>
                <c:pt idx="9">
                  <c:v>306082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91B-4882-A657-9FAE6EA72B84}"/>
            </c:ext>
          </c:extLst>
        </c:ser>
        <c:ser>
          <c:idx val="0"/>
          <c:order val="3"/>
          <c:tx>
            <c:v>Средна възраст</c:v>
          </c:tx>
          <c:spPr>
            <a:ln w="25400">
              <a:solidFill>
                <a:srgbClr val="000080"/>
              </a:solidFill>
              <a:prstDash val="sysDash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991B-4882-A657-9FAE6EA72B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048064"/>
        <c:axId val="141058048"/>
      </c:lineChart>
      <c:catAx>
        <c:axId val="1410480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1" u="none" strike="noStrike" baseline="0">
                <a:solidFill>
                  <a:sysClr val="windowText" lastClr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410580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1058048"/>
        <c:scaling>
          <c:orientation val="minMax"/>
          <c:max val="650000"/>
          <c:min val="0"/>
        </c:scaling>
        <c:delete val="0"/>
        <c:axPos val="l"/>
        <c:majorGridlines>
          <c:spPr>
            <a:ln w="12700">
              <a:solidFill>
                <a:srgbClr val="FF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1" i="1" u="none" strike="noStrike" baseline="0">
                <a:solidFill>
                  <a:sysClr val="windowText" lastClr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41048064"/>
        <c:crosses val="autoZero"/>
        <c:crossBetween val="between"/>
        <c:majorUnit val="100000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6829268292682928"/>
          <c:y val="0.89547038327525663"/>
          <c:w val="0.5224646983311938"/>
          <c:h val="8.013937282230002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90" b="1" i="1" u="none" strike="noStrike" baseline="0">
              <a:solidFill>
                <a:sysClr val="windowText" lastClr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legend>
    <c:plotVisOnly val="1"/>
    <c:dispBlanksAs val="gap"/>
    <c:showDLblsOverMax val="0"/>
  </c:chart>
  <c:spPr>
    <a:solidFill>
      <a:srgbClr val="99CC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bg-BG"/>
    </a:p>
  </c:txPr>
  <c:printSettings>
    <c:headerFooter alignWithMargins="0"/>
    <c:pageMargins b="1" l="0.75000000000000377" r="0.75000000000000377" t="1" header="0.5" footer="0.5"/>
    <c:pageSetup paperSize="9" orientation="landscape" horizontalDpi="0" verticalDpi="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'Натрупани средства'!$D$28</c:f>
          <c:strCache>
            <c:ptCount val="1"/>
            <c:pt idx="0">
              <c:v>Среден размер* на натрупаните средства на едно осигурено лице в ППФ**** към 31.12.2023 г.</c:v>
            </c:pt>
          </c:strCache>
        </c:strRef>
      </c:tx>
      <c:layout>
        <c:manualLayout>
          <c:xMode val="edge"/>
          <c:yMode val="edge"/>
          <c:x val="0.14320109627873578"/>
          <c:y val="3.43750000000000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title>
    <c:autoTitleDeleted val="0"/>
    <c:plotArea>
      <c:layout>
        <c:manualLayout>
          <c:layoutTarget val="inner"/>
          <c:xMode val="edge"/>
          <c:yMode val="edge"/>
          <c:x val="8.1829217703183424E-2"/>
          <c:y val="0.12812499999999988"/>
          <c:w val="0.84717307739766368"/>
          <c:h val="0.68437499999999996"/>
        </c:manualLayout>
      </c:layout>
      <c:barChart>
        <c:barDir val="bar"/>
        <c:grouping val="clustered"/>
        <c:varyColors val="0"/>
        <c:ser>
          <c:idx val="7"/>
          <c:order val="0"/>
          <c:tx>
            <c:strRef>
              <c:f>'Натрупани средства'!$B$12</c:f>
              <c:strCache>
                <c:ptCount val="1"/>
                <c:pt idx="0">
                  <c:v>Общо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'Натрупани средства'!$C$4:$N$4</c:f>
              <c:strCache>
                <c:ptCount val="12"/>
                <c:pt idx="0">
                  <c:v>Общо</c:v>
                </c:pt>
                <c:pt idx="1">
                  <c:v>15-19 г.</c:v>
                </c:pt>
                <c:pt idx="2">
                  <c:v>20-24 г.</c:v>
                </c:pt>
                <c:pt idx="3">
                  <c:v>25-29 г.</c:v>
                </c:pt>
                <c:pt idx="4">
                  <c:v>30-34 г.</c:v>
                </c:pt>
                <c:pt idx="5">
                  <c:v>35-39 г.</c:v>
                </c:pt>
                <c:pt idx="6">
                  <c:v>40-44 г.</c:v>
                </c:pt>
                <c:pt idx="7">
                  <c:v>45-49 г.</c:v>
                </c:pt>
                <c:pt idx="8">
                  <c:v>50-54 г.</c:v>
                </c:pt>
                <c:pt idx="9">
                  <c:v>55-59 г.</c:v>
                </c:pt>
                <c:pt idx="10">
                  <c:v>60-64 г.</c:v>
                </c:pt>
                <c:pt idx="11">
                  <c:v>над 64 г.</c:v>
                </c:pt>
              </c:strCache>
            </c:strRef>
          </c:cat>
          <c:val>
            <c:numRef>
              <c:f>'Натрупани средства'!$C$12:$N$12</c:f>
              <c:numCache>
                <c:formatCode>#,##0.00</c:formatCode>
                <c:ptCount val="12"/>
                <c:pt idx="0">
                  <c:v>4890.4630887234825</c:v>
                </c:pt>
                <c:pt idx="1">
                  <c:v>1077.9171922709925</c:v>
                </c:pt>
                <c:pt idx="2">
                  <c:v>1673.2727187784867</c:v>
                </c:pt>
                <c:pt idx="3">
                  <c:v>2535.480075301205</c:v>
                </c:pt>
                <c:pt idx="4">
                  <c:v>3656.7578647102951</c:v>
                </c:pt>
                <c:pt idx="5">
                  <c:v>4644.8345227397622</c:v>
                </c:pt>
                <c:pt idx="6">
                  <c:v>5055.2697811327698</c:v>
                </c:pt>
                <c:pt idx="7">
                  <c:v>5781.8908975026015</c:v>
                </c:pt>
                <c:pt idx="8">
                  <c:v>6991.3046604446208</c:v>
                </c:pt>
                <c:pt idx="9">
                  <c:v>6095.7596231316174</c:v>
                </c:pt>
                <c:pt idx="10">
                  <c:v>2730.5633901000851</c:v>
                </c:pt>
                <c:pt idx="11">
                  <c:v>995.5431646362016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5F0-4707-AE90-5066C6DF3472}"/>
            </c:ext>
          </c:extLst>
        </c:ser>
        <c:ser>
          <c:idx val="6"/>
          <c:order val="1"/>
          <c:tx>
            <c:strRef>
              <c:f>'Натрупани средства'!$B$11</c:f>
              <c:strCache>
                <c:ptCount val="1"/>
                <c:pt idx="0">
                  <c:v>Жени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'Натрупани средства'!$C$4:$N$4</c:f>
              <c:strCache>
                <c:ptCount val="12"/>
                <c:pt idx="0">
                  <c:v>Общо</c:v>
                </c:pt>
                <c:pt idx="1">
                  <c:v>15-19 г.</c:v>
                </c:pt>
                <c:pt idx="2">
                  <c:v>20-24 г.</c:v>
                </c:pt>
                <c:pt idx="3">
                  <c:v>25-29 г.</c:v>
                </c:pt>
                <c:pt idx="4">
                  <c:v>30-34 г.</c:v>
                </c:pt>
                <c:pt idx="5">
                  <c:v>35-39 г.</c:v>
                </c:pt>
                <c:pt idx="6">
                  <c:v>40-44 г.</c:v>
                </c:pt>
                <c:pt idx="7">
                  <c:v>45-49 г.</c:v>
                </c:pt>
                <c:pt idx="8">
                  <c:v>50-54 г.</c:v>
                </c:pt>
                <c:pt idx="9">
                  <c:v>55-59 г.</c:v>
                </c:pt>
                <c:pt idx="10">
                  <c:v>60-64 г.</c:v>
                </c:pt>
                <c:pt idx="11">
                  <c:v>над 64 г.</c:v>
                </c:pt>
              </c:strCache>
            </c:strRef>
          </c:cat>
          <c:val>
            <c:numRef>
              <c:f>'Натрупани средства'!$C$11:$N$11</c:f>
              <c:numCache>
                <c:formatCode>#,##0.00</c:formatCode>
                <c:ptCount val="12"/>
                <c:pt idx="0">
                  <c:v>3792.8612136752135</c:v>
                </c:pt>
                <c:pt idx="1">
                  <c:v>1121.9955196553581</c:v>
                </c:pt>
                <c:pt idx="2">
                  <c:v>1748.6739290085679</c:v>
                </c:pt>
                <c:pt idx="3">
                  <c:v>2865.3511781285233</c:v>
                </c:pt>
                <c:pt idx="4">
                  <c:v>3617.110971147079</c:v>
                </c:pt>
                <c:pt idx="5">
                  <c:v>3944.4700000000007</c:v>
                </c:pt>
                <c:pt idx="6">
                  <c:v>4177.0481816417623</c:v>
                </c:pt>
                <c:pt idx="7">
                  <c:v>4525.9656060836505</c:v>
                </c:pt>
                <c:pt idx="8">
                  <c:v>5933.5948612499997</c:v>
                </c:pt>
                <c:pt idx="9">
                  <c:v>3798.0156435974586</c:v>
                </c:pt>
                <c:pt idx="10">
                  <c:v>2530.1332566420156</c:v>
                </c:pt>
                <c:pt idx="11">
                  <c:v>756.97286062906721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5F0-4707-AE90-5066C6DF3472}"/>
            </c:ext>
          </c:extLst>
        </c:ser>
        <c:ser>
          <c:idx val="5"/>
          <c:order val="2"/>
          <c:tx>
            <c:strRef>
              <c:f>'Натрупани средства'!$B$10</c:f>
              <c:strCache>
                <c:ptCount val="1"/>
                <c:pt idx="0">
                  <c:v>Мъже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'Натрупани средства'!$C$4:$N$4</c:f>
              <c:strCache>
                <c:ptCount val="12"/>
                <c:pt idx="0">
                  <c:v>Общо</c:v>
                </c:pt>
                <c:pt idx="1">
                  <c:v>15-19 г.</c:v>
                </c:pt>
                <c:pt idx="2">
                  <c:v>20-24 г.</c:v>
                </c:pt>
                <c:pt idx="3">
                  <c:v>25-29 г.</c:v>
                </c:pt>
                <c:pt idx="4">
                  <c:v>30-34 г.</c:v>
                </c:pt>
                <c:pt idx="5">
                  <c:v>35-39 г.</c:v>
                </c:pt>
                <c:pt idx="6">
                  <c:v>40-44 г.</c:v>
                </c:pt>
                <c:pt idx="7">
                  <c:v>45-49 г.</c:v>
                </c:pt>
                <c:pt idx="8">
                  <c:v>50-54 г.</c:v>
                </c:pt>
                <c:pt idx="9">
                  <c:v>55-59 г.</c:v>
                </c:pt>
                <c:pt idx="10">
                  <c:v>60-64 г.</c:v>
                </c:pt>
                <c:pt idx="11">
                  <c:v>над 64 г.</c:v>
                </c:pt>
              </c:strCache>
            </c:strRef>
          </c:cat>
          <c:val>
            <c:numRef>
              <c:f>'Натрупани средства'!$C$10:$N$10</c:f>
              <c:numCache>
                <c:formatCode>#,##0.00</c:formatCode>
                <c:ptCount val="12"/>
                <c:pt idx="0">
                  <c:v>5069.3864526892012</c:v>
                </c:pt>
                <c:pt idx="1">
                  <c:v>1042.8621798715203</c:v>
                </c:pt>
                <c:pt idx="2">
                  <c:v>1656.0218678241388</c:v>
                </c:pt>
                <c:pt idx="3">
                  <c:v>2473.9716312802188</c:v>
                </c:pt>
                <c:pt idx="4">
                  <c:v>3662.8517787993519</c:v>
                </c:pt>
                <c:pt idx="5">
                  <c:v>4752.4643779832941</c:v>
                </c:pt>
                <c:pt idx="6">
                  <c:v>5173.4345913624729</c:v>
                </c:pt>
                <c:pt idx="7">
                  <c:v>5956.690516288817</c:v>
                </c:pt>
                <c:pt idx="8">
                  <c:v>7168.2420837254058</c:v>
                </c:pt>
                <c:pt idx="9">
                  <c:v>6444.2221528710852</c:v>
                </c:pt>
                <c:pt idx="10">
                  <c:v>2763.6347697383285</c:v>
                </c:pt>
                <c:pt idx="11">
                  <c:v>1047.0594876749224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F0-4707-AE90-5066C6DF34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2426496"/>
        <c:axId val="142428032"/>
      </c:barChart>
      <c:catAx>
        <c:axId val="14242649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424280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2428032"/>
        <c:scaling>
          <c:orientation val="minMax"/>
          <c:max val="7200"/>
          <c:min val="0"/>
        </c:scaling>
        <c:delete val="0"/>
        <c:axPos val="b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olid"/>
            </a:ln>
          </c:spPr>
        </c:majorGridlines>
        <c:numFmt formatCode="#,##0\ &quot;лв&quot;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42426496"/>
        <c:crosses val="autoZero"/>
        <c:crossBetween val="between"/>
        <c:majorUnit val="200"/>
        <c:minorUnit val="4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3501914411235831"/>
          <c:y val="0.44374999999999998"/>
          <c:w val="5.8965245831726514E-2"/>
          <c:h val="0.3625000000000003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bg-BG"/>
    </a:p>
  </c:txPr>
  <c:printSettings>
    <c:headerFooter alignWithMargins="0"/>
    <c:pageMargins b="0.78740157480314954" l="0.74803149606299624" r="0.74803149606299624" t="0.78740157480314954" header="0.51181102362204722" footer="0.51181102362204722"/>
    <c:pageSetup paperSize="9" orientation="landscape" horizontalDpi="0" verticalDpi="0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'Натрупани средства'!$D$29</c:f>
          <c:strCache>
            <c:ptCount val="1"/>
            <c:pt idx="0">
              <c:v>Среден размер* на натрупаните средства на едно осигурено лице в ДПФ към 31.12.2023 г.</c:v>
            </c:pt>
          </c:strCache>
        </c:strRef>
      </c:tx>
      <c:layout>
        <c:manualLayout>
          <c:xMode val="edge"/>
          <c:yMode val="edge"/>
          <c:x val="0.14405763641880878"/>
          <c:y val="3.448275862068965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title>
    <c:autoTitleDeleted val="0"/>
    <c:plotArea>
      <c:layout>
        <c:manualLayout>
          <c:layoutTarget val="inner"/>
          <c:xMode val="edge"/>
          <c:yMode val="edge"/>
          <c:x val="8.0432172869147653E-2"/>
          <c:y val="0.12225724042607659"/>
          <c:w val="0.84393757503001199"/>
          <c:h val="0.68025182493483194"/>
        </c:manualLayout>
      </c:layout>
      <c:barChart>
        <c:barDir val="bar"/>
        <c:grouping val="clustered"/>
        <c:varyColors val="0"/>
        <c:ser>
          <c:idx val="11"/>
          <c:order val="0"/>
          <c:tx>
            <c:strRef>
              <c:f>'Натрупани средства'!$B$16</c:f>
              <c:strCache>
                <c:ptCount val="1"/>
                <c:pt idx="0">
                  <c:v>Общо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'Натрупани средства'!$C$4:$N$4</c:f>
              <c:strCache>
                <c:ptCount val="12"/>
                <c:pt idx="0">
                  <c:v>Общо</c:v>
                </c:pt>
                <c:pt idx="1">
                  <c:v>15-19 г.</c:v>
                </c:pt>
                <c:pt idx="2">
                  <c:v>20-24 г.</c:v>
                </c:pt>
                <c:pt idx="3">
                  <c:v>25-29 г.</c:v>
                </c:pt>
                <c:pt idx="4">
                  <c:v>30-34 г.</c:v>
                </c:pt>
                <c:pt idx="5">
                  <c:v>35-39 г.</c:v>
                </c:pt>
                <c:pt idx="6">
                  <c:v>40-44 г.</c:v>
                </c:pt>
                <c:pt idx="7">
                  <c:v>45-49 г.</c:v>
                </c:pt>
                <c:pt idx="8">
                  <c:v>50-54 г.</c:v>
                </c:pt>
                <c:pt idx="9">
                  <c:v>55-59 г.</c:v>
                </c:pt>
                <c:pt idx="10">
                  <c:v>60-64 г.</c:v>
                </c:pt>
                <c:pt idx="11">
                  <c:v>над 64 г.</c:v>
                </c:pt>
              </c:strCache>
            </c:strRef>
          </c:cat>
          <c:val>
            <c:numRef>
              <c:f>'Натрупани средства'!$C$16:$N$16</c:f>
              <c:numCache>
                <c:formatCode>#,##0.00</c:formatCode>
                <c:ptCount val="12"/>
                <c:pt idx="0">
                  <c:v>2193.3070416010983</c:v>
                </c:pt>
                <c:pt idx="1">
                  <c:v>657.77069414316713</c:v>
                </c:pt>
                <c:pt idx="2">
                  <c:v>721.25881897885517</c:v>
                </c:pt>
                <c:pt idx="3">
                  <c:v>1006.9037347022588</c:v>
                </c:pt>
                <c:pt idx="4">
                  <c:v>1368.2059512312892</c:v>
                </c:pt>
                <c:pt idx="5">
                  <c:v>1808.8483430665565</c:v>
                </c:pt>
                <c:pt idx="6">
                  <c:v>2233.7745851261034</c:v>
                </c:pt>
                <c:pt idx="7">
                  <c:v>2644.4828174112881</c:v>
                </c:pt>
                <c:pt idx="8">
                  <c:v>2686.4726078881245</c:v>
                </c:pt>
                <c:pt idx="9">
                  <c:v>2754.5122221538841</c:v>
                </c:pt>
                <c:pt idx="10">
                  <c:v>2318.2877567296773</c:v>
                </c:pt>
                <c:pt idx="11">
                  <c:v>1542.3093197185704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03E-4624-AB88-D4B94FE6E49F}"/>
            </c:ext>
          </c:extLst>
        </c:ser>
        <c:ser>
          <c:idx val="10"/>
          <c:order val="1"/>
          <c:tx>
            <c:strRef>
              <c:f>'Натрупани средства'!$B$15</c:f>
              <c:strCache>
                <c:ptCount val="1"/>
                <c:pt idx="0">
                  <c:v>Жени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'Натрупани средства'!$C$4:$N$4</c:f>
              <c:strCache>
                <c:ptCount val="12"/>
                <c:pt idx="0">
                  <c:v>Общо</c:v>
                </c:pt>
                <c:pt idx="1">
                  <c:v>15-19 г.</c:v>
                </c:pt>
                <c:pt idx="2">
                  <c:v>20-24 г.</c:v>
                </c:pt>
                <c:pt idx="3">
                  <c:v>25-29 г.</c:v>
                </c:pt>
                <c:pt idx="4">
                  <c:v>30-34 г.</c:v>
                </c:pt>
                <c:pt idx="5">
                  <c:v>35-39 г.</c:v>
                </c:pt>
                <c:pt idx="6">
                  <c:v>40-44 г.</c:v>
                </c:pt>
                <c:pt idx="7">
                  <c:v>45-49 г.</c:v>
                </c:pt>
                <c:pt idx="8">
                  <c:v>50-54 г.</c:v>
                </c:pt>
                <c:pt idx="9">
                  <c:v>55-59 г.</c:v>
                </c:pt>
                <c:pt idx="10">
                  <c:v>60-64 г.</c:v>
                </c:pt>
                <c:pt idx="11">
                  <c:v>над 64 г.</c:v>
                </c:pt>
              </c:strCache>
            </c:strRef>
          </c:cat>
          <c:val>
            <c:numRef>
              <c:f>'Натрупани средства'!$C$15:$N$15</c:f>
              <c:numCache>
                <c:formatCode>#,##0.00</c:formatCode>
                <c:ptCount val="12"/>
                <c:pt idx="0">
                  <c:v>1980.1670510126721</c:v>
                </c:pt>
                <c:pt idx="1">
                  <c:v>449.88440251572331</c:v>
                </c:pt>
                <c:pt idx="2">
                  <c:v>527.1179014844804</c:v>
                </c:pt>
                <c:pt idx="3">
                  <c:v>1082.9516957605986</c:v>
                </c:pt>
                <c:pt idx="4">
                  <c:v>1266.4888225997629</c:v>
                </c:pt>
                <c:pt idx="5">
                  <c:v>1758.6339744992886</c:v>
                </c:pt>
                <c:pt idx="6">
                  <c:v>2088.5980066819325</c:v>
                </c:pt>
                <c:pt idx="7">
                  <c:v>2391.2412936599671</c:v>
                </c:pt>
                <c:pt idx="8">
                  <c:v>2255.2004975089626</c:v>
                </c:pt>
                <c:pt idx="9">
                  <c:v>2352.525898329839</c:v>
                </c:pt>
                <c:pt idx="10">
                  <c:v>2031.3159817904973</c:v>
                </c:pt>
                <c:pt idx="11">
                  <c:v>1519.738217837639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03E-4624-AB88-D4B94FE6E49F}"/>
            </c:ext>
          </c:extLst>
        </c:ser>
        <c:ser>
          <c:idx val="9"/>
          <c:order val="2"/>
          <c:tx>
            <c:strRef>
              <c:f>'Натрупани средства'!$B$14</c:f>
              <c:strCache>
                <c:ptCount val="1"/>
                <c:pt idx="0">
                  <c:v>Мъже</c:v>
                </c:pt>
              </c:strCache>
            </c:strRef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'Натрупани средства'!$C$4:$N$4</c:f>
              <c:strCache>
                <c:ptCount val="12"/>
                <c:pt idx="0">
                  <c:v>Общо</c:v>
                </c:pt>
                <c:pt idx="1">
                  <c:v>15-19 г.</c:v>
                </c:pt>
                <c:pt idx="2">
                  <c:v>20-24 г.</c:v>
                </c:pt>
                <c:pt idx="3">
                  <c:v>25-29 г.</c:v>
                </c:pt>
                <c:pt idx="4">
                  <c:v>30-34 г.</c:v>
                </c:pt>
                <c:pt idx="5">
                  <c:v>35-39 г.</c:v>
                </c:pt>
                <c:pt idx="6">
                  <c:v>40-44 г.</c:v>
                </c:pt>
                <c:pt idx="7">
                  <c:v>45-49 г.</c:v>
                </c:pt>
                <c:pt idx="8">
                  <c:v>50-54 г.</c:v>
                </c:pt>
                <c:pt idx="9">
                  <c:v>55-59 г.</c:v>
                </c:pt>
                <c:pt idx="10">
                  <c:v>60-64 г.</c:v>
                </c:pt>
                <c:pt idx="11">
                  <c:v>над 64 г.</c:v>
                </c:pt>
              </c:strCache>
            </c:strRef>
          </c:cat>
          <c:val>
            <c:numRef>
              <c:f>'Натрупани средства'!$C$14:$N$14</c:f>
              <c:numCache>
                <c:formatCode>#,##0.00</c:formatCode>
                <c:ptCount val="12"/>
                <c:pt idx="0">
                  <c:v>2354.8464498493713</c:v>
                </c:pt>
                <c:pt idx="1">
                  <c:v>767.22076158940399</c:v>
                </c:pt>
                <c:pt idx="2">
                  <c:v>841.34097245409009</c:v>
                </c:pt>
                <c:pt idx="3">
                  <c:v>957.20350536466117</c:v>
                </c:pt>
                <c:pt idx="4">
                  <c:v>1438.126117599131</c:v>
                </c:pt>
                <c:pt idx="5">
                  <c:v>1847.0489746471837</c:v>
                </c:pt>
                <c:pt idx="6">
                  <c:v>2354.0208034326224</c:v>
                </c:pt>
                <c:pt idx="7">
                  <c:v>2842.0772694278862</c:v>
                </c:pt>
                <c:pt idx="8">
                  <c:v>3007.3661315803156</c:v>
                </c:pt>
                <c:pt idx="9">
                  <c:v>3064.199923960583</c:v>
                </c:pt>
                <c:pt idx="10">
                  <c:v>2534.6967807095657</c:v>
                </c:pt>
                <c:pt idx="11">
                  <c:v>1559.1822506225456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3E-4624-AB88-D4B94FE6E4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2472704"/>
        <c:axId val="142474240"/>
      </c:barChart>
      <c:catAx>
        <c:axId val="14247270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424742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2474240"/>
        <c:scaling>
          <c:orientation val="minMax"/>
          <c:max val="3100"/>
          <c:min val="0"/>
        </c:scaling>
        <c:delete val="0"/>
        <c:axPos val="b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olid"/>
            </a:ln>
          </c:spPr>
        </c:majorGridlines>
        <c:numFmt formatCode="#,##0\ &quot;лв&quot;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42472704"/>
        <c:crosses val="autoZero"/>
        <c:crossBetween val="between"/>
        <c:majorUnit val="2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3037217785201942"/>
          <c:y val="0.45454611277038626"/>
          <c:w val="6.1224492349660098E-2"/>
          <c:h val="0.3385586519553431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bg-BG"/>
    </a:p>
  </c:txPr>
  <c:printSettings>
    <c:headerFooter alignWithMargins="0"/>
    <c:pageMargins b="1" l="0.75000000000000377" r="0.75000000000000377" t="1" header="0.5" footer="0.5"/>
    <c:pageSetup paperSize="9" orientation="portrait" horizontalDpi="0" verticalDpi="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'Натрупани средства'!$D$30</c:f>
          <c:strCache>
            <c:ptCount val="1"/>
            <c:pt idx="0">
              <c:v>Среден размер* на натрупаните средства на едно осигурено лице в ДПФПС към 31.12.2023 г.</c:v>
            </c:pt>
          </c:strCache>
        </c:strRef>
      </c:tx>
      <c:layout>
        <c:manualLayout>
          <c:xMode val="edge"/>
          <c:yMode val="edge"/>
          <c:x val="0.13309361329833772"/>
          <c:y val="3.606557377049180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title>
    <c:autoTitleDeleted val="0"/>
    <c:plotArea>
      <c:layout>
        <c:manualLayout>
          <c:layoutTarget val="inner"/>
          <c:xMode val="edge"/>
          <c:yMode val="edge"/>
          <c:x val="8.0335825483159817E-2"/>
          <c:y val="0.13442622950819674"/>
          <c:w val="0.84042582177227854"/>
          <c:h val="0.66885245901639756"/>
        </c:manualLayout>
      </c:layout>
      <c:barChart>
        <c:barDir val="bar"/>
        <c:grouping val="clustered"/>
        <c:varyColors val="0"/>
        <c:ser>
          <c:idx val="11"/>
          <c:order val="0"/>
          <c:tx>
            <c:strRef>
              <c:f>'Натрупани средства'!$B$16</c:f>
              <c:strCache>
                <c:ptCount val="1"/>
                <c:pt idx="0">
                  <c:v>Общо</c:v>
                </c:pt>
              </c:strCache>
            </c:strRef>
          </c:tx>
          <c:spPr>
            <a:solidFill>
              <a:srgbClr val="3399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'Натрупани средства'!$C$4:$N$4</c:f>
              <c:strCache>
                <c:ptCount val="12"/>
                <c:pt idx="0">
                  <c:v>Общо</c:v>
                </c:pt>
                <c:pt idx="1">
                  <c:v>15-19 г.</c:v>
                </c:pt>
                <c:pt idx="2">
                  <c:v>20-24 г.</c:v>
                </c:pt>
                <c:pt idx="3">
                  <c:v>25-29 г.</c:v>
                </c:pt>
                <c:pt idx="4">
                  <c:v>30-34 г.</c:v>
                </c:pt>
                <c:pt idx="5">
                  <c:v>35-39 г.</c:v>
                </c:pt>
                <c:pt idx="6">
                  <c:v>40-44 г.</c:v>
                </c:pt>
                <c:pt idx="7">
                  <c:v>45-49 г.</c:v>
                </c:pt>
                <c:pt idx="8">
                  <c:v>50-54 г.</c:v>
                </c:pt>
                <c:pt idx="9">
                  <c:v>55-59 г.</c:v>
                </c:pt>
                <c:pt idx="10">
                  <c:v>60-64 г.</c:v>
                </c:pt>
                <c:pt idx="11">
                  <c:v>над 64 г.</c:v>
                </c:pt>
              </c:strCache>
            </c:strRef>
          </c:cat>
          <c:val>
            <c:numRef>
              <c:f>'Натрупани средства'!$C$20:$N$20</c:f>
              <c:numCache>
                <c:formatCode>#,##0.00</c:formatCode>
                <c:ptCount val="12"/>
                <c:pt idx="0">
                  <c:v>1757.8801521870591</c:v>
                </c:pt>
                <c:pt idx="1">
                  <c:v>0</c:v>
                </c:pt>
                <c:pt idx="2">
                  <c:v>315.99237623762372</c:v>
                </c:pt>
                <c:pt idx="3">
                  <c:v>611.55382252559718</c:v>
                </c:pt>
                <c:pt idx="4">
                  <c:v>1024.2875660242682</c:v>
                </c:pt>
                <c:pt idx="5">
                  <c:v>1613.916139396935</c:v>
                </c:pt>
                <c:pt idx="6">
                  <c:v>1952.9692759493673</c:v>
                </c:pt>
                <c:pt idx="7">
                  <c:v>2352.0913435700577</c:v>
                </c:pt>
                <c:pt idx="8">
                  <c:v>2588.6890785907858</c:v>
                </c:pt>
                <c:pt idx="9">
                  <c:v>1986.7892207792206</c:v>
                </c:pt>
                <c:pt idx="10">
                  <c:v>1549.4963141993958</c:v>
                </c:pt>
                <c:pt idx="11">
                  <c:v>984.31292237442926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908-4737-82BF-F4ECB4D79145}"/>
            </c:ext>
          </c:extLst>
        </c:ser>
        <c:ser>
          <c:idx val="10"/>
          <c:order val="1"/>
          <c:tx>
            <c:strRef>
              <c:f>'Натрупани средства'!$B$15</c:f>
              <c:strCache>
                <c:ptCount val="1"/>
                <c:pt idx="0">
                  <c:v>Жени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'Натрупани средства'!$C$4:$N$4</c:f>
              <c:strCache>
                <c:ptCount val="12"/>
                <c:pt idx="0">
                  <c:v>Общо</c:v>
                </c:pt>
                <c:pt idx="1">
                  <c:v>15-19 г.</c:v>
                </c:pt>
                <c:pt idx="2">
                  <c:v>20-24 г.</c:v>
                </c:pt>
                <c:pt idx="3">
                  <c:v>25-29 г.</c:v>
                </c:pt>
                <c:pt idx="4">
                  <c:v>30-34 г.</c:v>
                </c:pt>
                <c:pt idx="5">
                  <c:v>35-39 г.</c:v>
                </c:pt>
                <c:pt idx="6">
                  <c:v>40-44 г.</c:v>
                </c:pt>
                <c:pt idx="7">
                  <c:v>45-49 г.</c:v>
                </c:pt>
                <c:pt idx="8">
                  <c:v>50-54 г.</c:v>
                </c:pt>
                <c:pt idx="9">
                  <c:v>55-59 г.</c:v>
                </c:pt>
                <c:pt idx="10">
                  <c:v>60-64 г.</c:v>
                </c:pt>
                <c:pt idx="11">
                  <c:v>над 64 г.</c:v>
                </c:pt>
              </c:strCache>
            </c:strRef>
          </c:cat>
          <c:val>
            <c:numRef>
              <c:f>'Натрупани средства'!$C$19:$N$19</c:f>
              <c:numCache>
                <c:formatCode>#,##0.00</c:formatCode>
                <c:ptCount val="12"/>
                <c:pt idx="0">
                  <c:v>1802.9385370889249</c:v>
                </c:pt>
                <c:pt idx="1">
                  <c:v>0</c:v>
                </c:pt>
                <c:pt idx="2">
                  <c:v>339.83</c:v>
                </c:pt>
                <c:pt idx="3">
                  <c:v>593.15</c:v>
                </c:pt>
                <c:pt idx="4">
                  <c:v>1037.8399999999999</c:v>
                </c:pt>
                <c:pt idx="5">
                  <c:v>1619.85</c:v>
                </c:pt>
                <c:pt idx="6">
                  <c:v>2031.16</c:v>
                </c:pt>
                <c:pt idx="7">
                  <c:v>2331.35</c:v>
                </c:pt>
                <c:pt idx="8">
                  <c:v>2788.48</c:v>
                </c:pt>
                <c:pt idx="9">
                  <c:v>2101.42</c:v>
                </c:pt>
                <c:pt idx="10">
                  <c:v>1476.94</c:v>
                </c:pt>
                <c:pt idx="11">
                  <c:v>1104.47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908-4737-82BF-F4ECB4D79145}"/>
            </c:ext>
          </c:extLst>
        </c:ser>
        <c:ser>
          <c:idx val="9"/>
          <c:order val="2"/>
          <c:tx>
            <c:strRef>
              <c:f>'Натрупани средства'!$B$14</c:f>
              <c:strCache>
                <c:ptCount val="1"/>
                <c:pt idx="0">
                  <c:v>Мъже</c:v>
                </c:pt>
              </c:strCache>
            </c:strRef>
          </c:tx>
          <c:spPr>
            <a:solidFill>
              <a:srgbClr val="CC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'Натрупани средства'!$C$4:$N$4</c:f>
              <c:strCache>
                <c:ptCount val="12"/>
                <c:pt idx="0">
                  <c:v>Общо</c:v>
                </c:pt>
                <c:pt idx="1">
                  <c:v>15-19 г.</c:v>
                </c:pt>
                <c:pt idx="2">
                  <c:v>20-24 г.</c:v>
                </c:pt>
                <c:pt idx="3">
                  <c:v>25-29 г.</c:v>
                </c:pt>
                <c:pt idx="4">
                  <c:v>30-34 г.</c:v>
                </c:pt>
                <c:pt idx="5">
                  <c:v>35-39 г.</c:v>
                </c:pt>
                <c:pt idx="6">
                  <c:v>40-44 г.</c:v>
                </c:pt>
                <c:pt idx="7">
                  <c:v>45-49 г.</c:v>
                </c:pt>
                <c:pt idx="8">
                  <c:v>50-54 г.</c:v>
                </c:pt>
                <c:pt idx="9">
                  <c:v>55-59 г.</c:v>
                </c:pt>
                <c:pt idx="10">
                  <c:v>60-64 г.</c:v>
                </c:pt>
                <c:pt idx="11">
                  <c:v>над 64 г.</c:v>
                </c:pt>
              </c:strCache>
            </c:strRef>
          </c:cat>
          <c:val>
            <c:numRef>
              <c:f>'Натрупани средства'!$C$18:$N$18</c:f>
              <c:numCache>
                <c:formatCode>#,##0.00</c:formatCode>
                <c:ptCount val="12"/>
                <c:pt idx="0">
                  <c:v>1660.6051098376315</c:v>
                </c:pt>
                <c:pt idx="1">
                  <c:v>0</c:v>
                </c:pt>
                <c:pt idx="2">
                  <c:v>279.64</c:v>
                </c:pt>
                <c:pt idx="3">
                  <c:v>649.32000000000005</c:v>
                </c:pt>
                <c:pt idx="4">
                  <c:v>989.28</c:v>
                </c:pt>
                <c:pt idx="5">
                  <c:v>1599.33</c:v>
                </c:pt>
                <c:pt idx="6">
                  <c:v>1787.2</c:v>
                </c:pt>
                <c:pt idx="7">
                  <c:v>2399.0300000000002</c:v>
                </c:pt>
                <c:pt idx="8">
                  <c:v>2165.4699999999998</c:v>
                </c:pt>
                <c:pt idx="9">
                  <c:v>1774.51</c:v>
                </c:pt>
                <c:pt idx="10">
                  <c:v>1650.97</c:v>
                </c:pt>
                <c:pt idx="11">
                  <c:v>869.52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08-4737-82BF-F4ECB4D791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2596736"/>
        <c:axId val="142614912"/>
      </c:barChart>
      <c:catAx>
        <c:axId val="14259673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426149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2614912"/>
        <c:scaling>
          <c:orientation val="minMax"/>
          <c:min val="0"/>
        </c:scaling>
        <c:delete val="0"/>
        <c:axPos val="b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olid"/>
            </a:ln>
          </c:spPr>
        </c:majorGridlines>
        <c:numFmt formatCode="#,##0\ &quot;лв&quot;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42596736"/>
        <c:crosses val="autoZero"/>
        <c:crossBetween val="between"/>
        <c:majorUnit val="200"/>
        <c:minorUnit val="1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3158730158730108"/>
          <c:y val="0.45573770491803273"/>
          <c:w val="5.4025496812898463E-2"/>
          <c:h val="0.354098360655737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bg-BG"/>
    </a:p>
  </c:txPr>
  <c:printSettings>
    <c:headerFooter alignWithMargins="0"/>
    <c:pageMargins b="1" l="0.75000000000000377" r="0.75000000000000377" t="1" header="0.5" footer="0.5"/>
    <c:pageSetup paperSize="9" orientation="landscape" horizontalDpi="0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'Осигурени лица'!$E$28</c:f>
          <c:strCache>
            <c:ptCount val="1"/>
            <c:pt idx="0">
              <c:v>Разпределение на осигурените лица в ППФ*** по пол и възраст към 31.12.2023 г.</c:v>
            </c:pt>
          </c:strCache>
        </c:strRef>
      </c:tx>
      <c:layout>
        <c:manualLayout>
          <c:xMode val="edge"/>
          <c:yMode val="edge"/>
          <c:x val="0.20486569140445154"/>
          <c:y val="5.12820512820512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title>
    <c:autoTitleDeleted val="0"/>
    <c:plotArea>
      <c:layout>
        <c:manualLayout>
          <c:layoutTarget val="inner"/>
          <c:xMode val="edge"/>
          <c:yMode val="edge"/>
          <c:x val="8.5787505618989096E-2"/>
          <c:y val="0.16117273771154417"/>
          <c:w val="0.89628737213869192"/>
          <c:h val="0.58608268258743457"/>
        </c:manualLayout>
      </c:layout>
      <c:lineChart>
        <c:grouping val="standard"/>
        <c:varyColors val="0"/>
        <c:ser>
          <c:idx val="5"/>
          <c:order val="0"/>
          <c:tx>
            <c:strRef>
              <c:f>'Осигурени лица'!$B$10</c:f>
              <c:strCache>
                <c:ptCount val="1"/>
                <c:pt idx="0">
                  <c:v>Мъже</c:v>
                </c:pt>
              </c:strCache>
            </c:strRef>
          </c:tx>
          <c:spPr>
            <a:ln w="381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Ref>
              <c:f>'Осигурени лица'!$D$10:$N$10</c:f>
              <c:numCache>
                <c:formatCode>#,##0</c:formatCode>
                <c:ptCount val="11"/>
                <c:pt idx="0">
                  <c:v>2335</c:v>
                </c:pt>
                <c:pt idx="1">
                  <c:v>3571</c:v>
                </c:pt>
                <c:pt idx="2">
                  <c:v>9514</c:v>
                </c:pt>
                <c:pt idx="3">
                  <c:v>18490</c:v>
                </c:pt>
                <c:pt idx="4">
                  <c:v>26816</c:v>
                </c:pt>
                <c:pt idx="5">
                  <c:v>38298</c:v>
                </c:pt>
                <c:pt idx="6">
                  <c:v>47241</c:v>
                </c:pt>
                <c:pt idx="7">
                  <c:v>47823</c:v>
                </c:pt>
                <c:pt idx="8">
                  <c:v>39445</c:v>
                </c:pt>
                <c:pt idx="9">
                  <c:v>22127</c:v>
                </c:pt>
                <c:pt idx="10">
                  <c:v>17079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D3C-425D-A860-5125A3DE58CF}"/>
            </c:ext>
          </c:extLst>
        </c:ser>
        <c:ser>
          <c:idx val="6"/>
          <c:order val="1"/>
          <c:tx>
            <c:strRef>
              <c:f>'Осигурени лица'!$B$11</c:f>
              <c:strCache>
                <c:ptCount val="1"/>
                <c:pt idx="0">
                  <c:v>Жени</c:v>
                </c:pt>
              </c:strCache>
            </c:strRef>
          </c:tx>
          <c:spPr>
            <a:ln w="381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Ref>
              <c:f>'Осигурени лица'!$D$11:$N$11</c:f>
              <c:numCache>
                <c:formatCode>#,##0</c:formatCode>
                <c:ptCount val="11"/>
                <c:pt idx="0">
                  <c:v>1857</c:v>
                </c:pt>
                <c:pt idx="1">
                  <c:v>817</c:v>
                </c:pt>
                <c:pt idx="2">
                  <c:v>1774</c:v>
                </c:pt>
                <c:pt idx="3">
                  <c:v>2842</c:v>
                </c:pt>
                <c:pt idx="4">
                  <c:v>4121</c:v>
                </c:pt>
                <c:pt idx="5">
                  <c:v>5153</c:v>
                </c:pt>
                <c:pt idx="6">
                  <c:v>6575</c:v>
                </c:pt>
                <c:pt idx="7">
                  <c:v>8000</c:v>
                </c:pt>
                <c:pt idx="8">
                  <c:v>5982</c:v>
                </c:pt>
                <c:pt idx="9">
                  <c:v>3651</c:v>
                </c:pt>
                <c:pt idx="10">
                  <c:v>3688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3C-425D-A860-5125A3DE58CF}"/>
            </c:ext>
          </c:extLst>
        </c:ser>
        <c:ser>
          <c:idx val="7"/>
          <c:order val="2"/>
          <c:tx>
            <c:strRef>
              <c:f>'Осигурени лица'!$B$12</c:f>
              <c:strCache>
                <c:ptCount val="1"/>
                <c:pt idx="0">
                  <c:v>Всичко</c:v>
                </c:pt>
              </c:strCache>
            </c:strRef>
          </c:tx>
          <c:spPr>
            <a:ln w="381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Ref>
              <c:f>'Осигурени лица'!$D$12:$N$12</c:f>
              <c:numCache>
                <c:formatCode>#,##0</c:formatCode>
                <c:ptCount val="11"/>
                <c:pt idx="0">
                  <c:v>4192</c:v>
                </c:pt>
                <c:pt idx="1">
                  <c:v>4388</c:v>
                </c:pt>
                <c:pt idx="2">
                  <c:v>11288</c:v>
                </c:pt>
                <c:pt idx="3">
                  <c:v>21332</c:v>
                </c:pt>
                <c:pt idx="4">
                  <c:v>30937</c:v>
                </c:pt>
                <c:pt idx="5">
                  <c:v>43451</c:v>
                </c:pt>
                <c:pt idx="6">
                  <c:v>53816</c:v>
                </c:pt>
                <c:pt idx="7">
                  <c:v>55823</c:v>
                </c:pt>
                <c:pt idx="8">
                  <c:v>45427</c:v>
                </c:pt>
                <c:pt idx="9">
                  <c:v>25778</c:v>
                </c:pt>
                <c:pt idx="10">
                  <c:v>20767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3C-425D-A860-5125A3DE58CF}"/>
            </c:ext>
          </c:extLst>
        </c:ser>
        <c:ser>
          <c:idx val="0"/>
          <c:order val="3"/>
          <c:tx>
            <c:v>Средна възраст</c:v>
          </c:tx>
          <c:spPr>
            <a:ln w="25400">
              <a:solidFill>
                <a:srgbClr val="000080"/>
              </a:solidFill>
              <a:prstDash val="sysDash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BD3C-425D-A860-5125A3DE58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571200"/>
        <c:axId val="141572736"/>
      </c:lineChart>
      <c:catAx>
        <c:axId val="1415712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1" u="none" strike="noStrike" baseline="0">
                <a:solidFill>
                  <a:sysClr val="windowText" lastClr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415727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1572736"/>
        <c:scaling>
          <c:orientation val="minMax"/>
          <c:max val="60000"/>
          <c:min val="0"/>
        </c:scaling>
        <c:delete val="0"/>
        <c:axPos val="l"/>
        <c:majorGridlines>
          <c:spPr>
            <a:ln w="12700">
              <a:solidFill>
                <a:srgbClr val="FF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1" i="1" u="none" strike="noStrike" baseline="0">
                <a:solidFill>
                  <a:sysClr val="windowText" lastClr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41571200"/>
        <c:crosses val="autoZero"/>
        <c:crossBetween val="between"/>
        <c:majorUnit val="10000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6376453903569352"/>
          <c:y val="0.88278695932239237"/>
          <c:w val="0.54161371953985904"/>
          <c:h val="8.7912472479401579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1" i="1" u="none" strike="noStrike" baseline="0">
              <a:solidFill>
                <a:sysClr val="windowText" lastClr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legend>
    <c:plotVisOnly val="1"/>
    <c:dispBlanksAs val="gap"/>
    <c:showDLblsOverMax val="0"/>
  </c:chart>
  <c:spPr>
    <a:solidFill>
      <a:srgbClr val="99CCFF"/>
    </a:solidFill>
    <a:ln w="3175">
      <a:solidFill>
        <a:srgbClr val="000000"/>
      </a:solidFill>
      <a:prstDash val="solid"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bg-BG"/>
    </a:p>
  </c:txPr>
  <c:printSettings>
    <c:headerFooter alignWithMargins="0"/>
    <c:pageMargins b="1" l="0.75000000000000377" r="0.75000000000000377" t="1" header="0.5" footer="0.5"/>
    <c:pageSetup paperSize="9" orientation="landscape" horizontalDpi="0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'Осигурени лица'!$E$29</c:f>
          <c:strCache>
            <c:ptCount val="1"/>
            <c:pt idx="0">
              <c:v>Разпределение на осигурените лица в ДПФ по пол и възраст към 31.12.2023 г.</c:v>
            </c:pt>
          </c:strCache>
        </c:strRef>
      </c:tx>
      <c:layout>
        <c:manualLayout>
          <c:xMode val="edge"/>
          <c:yMode val="edge"/>
          <c:x val="0.20076726342711132"/>
          <c:y val="3.832752613240417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title>
    <c:autoTitleDeleted val="0"/>
    <c:plotArea>
      <c:layout>
        <c:manualLayout>
          <c:layoutTarget val="inner"/>
          <c:xMode val="edge"/>
          <c:yMode val="edge"/>
          <c:x val="9.4629156010230267E-2"/>
          <c:y val="0.16376306620209091"/>
          <c:w val="0.88618925831202044"/>
          <c:h val="0.61672473867596234"/>
        </c:manualLayout>
      </c:layout>
      <c:lineChart>
        <c:grouping val="standard"/>
        <c:varyColors val="0"/>
        <c:ser>
          <c:idx val="9"/>
          <c:order val="0"/>
          <c:tx>
            <c:strRef>
              <c:f>'Осигурени лица'!$B$14</c:f>
              <c:strCache>
                <c:ptCount val="1"/>
                <c:pt idx="0">
                  <c:v>Мъже</c:v>
                </c:pt>
              </c:strCache>
            </c:strRef>
          </c:tx>
          <c:spPr>
            <a:ln w="381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Ref>
              <c:f>'Осигурени лица'!$D$14:$N$14</c:f>
              <c:numCache>
                <c:formatCode>#,##0</c:formatCode>
                <c:ptCount val="11"/>
                <c:pt idx="0">
                  <c:v>302</c:v>
                </c:pt>
                <c:pt idx="1">
                  <c:v>2396</c:v>
                </c:pt>
                <c:pt idx="2">
                  <c:v>7363</c:v>
                </c:pt>
                <c:pt idx="3">
                  <c:v>14728</c:v>
                </c:pt>
                <c:pt idx="4">
                  <c:v>24021</c:v>
                </c:pt>
                <c:pt idx="5">
                  <c:v>32162</c:v>
                </c:pt>
                <c:pt idx="6">
                  <c:v>45463</c:v>
                </c:pt>
                <c:pt idx="7">
                  <c:v>57729</c:v>
                </c:pt>
                <c:pt idx="8">
                  <c:v>55103</c:v>
                </c:pt>
                <c:pt idx="9">
                  <c:v>42674</c:v>
                </c:pt>
                <c:pt idx="10">
                  <c:v>83528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01-424F-8BCD-427B6B9B44CF}"/>
            </c:ext>
          </c:extLst>
        </c:ser>
        <c:ser>
          <c:idx val="10"/>
          <c:order val="1"/>
          <c:tx>
            <c:strRef>
              <c:f>'Осигурени лица'!$B$15</c:f>
              <c:strCache>
                <c:ptCount val="1"/>
                <c:pt idx="0">
                  <c:v>Жени</c:v>
                </c:pt>
              </c:strCache>
            </c:strRef>
          </c:tx>
          <c:spPr>
            <a:ln w="381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Ref>
              <c:f>'Осигурени лица'!$D$15:$N$15</c:f>
              <c:numCache>
                <c:formatCode>#,##0</c:formatCode>
                <c:ptCount val="11"/>
                <c:pt idx="0">
                  <c:v>159</c:v>
                </c:pt>
                <c:pt idx="1">
                  <c:v>1482</c:v>
                </c:pt>
                <c:pt idx="2">
                  <c:v>4812</c:v>
                </c:pt>
                <c:pt idx="3">
                  <c:v>10124</c:v>
                </c:pt>
                <c:pt idx="4">
                  <c:v>18274</c:v>
                </c:pt>
                <c:pt idx="5">
                  <c:v>26639</c:v>
                </c:pt>
                <c:pt idx="6">
                  <c:v>35473</c:v>
                </c:pt>
                <c:pt idx="7">
                  <c:v>42954</c:v>
                </c:pt>
                <c:pt idx="8">
                  <c:v>42451</c:v>
                </c:pt>
                <c:pt idx="9">
                  <c:v>32181</c:v>
                </c:pt>
                <c:pt idx="10">
                  <c:v>62441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F01-424F-8BCD-427B6B9B44CF}"/>
            </c:ext>
          </c:extLst>
        </c:ser>
        <c:ser>
          <c:idx val="11"/>
          <c:order val="2"/>
          <c:tx>
            <c:strRef>
              <c:f>'Осигурени лица'!$B$16</c:f>
              <c:strCache>
                <c:ptCount val="1"/>
                <c:pt idx="0">
                  <c:v>Всичко</c:v>
                </c:pt>
              </c:strCache>
            </c:strRef>
          </c:tx>
          <c:spPr>
            <a:ln w="381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Ref>
              <c:f>'Осигурени лица'!$D$16:$N$16</c:f>
              <c:numCache>
                <c:formatCode>#,##0</c:formatCode>
                <c:ptCount val="11"/>
                <c:pt idx="0">
                  <c:v>461</c:v>
                </c:pt>
                <c:pt idx="1">
                  <c:v>3878</c:v>
                </c:pt>
                <c:pt idx="2">
                  <c:v>12175</c:v>
                </c:pt>
                <c:pt idx="3">
                  <c:v>24852</c:v>
                </c:pt>
                <c:pt idx="4">
                  <c:v>42295</c:v>
                </c:pt>
                <c:pt idx="5">
                  <c:v>58801</c:v>
                </c:pt>
                <c:pt idx="6">
                  <c:v>80936</c:v>
                </c:pt>
                <c:pt idx="7">
                  <c:v>100683</c:v>
                </c:pt>
                <c:pt idx="8">
                  <c:v>97554</c:v>
                </c:pt>
                <c:pt idx="9">
                  <c:v>74855</c:v>
                </c:pt>
                <c:pt idx="10">
                  <c:v>145969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F01-424F-8BCD-427B6B9B44CF}"/>
            </c:ext>
          </c:extLst>
        </c:ser>
        <c:ser>
          <c:idx val="0"/>
          <c:order val="3"/>
          <c:tx>
            <c:v>Средна възраст</c:v>
          </c:tx>
          <c:spPr>
            <a:ln w="25400">
              <a:solidFill>
                <a:srgbClr val="000080"/>
              </a:solidFill>
              <a:prstDash val="sysDash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FF01-424F-8BCD-427B6B9B44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05920"/>
        <c:axId val="141907456"/>
      </c:lineChart>
      <c:catAx>
        <c:axId val="1419059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1" u="none" strike="noStrike" baseline="0">
                <a:solidFill>
                  <a:sysClr val="windowText" lastClr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41907456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41907456"/>
        <c:scaling>
          <c:orientation val="minMax"/>
          <c:max val="145000"/>
          <c:min val="0"/>
        </c:scaling>
        <c:delete val="0"/>
        <c:axPos val="l"/>
        <c:majorGridlines>
          <c:spPr>
            <a:ln w="12700">
              <a:solidFill>
                <a:srgbClr val="FF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1" i="1" u="none" strike="noStrike" baseline="0">
                <a:solidFill>
                  <a:sysClr val="windowText" lastClr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41905920"/>
        <c:crosses val="autoZero"/>
        <c:crossBetween val="between"/>
        <c:majorUnit val="20000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7237851662404461"/>
          <c:y val="0.89547038327525663"/>
          <c:w val="0.52046035805625923"/>
          <c:h val="8.013937282230002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90" b="1" i="1" u="none" strike="noStrike" baseline="0">
              <a:solidFill>
                <a:sysClr val="windowText" lastClr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legend>
    <c:plotVisOnly val="1"/>
    <c:dispBlanksAs val="gap"/>
    <c:showDLblsOverMax val="0"/>
  </c:chart>
  <c:spPr>
    <a:solidFill>
      <a:srgbClr val="99CC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bg-BG"/>
    </a:p>
  </c:txPr>
  <c:printSettings>
    <c:headerFooter alignWithMargins="0"/>
    <c:pageMargins b="1" l="0.75000000000000377" r="0.75000000000000377" t="1" header="0.5" footer="0.5"/>
    <c:pageSetup paperSize="9" orientation="landscape" horizontalDpi="0" verticalDpi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'Осигурени лица'!$E$28</c:f>
          <c:strCache>
            <c:ptCount val="1"/>
            <c:pt idx="0">
              <c:v>Разпределение на осигурените лица в ППФ*** по пол и възраст към 31.12.2023 г.</c:v>
            </c:pt>
          </c:strCache>
        </c:strRef>
      </c:tx>
      <c:layout>
        <c:manualLayout>
          <c:xMode val="edge"/>
          <c:yMode val="edge"/>
          <c:x val="0.15074642535354721"/>
          <c:y val="3.793103448275889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title>
    <c:autoTitleDeleted val="0"/>
    <c:view3D>
      <c:rotX val="15"/>
      <c:hPercent val="36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6.9184780473869334E-2"/>
          <c:y val="0.120689756437788"/>
          <c:w val="0.93081521952613067"/>
          <c:h val="0.71379310344828129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'Осигурени лица'!$B$10</c:f>
              <c:strCache>
                <c:ptCount val="1"/>
                <c:pt idx="0">
                  <c:v>Мъже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'Осигурени лица'!$D$4:$N$4</c:f>
              <c:strCache>
                <c:ptCount val="11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</c:strCache>
            </c:strRef>
          </c:cat>
          <c:val>
            <c:numRef>
              <c:f>'Осигурени лица'!$D$10:$N$10</c:f>
              <c:numCache>
                <c:formatCode>#,##0</c:formatCode>
                <c:ptCount val="11"/>
                <c:pt idx="0">
                  <c:v>2335</c:v>
                </c:pt>
                <c:pt idx="1">
                  <c:v>3571</c:v>
                </c:pt>
                <c:pt idx="2">
                  <c:v>9514</c:v>
                </c:pt>
                <c:pt idx="3">
                  <c:v>18490</c:v>
                </c:pt>
                <c:pt idx="4">
                  <c:v>26816</c:v>
                </c:pt>
                <c:pt idx="5">
                  <c:v>38298</c:v>
                </c:pt>
                <c:pt idx="6">
                  <c:v>47241</c:v>
                </c:pt>
                <c:pt idx="7">
                  <c:v>47823</c:v>
                </c:pt>
                <c:pt idx="8">
                  <c:v>39445</c:v>
                </c:pt>
                <c:pt idx="9">
                  <c:v>22127</c:v>
                </c:pt>
                <c:pt idx="10">
                  <c:v>17079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C7-4833-9D76-B856A328BA55}"/>
            </c:ext>
          </c:extLst>
        </c:ser>
        <c:ser>
          <c:idx val="1"/>
          <c:order val="1"/>
          <c:tx>
            <c:strRef>
              <c:f>'Осигурени лица'!$B$11</c:f>
              <c:strCache>
                <c:ptCount val="1"/>
                <c:pt idx="0">
                  <c:v>Жени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'Осигурени лица'!$D$4:$N$4</c:f>
              <c:strCache>
                <c:ptCount val="11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</c:strCache>
            </c:strRef>
          </c:cat>
          <c:val>
            <c:numRef>
              <c:f>'Осигурени лица'!$D$11:$N$11</c:f>
              <c:numCache>
                <c:formatCode>#,##0</c:formatCode>
                <c:ptCount val="11"/>
                <c:pt idx="0">
                  <c:v>1857</c:v>
                </c:pt>
                <c:pt idx="1">
                  <c:v>817</c:v>
                </c:pt>
                <c:pt idx="2">
                  <c:v>1774</c:v>
                </c:pt>
                <c:pt idx="3">
                  <c:v>2842</c:v>
                </c:pt>
                <c:pt idx="4">
                  <c:v>4121</c:v>
                </c:pt>
                <c:pt idx="5">
                  <c:v>5153</c:v>
                </c:pt>
                <c:pt idx="6">
                  <c:v>6575</c:v>
                </c:pt>
                <c:pt idx="7">
                  <c:v>8000</c:v>
                </c:pt>
                <c:pt idx="8">
                  <c:v>5982</c:v>
                </c:pt>
                <c:pt idx="9">
                  <c:v>3651</c:v>
                </c:pt>
                <c:pt idx="10">
                  <c:v>3688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2C7-4833-9D76-B856A328BA55}"/>
            </c:ext>
          </c:extLst>
        </c:ser>
        <c:ser>
          <c:idx val="2"/>
          <c:order val="2"/>
          <c:tx>
            <c:strRef>
              <c:f>'Осигурени лица'!$B$12</c:f>
              <c:strCache>
                <c:ptCount val="1"/>
                <c:pt idx="0">
                  <c:v>Всичко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'Осигурени лица'!$D$4:$N$4</c:f>
              <c:strCache>
                <c:ptCount val="11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</c:strCache>
            </c:strRef>
          </c:cat>
          <c:val>
            <c:numRef>
              <c:f>'Осигурени лица'!$D$12:$N$12</c:f>
              <c:numCache>
                <c:formatCode>#,##0</c:formatCode>
                <c:ptCount val="11"/>
                <c:pt idx="0">
                  <c:v>4192</c:v>
                </c:pt>
                <c:pt idx="1">
                  <c:v>4388</c:v>
                </c:pt>
                <c:pt idx="2">
                  <c:v>11288</c:v>
                </c:pt>
                <c:pt idx="3">
                  <c:v>21332</c:v>
                </c:pt>
                <c:pt idx="4">
                  <c:v>30937</c:v>
                </c:pt>
                <c:pt idx="5">
                  <c:v>43451</c:v>
                </c:pt>
                <c:pt idx="6">
                  <c:v>53816</c:v>
                </c:pt>
                <c:pt idx="7">
                  <c:v>55823</c:v>
                </c:pt>
                <c:pt idx="8">
                  <c:v>45427</c:v>
                </c:pt>
                <c:pt idx="9">
                  <c:v>25778</c:v>
                </c:pt>
                <c:pt idx="10">
                  <c:v>20767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2C7-4833-9D76-B856A328BA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gapDepth val="0"/>
        <c:shape val="box"/>
        <c:axId val="141977088"/>
        <c:axId val="141978624"/>
        <c:axId val="0"/>
      </c:bar3DChart>
      <c:catAx>
        <c:axId val="1419770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419786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1978624"/>
        <c:scaling>
          <c:orientation val="minMax"/>
          <c:max val="6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41977088"/>
        <c:crosses val="autoZero"/>
        <c:crossBetween val="between"/>
        <c:majorUnit val="1000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9552301484702457"/>
          <c:y val="0.30689655172413832"/>
          <c:w val="8.95522388059702E-2"/>
          <c:h val="0.2103448275862081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715" b="0" i="0" u="none" strike="noStrike" baseline="0">
              <a:ln>
                <a:noFill/>
              </a:ln>
              <a:solidFill>
                <a:srgbClr val="000000"/>
              </a:solidFill>
              <a:effectLst/>
              <a:latin typeface="Arial"/>
              <a:ea typeface="Arial"/>
              <a:cs typeface="Arial"/>
            </a:defRPr>
          </a:pPr>
          <a:endParaRPr lang="bg-BG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bg-BG"/>
    </a:p>
  </c:txPr>
  <c:printSettings>
    <c:headerFooter alignWithMargins="0"/>
    <c:pageMargins b="1" l="0.750000000000004" r="0.750000000000004" t="1" header="0.5" footer="0.5"/>
    <c:pageSetup paperSize="9" orientation="landscape" horizontalDpi="0" verticalDpi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'Осигурени лица'!$E$29</c:f>
          <c:strCache>
            <c:ptCount val="1"/>
            <c:pt idx="0">
              <c:v>Разпределение на осигурените лица в ДПФ по пол и възраст към 31.12.2023 г.</c:v>
            </c:pt>
          </c:strCache>
        </c:strRef>
      </c:tx>
      <c:layout>
        <c:manualLayout>
          <c:xMode val="edge"/>
          <c:yMode val="edge"/>
          <c:x val="0.15281899109792518"/>
          <c:y val="3.819444444444444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title>
    <c:autoTitleDeleted val="0"/>
    <c:view3D>
      <c:rotX val="15"/>
      <c:hPercent val="37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9.7922848664688728E-2"/>
          <c:y val="0.12152818986067022"/>
          <c:w val="0.87240356083086057"/>
          <c:h val="0.74653030914411467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'Осигурени лица'!$B$14</c:f>
              <c:strCache>
                <c:ptCount val="1"/>
                <c:pt idx="0">
                  <c:v>Мъже</c:v>
                </c:pt>
              </c:strCache>
            </c:strRef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'Осигурени лица'!$D$4:$N$4</c:f>
              <c:strCache>
                <c:ptCount val="11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</c:strCache>
            </c:strRef>
          </c:cat>
          <c:val>
            <c:numRef>
              <c:f>'Осигурени лица'!$D$14:$N$14</c:f>
              <c:numCache>
                <c:formatCode>#,##0</c:formatCode>
                <c:ptCount val="11"/>
                <c:pt idx="0">
                  <c:v>302</c:v>
                </c:pt>
                <c:pt idx="1">
                  <c:v>2396</c:v>
                </c:pt>
                <c:pt idx="2">
                  <c:v>7363</c:v>
                </c:pt>
                <c:pt idx="3">
                  <c:v>14728</c:v>
                </c:pt>
                <c:pt idx="4">
                  <c:v>24021</c:v>
                </c:pt>
                <c:pt idx="5">
                  <c:v>32162</c:v>
                </c:pt>
                <c:pt idx="6">
                  <c:v>45463</c:v>
                </c:pt>
                <c:pt idx="7">
                  <c:v>57729</c:v>
                </c:pt>
                <c:pt idx="8">
                  <c:v>55103</c:v>
                </c:pt>
                <c:pt idx="9">
                  <c:v>42674</c:v>
                </c:pt>
                <c:pt idx="10">
                  <c:v>83528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A4-4403-92DC-137A93F757A8}"/>
            </c:ext>
          </c:extLst>
        </c:ser>
        <c:ser>
          <c:idx val="1"/>
          <c:order val="1"/>
          <c:tx>
            <c:strRef>
              <c:f>'Осигурени лица'!$B$15</c:f>
              <c:strCache>
                <c:ptCount val="1"/>
                <c:pt idx="0">
                  <c:v>Жени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'Осигурени лица'!$D$4:$N$4</c:f>
              <c:strCache>
                <c:ptCount val="11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</c:strCache>
            </c:strRef>
          </c:cat>
          <c:val>
            <c:numRef>
              <c:f>'Осигурени лица'!$D$15:$N$15</c:f>
              <c:numCache>
                <c:formatCode>#,##0</c:formatCode>
                <c:ptCount val="11"/>
                <c:pt idx="0">
                  <c:v>159</c:v>
                </c:pt>
                <c:pt idx="1">
                  <c:v>1482</c:v>
                </c:pt>
                <c:pt idx="2">
                  <c:v>4812</c:v>
                </c:pt>
                <c:pt idx="3">
                  <c:v>10124</c:v>
                </c:pt>
                <c:pt idx="4">
                  <c:v>18274</c:v>
                </c:pt>
                <c:pt idx="5">
                  <c:v>26639</c:v>
                </c:pt>
                <c:pt idx="6">
                  <c:v>35473</c:v>
                </c:pt>
                <c:pt idx="7">
                  <c:v>42954</c:v>
                </c:pt>
                <c:pt idx="8">
                  <c:v>42451</c:v>
                </c:pt>
                <c:pt idx="9">
                  <c:v>32181</c:v>
                </c:pt>
                <c:pt idx="10">
                  <c:v>62441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0A4-4403-92DC-137A93F757A8}"/>
            </c:ext>
          </c:extLst>
        </c:ser>
        <c:ser>
          <c:idx val="2"/>
          <c:order val="2"/>
          <c:tx>
            <c:strRef>
              <c:f>'Осигурени лица'!$B$16</c:f>
              <c:strCache>
                <c:ptCount val="1"/>
                <c:pt idx="0">
                  <c:v>Всичко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'Осигурени лица'!$D$4:$N$4</c:f>
              <c:strCache>
                <c:ptCount val="11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</c:strCache>
            </c:strRef>
          </c:cat>
          <c:val>
            <c:numRef>
              <c:f>'Осигурени лица'!$D$16:$N$16</c:f>
              <c:numCache>
                <c:formatCode>#,##0</c:formatCode>
                <c:ptCount val="11"/>
                <c:pt idx="0">
                  <c:v>461</c:v>
                </c:pt>
                <c:pt idx="1">
                  <c:v>3878</c:v>
                </c:pt>
                <c:pt idx="2">
                  <c:v>12175</c:v>
                </c:pt>
                <c:pt idx="3">
                  <c:v>24852</c:v>
                </c:pt>
                <c:pt idx="4">
                  <c:v>42295</c:v>
                </c:pt>
                <c:pt idx="5">
                  <c:v>58801</c:v>
                </c:pt>
                <c:pt idx="6">
                  <c:v>80936</c:v>
                </c:pt>
                <c:pt idx="7">
                  <c:v>100683</c:v>
                </c:pt>
                <c:pt idx="8">
                  <c:v>97554</c:v>
                </c:pt>
                <c:pt idx="9">
                  <c:v>74855</c:v>
                </c:pt>
                <c:pt idx="10">
                  <c:v>145969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0A4-4403-92DC-137A93F757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142097408"/>
        <c:axId val="142111488"/>
        <c:axId val="0"/>
      </c:bar3DChart>
      <c:catAx>
        <c:axId val="1420974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421114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2111488"/>
        <c:scaling>
          <c:orientation val="minMax"/>
          <c:max val="144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42097408"/>
        <c:crosses val="autoZero"/>
        <c:crossBetween val="between"/>
        <c:majorUnit val="2000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90887062250454576"/>
          <c:y val="0.36111184018664338"/>
          <c:w val="8.9020771513353095E-2"/>
          <c:h val="0.2118062846310879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69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bg-BG"/>
    </a:p>
  </c:txPr>
  <c:printSettings>
    <c:headerFooter alignWithMargins="0"/>
    <c:pageMargins b="1" l="0.75000000000000377" r="0.75000000000000377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'Осигурени лица'!$E$30</c:f>
          <c:strCache>
            <c:ptCount val="1"/>
            <c:pt idx="0">
              <c:v>Разпределение на осигурените лица в ДПФПС по пол и възраст към 31.12.2023 г.</c:v>
            </c:pt>
          </c:strCache>
        </c:strRef>
      </c:tx>
      <c:layout>
        <c:manualLayout>
          <c:xMode val="edge"/>
          <c:yMode val="edge"/>
          <c:x val="0.18974385894070941"/>
          <c:y val="3.64963503649636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title>
    <c:autoTitleDeleted val="0"/>
    <c:plotArea>
      <c:layout>
        <c:manualLayout>
          <c:layoutTarget val="inner"/>
          <c:xMode val="edge"/>
          <c:yMode val="edge"/>
          <c:x val="7.820522611832198E-2"/>
          <c:y val="0.15693458623436599"/>
          <c:w val="0.90384728546585225"/>
          <c:h val="0.60219085415512674"/>
        </c:manualLayout>
      </c:layout>
      <c:lineChart>
        <c:grouping val="standard"/>
        <c:varyColors val="0"/>
        <c:ser>
          <c:idx val="9"/>
          <c:order val="0"/>
          <c:tx>
            <c:strRef>
              <c:f>'Осигурени лица'!$B$18</c:f>
              <c:strCache>
                <c:ptCount val="1"/>
                <c:pt idx="0">
                  <c:v>Мъже</c:v>
                </c:pt>
              </c:strCache>
            </c:strRef>
          </c:tx>
          <c:spPr>
            <a:ln w="381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Ref>
              <c:f>'Осигурени лица'!$D$18:$N$18</c:f>
              <c:numCache>
                <c:formatCode>#,##0</c:formatCode>
                <c:ptCount val="11"/>
                <c:pt idx="0">
                  <c:v>0</c:v>
                </c:pt>
                <c:pt idx="1">
                  <c:v>40</c:v>
                </c:pt>
                <c:pt idx="2">
                  <c:v>192</c:v>
                </c:pt>
                <c:pt idx="3">
                  <c:v>391</c:v>
                </c:pt>
                <c:pt idx="4">
                  <c:v>585</c:v>
                </c:pt>
                <c:pt idx="5">
                  <c:v>633</c:v>
                </c:pt>
                <c:pt idx="6">
                  <c:v>479</c:v>
                </c:pt>
                <c:pt idx="7">
                  <c:v>355</c:v>
                </c:pt>
                <c:pt idx="8">
                  <c:v>216</c:v>
                </c:pt>
                <c:pt idx="9">
                  <c:v>138</c:v>
                </c:pt>
                <c:pt idx="10">
                  <c:v>112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14-46AA-824E-767F1812F368}"/>
            </c:ext>
          </c:extLst>
        </c:ser>
        <c:ser>
          <c:idx val="10"/>
          <c:order val="1"/>
          <c:tx>
            <c:strRef>
              <c:f>'Осигурени лица'!$B$19</c:f>
              <c:strCache>
                <c:ptCount val="1"/>
                <c:pt idx="0">
                  <c:v>Жени</c:v>
                </c:pt>
              </c:strCache>
            </c:strRef>
          </c:tx>
          <c:spPr>
            <a:ln w="381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Ref>
              <c:f>'Осигурени лица'!$D$19:$N$19</c:f>
              <c:numCache>
                <c:formatCode>#,##0</c:formatCode>
                <c:ptCount val="11"/>
                <c:pt idx="0">
                  <c:v>0</c:v>
                </c:pt>
                <c:pt idx="1">
                  <c:v>61</c:v>
                </c:pt>
                <c:pt idx="2">
                  <c:v>394</c:v>
                </c:pt>
                <c:pt idx="3">
                  <c:v>1010</c:v>
                </c:pt>
                <c:pt idx="4">
                  <c:v>1438</c:v>
                </c:pt>
                <c:pt idx="5">
                  <c:v>1342</c:v>
                </c:pt>
                <c:pt idx="6">
                  <c:v>1084</c:v>
                </c:pt>
                <c:pt idx="7">
                  <c:v>752</c:v>
                </c:pt>
                <c:pt idx="8">
                  <c:v>400</c:v>
                </c:pt>
                <c:pt idx="9">
                  <c:v>193</c:v>
                </c:pt>
                <c:pt idx="10">
                  <c:v>107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314-46AA-824E-767F1812F368}"/>
            </c:ext>
          </c:extLst>
        </c:ser>
        <c:ser>
          <c:idx val="11"/>
          <c:order val="2"/>
          <c:tx>
            <c:strRef>
              <c:f>'Осигурени лица'!$B$20</c:f>
              <c:strCache>
                <c:ptCount val="1"/>
                <c:pt idx="0">
                  <c:v>Всичко</c:v>
                </c:pt>
              </c:strCache>
            </c:strRef>
          </c:tx>
          <c:spPr>
            <a:ln w="381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Ref>
              <c:f>'Осигурени лица'!$D$20:$N$20</c:f>
              <c:numCache>
                <c:formatCode>#,##0</c:formatCode>
                <c:ptCount val="11"/>
                <c:pt idx="0">
                  <c:v>0</c:v>
                </c:pt>
                <c:pt idx="1">
                  <c:v>101</c:v>
                </c:pt>
                <c:pt idx="2">
                  <c:v>586</c:v>
                </c:pt>
                <c:pt idx="3">
                  <c:v>1401</c:v>
                </c:pt>
                <c:pt idx="4">
                  <c:v>2023</c:v>
                </c:pt>
                <c:pt idx="5">
                  <c:v>1975</c:v>
                </c:pt>
                <c:pt idx="6">
                  <c:v>1563</c:v>
                </c:pt>
                <c:pt idx="7">
                  <c:v>1107</c:v>
                </c:pt>
                <c:pt idx="8">
                  <c:v>616</c:v>
                </c:pt>
                <c:pt idx="9">
                  <c:v>331</c:v>
                </c:pt>
                <c:pt idx="10">
                  <c:v>219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314-46AA-824E-767F1812F368}"/>
            </c:ext>
          </c:extLst>
        </c:ser>
        <c:ser>
          <c:idx val="0"/>
          <c:order val="3"/>
          <c:tx>
            <c:v>Средна възраст</c:v>
          </c:tx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3314-46AA-824E-767F1812F3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2239616"/>
        <c:axId val="142241152"/>
      </c:lineChart>
      <c:catAx>
        <c:axId val="1422396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1" i="1" u="none" strike="noStrike" baseline="0">
                <a:solidFill>
                  <a:sysClr val="windowText" lastClr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422411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2241152"/>
        <c:scaling>
          <c:orientation val="minMax"/>
          <c:max val="2200"/>
          <c:min val="0"/>
        </c:scaling>
        <c:delete val="0"/>
        <c:axPos val="l"/>
        <c:majorGridlines>
          <c:spPr>
            <a:ln w="12700">
              <a:solidFill>
                <a:srgbClr val="FF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50" b="1" i="1" u="none" strike="noStrike" baseline="0">
                <a:solidFill>
                  <a:sysClr val="windowText" lastClr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42239616"/>
        <c:crosses val="autoZero"/>
        <c:crossBetween val="between"/>
        <c:majorUnit val="300"/>
        <c:minorUnit val="100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6410283329968653"/>
          <c:y val="0.8905124815602351"/>
          <c:w val="0.52179554478767076"/>
          <c:h val="8.3941605839416025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90" b="1" i="1" u="none" strike="noStrike" baseline="0">
              <a:solidFill>
                <a:sysClr val="windowText" lastClr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legend>
    <c:plotVisOnly val="1"/>
    <c:dispBlanksAs val="gap"/>
    <c:showDLblsOverMax val="0"/>
  </c:chart>
  <c:spPr>
    <a:solidFill>
      <a:srgbClr val="99CCFF"/>
    </a:solidFill>
    <a:ln w="3175">
      <a:solidFill>
        <a:srgbClr val="000000"/>
      </a:solidFill>
      <a:prstDash val="solid"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bg-BG"/>
    </a:p>
  </c:txPr>
  <c:printSettings>
    <c:headerFooter alignWithMargins="0"/>
    <c:pageMargins b="1" l="0.75000000000000377" r="0.75000000000000377" t="1" header="0.5" footer="0.5"/>
    <c:pageSetup paperSize="9" orientation="landscape" horizontalDpi="0" verticalDpi="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'Осигурени лица'!$E$30</c:f>
          <c:strCache>
            <c:ptCount val="1"/>
            <c:pt idx="0">
              <c:v>Разпределение на осигурените лица в ДПФПС по пол и възраст към 31.12.2023 г.</c:v>
            </c:pt>
          </c:strCache>
        </c:strRef>
      </c:tx>
      <c:layout>
        <c:manualLayout>
          <c:xMode val="edge"/>
          <c:yMode val="edge"/>
          <c:x val="0.13967326149610199"/>
          <c:y val="2.19780219780219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title>
    <c:autoTitleDeleted val="0"/>
    <c:view3D>
      <c:rotX val="15"/>
      <c:hPercent val="34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6.9836603417391438E-2"/>
          <c:y val="0.1135535197513155"/>
          <c:w val="0.92422058139610808"/>
          <c:h val="0.74725542029898484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'Осигурени лица'!$B$14</c:f>
              <c:strCache>
                <c:ptCount val="1"/>
                <c:pt idx="0">
                  <c:v>Мъже</c:v>
                </c:pt>
              </c:strCache>
            </c:strRef>
          </c:tx>
          <c:spPr>
            <a:solidFill>
              <a:srgbClr val="92D05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'Осигурени лица'!$D$4:$N$4</c:f>
              <c:strCache>
                <c:ptCount val="11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</c:strCache>
            </c:strRef>
          </c:cat>
          <c:val>
            <c:numRef>
              <c:f>'Осигурени лица'!$D$18:$N$18</c:f>
              <c:numCache>
                <c:formatCode>#,##0</c:formatCode>
                <c:ptCount val="11"/>
                <c:pt idx="0">
                  <c:v>0</c:v>
                </c:pt>
                <c:pt idx="1">
                  <c:v>40</c:v>
                </c:pt>
                <c:pt idx="2">
                  <c:v>192</c:v>
                </c:pt>
                <c:pt idx="3">
                  <c:v>391</c:v>
                </c:pt>
                <c:pt idx="4">
                  <c:v>585</c:v>
                </c:pt>
                <c:pt idx="5">
                  <c:v>633</c:v>
                </c:pt>
                <c:pt idx="6">
                  <c:v>479</c:v>
                </c:pt>
                <c:pt idx="7">
                  <c:v>355</c:v>
                </c:pt>
                <c:pt idx="8">
                  <c:v>216</c:v>
                </c:pt>
                <c:pt idx="9">
                  <c:v>138</c:v>
                </c:pt>
                <c:pt idx="10">
                  <c:v>112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4C-4E15-B8E9-B8DE28FB9639}"/>
            </c:ext>
          </c:extLst>
        </c:ser>
        <c:ser>
          <c:idx val="1"/>
          <c:order val="1"/>
          <c:tx>
            <c:strRef>
              <c:f>'Осигурени лица'!$B$15</c:f>
              <c:strCache>
                <c:ptCount val="1"/>
                <c:pt idx="0">
                  <c:v>Жени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'Осигурени лица'!$D$4:$N$4</c:f>
              <c:strCache>
                <c:ptCount val="11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</c:strCache>
            </c:strRef>
          </c:cat>
          <c:val>
            <c:numRef>
              <c:f>'Осигурени лица'!$D$19:$N$19</c:f>
              <c:numCache>
                <c:formatCode>#,##0</c:formatCode>
                <c:ptCount val="11"/>
                <c:pt idx="0">
                  <c:v>0</c:v>
                </c:pt>
                <c:pt idx="1">
                  <c:v>61</c:v>
                </c:pt>
                <c:pt idx="2">
                  <c:v>394</c:v>
                </c:pt>
                <c:pt idx="3">
                  <c:v>1010</c:v>
                </c:pt>
                <c:pt idx="4">
                  <c:v>1438</c:v>
                </c:pt>
                <c:pt idx="5">
                  <c:v>1342</c:v>
                </c:pt>
                <c:pt idx="6">
                  <c:v>1084</c:v>
                </c:pt>
                <c:pt idx="7">
                  <c:v>752</c:v>
                </c:pt>
                <c:pt idx="8">
                  <c:v>400</c:v>
                </c:pt>
                <c:pt idx="9">
                  <c:v>193</c:v>
                </c:pt>
                <c:pt idx="10">
                  <c:v>107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F4C-4E15-B8E9-B8DE28FB9639}"/>
            </c:ext>
          </c:extLst>
        </c:ser>
        <c:ser>
          <c:idx val="2"/>
          <c:order val="2"/>
          <c:tx>
            <c:strRef>
              <c:f>'Осигурени лица'!$B$16</c:f>
              <c:strCache>
                <c:ptCount val="1"/>
                <c:pt idx="0">
                  <c:v>Всичко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'Осигурени лица'!$D$4:$N$4</c:f>
              <c:strCache>
                <c:ptCount val="11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</c:strCache>
            </c:strRef>
          </c:cat>
          <c:val>
            <c:numRef>
              <c:f>'Осигурени лица'!$D$20:$N$20</c:f>
              <c:numCache>
                <c:formatCode>#,##0</c:formatCode>
                <c:ptCount val="11"/>
                <c:pt idx="0">
                  <c:v>0</c:v>
                </c:pt>
                <c:pt idx="1">
                  <c:v>101</c:v>
                </c:pt>
                <c:pt idx="2">
                  <c:v>586</c:v>
                </c:pt>
                <c:pt idx="3">
                  <c:v>1401</c:v>
                </c:pt>
                <c:pt idx="4">
                  <c:v>2023</c:v>
                </c:pt>
                <c:pt idx="5">
                  <c:v>1975</c:v>
                </c:pt>
                <c:pt idx="6">
                  <c:v>1563</c:v>
                </c:pt>
                <c:pt idx="7">
                  <c:v>1107</c:v>
                </c:pt>
                <c:pt idx="8">
                  <c:v>616</c:v>
                </c:pt>
                <c:pt idx="9">
                  <c:v>331</c:v>
                </c:pt>
                <c:pt idx="10">
                  <c:v>219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F4C-4E15-B8E9-B8DE28FB96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142307328"/>
        <c:axId val="142308864"/>
        <c:axId val="0"/>
      </c:bar3DChart>
      <c:catAx>
        <c:axId val="142307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423088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2308864"/>
        <c:scaling>
          <c:orientation val="minMax"/>
          <c:max val="22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42307328"/>
        <c:crosses val="autoZero"/>
        <c:crossBetween val="between"/>
        <c:majorUnit val="300"/>
        <c:minorUnit val="10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9450285281947484"/>
          <c:y val="0.26740003653389477"/>
          <c:w val="9.3610698365527767E-2"/>
          <c:h val="0.234433003566863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7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bg-BG"/>
    </a:p>
  </c:txPr>
  <c:printSettings>
    <c:headerFooter alignWithMargins="0"/>
    <c:pageMargins b="1" l="0.75000000000000377" r="0.75000000000000377" t="1" header="0.5" footer="0.5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'Осигурени лица'!$E$27</c:f>
          <c:strCache>
            <c:ptCount val="1"/>
            <c:pt idx="0">
              <c:v>Разпределение на осигурените лица в УПФ** по пол и възраст към 31.12.2023 г.</c:v>
            </c:pt>
          </c:strCache>
        </c:strRef>
      </c:tx>
      <c:layout>
        <c:manualLayout>
          <c:xMode val="edge"/>
          <c:yMode val="edge"/>
          <c:x val="0.15074642535354721"/>
          <c:y val="3.79310344827589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title>
    <c:autoTitleDeleted val="0"/>
    <c:view3D>
      <c:rotX val="15"/>
      <c:hPercent val="36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8.5356749105548801E-2"/>
          <c:y val="0.12068965517241387"/>
          <c:w val="0.8955230406971787"/>
          <c:h val="0.71379310344828173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'Осигурени лица'!$B$10</c:f>
              <c:strCache>
                <c:ptCount val="1"/>
                <c:pt idx="0">
                  <c:v>Мъже</c:v>
                </c:pt>
              </c:strCache>
            </c:strRef>
          </c:tx>
          <c:spPr>
            <a:ln>
              <a:solidFill>
                <a:srgbClr val="000000"/>
              </a:solidFill>
            </a:ln>
          </c:spPr>
          <c:invertIfNegative val="0"/>
          <c:cat>
            <c:strRef>
              <c:f>'Осигурени лица'!$D$4:$N$4</c:f>
              <c:strCache>
                <c:ptCount val="11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</c:strCache>
            </c:strRef>
          </c:cat>
          <c:val>
            <c:numRef>
              <c:f>'Осигурени лица'!$D$6:$M$6</c:f>
              <c:numCache>
                <c:formatCode>#,##0</c:formatCode>
                <c:ptCount val="10"/>
                <c:pt idx="0">
                  <c:v>34141</c:v>
                </c:pt>
                <c:pt idx="1">
                  <c:v>124473</c:v>
                </c:pt>
                <c:pt idx="2">
                  <c:v>161057</c:v>
                </c:pt>
                <c:pt idx="3">
                  <c:v>223622</c:v>
                </c:pt>
                <c:pt idx="4">
                  <c:v>272922</c:v>
                </c:pt>
                <c:pt idx="5">
                  <c:v>287828</c:v>
                </c:pt>
                <c:pt idx="6">
                  <c:v>320876</c:v>
                </c:pt>
                <c:pt idx="7">
                  <c:v>279498</c:v>
                </c:pt>
                <c:pt idx="8">
                  <c:v>228404</c:v>
                </c:pt>
                <c:pt idx="9">
                  <c:v>162585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CC-4A36-A1C0-ABCB0319EEB4}"/>
            </c:ext>
          </c:extLst>
        </c:ser>
        <c:ser>
          <c:idx val="1"/>
          <c:order val="1"/>
          <c:tx>
            <c:strRef>
              <c:f>'Осигурени лица'!$B$11</c:f>
              <c:strCache>
                <c:ptCount val="1"/>
                <c:pt idx="0">
                  <c:v>Жени</c:v>
                </c:pt>
              </c:strCache>
            </c:strRef>
          </c:tx>
          <c:spPr>
            <a:ln>
              <a:solidFill>
                <a:srgbClr val="000000"/>
              </a:solidFill>
            </a:ln>
          </c:spPr>
          <c:invertIfNegative val="0"/>
          <c:cat>
            <c:strRef>
              <c:f>'Осигурени лица'!$D$4:$N$4</c:f>
              <c:strCache>
                <c:ptCount val="11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</c:strCache>
            </c:strRef>
          </c:cat>
          <c:val>
            <c:numRef>
              <c:f>'Осигурени лица'!$D$7:$M$7</c:f>
              <c:numCache>
                <c:formatCode>#,##0</c:formatCode>
                <c:ptCount val="10"/>
                <c:pt idx="0">
                  <c:v>29172</c:v>
                </c:pt>
                <c:pt idx="1">
                  <c:v>102307</c:v>
                </c:pt>
                <c:pt idx="2">
                  <c:v>132970</c:v>
                </c:pt>
                <c:pt idx="3">
                  <c:v>200780</c:v>
                </c:pt>
                <c:pt idx="4">
                  <c:v>248565</c:v>
                </c:pt>
                <c:pt idx="5">
                  <c:v>262845</c:v>
                </c:pt>
                <c:pt idx="6">
                  <c:v>296783</c:v>
                </c:pt>
                <c:pt idx="7">
                  <c:v>272807</c:v>
                </c:pt>
                <c:pt idx="8">
                  <c:v>236005</c:v>
                </c:pt>
                <c:pt idx="9">
                  <c:v>143497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FCC-4A36-A1C0-ABCB0319EEB4}"/>
            </c:ext>
          </c:extLst>
        </c:ser>
        <c:ser>
          <c:idx val="2"/>
          <c:order val="2"/>
          <c:tx>
            <c:strRef>
              <c:f>'Осигурени лица'!$B$12</c:f>
              <c:strCache>
                <c:ptCount val="1"/>
                <c:pt idx="0">
                  <c:v>Всичко</c:v>
                </c:pt>
              </c:strCache>
            </c:strRef>
          </c:tx>
          <c:spPr>
            <a:ln>
              <a:solidFill>
                <a:srgbClr val="000000"/>
              </a:solidFill>
            </a:ln>
          </c:spPr>
          <c:invertIfNegative val="0"/>
          <c:cat>
            <c:strRef>
              <c:f>'Осигурени лица'!$D$4:$N$4</c:f>
              <c:strCache>
                <c:ptCount val="11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</c:strCache>
            </c:strRef>
          </c:cat>
          <c:val>
            <c:numRef>
              <c:f>'Осигурени лица'!$D$8:$M$8</c:f>
              <c:numCache>
                <c:formatCode>#,##0</c:formatCode>
                <c:ptCount val="10"/>
                <c:pt idx="0">
                  <c:v>63313</c:v>
                </c:pt>
                <c:pt idx="1">
                  <c:v>226780</c:v>
                </c:pt>
                <c:pt idx="2">
                  <c:v>294027</c:v>
                </c:pt>
                <c:pt idx="3">
                  <c:v>424402</c:v>
                </c:pt>
                <c:pt idx="4">
                  <c:v>521487</c:v>
                </c:pt>
                <c:pt idx="5">
                  <c:v>550673</c:v>
                </c:pt>
                <c:pt idx="6">
                  <c:v>617659</c:v>
                </c:pt>
                <c:pt idx="7">
                  <c:v>552305</c:v>
                </c:pt>
                <c:pt idx="8">
                  <c:v>464409</c:v>
                </c:pt>
                <c:pt idx="9">
                  <c:v>306082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FCC-4A36-A1C0-ABCB0319EE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gapDepth val="0"/>
        <c:shape val="box"/>
        <c:axId val="142394880"/>
        <c:axId val="142396416"/>
        <c:axId val="0"/>
      </c:bar3DChart>
      <c:catAx>
        <c:axId val="1423948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42396416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42396416"/>
        <c:scaling>
          <c:orientation val="minMax"/>
          <c:max val="65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42394880"/>
        <c:crosses val="autoZero"/>
        <c:crossBetween val="between"/>
        <c:majorUnit val="10000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9552301484702457"/>
          <c:y val="0.30689655172413832"/>
          <c:w val="8.95522388059702E-2"/>
          <c:h val="0.2103448275862082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715" b="0" i="0" u="none" strike="noStrike" baseline="0">
              <a:ln>
                <a:noFill/>
              </a:ln>
              <a:solidFill>
                <a:srgbClr val="000000"/>
              </a:solidFill>
              <a:effectLst/>
              <a:latin typeface="Arial"/>
              <a:ea typeface="Arial"/>
              <a:cs typeface="Arial"/>
            </a:defRPr>
          </a:pPr>
          <a:endParaRPr lang="bg-BG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bg-BG"/>
    </a:p>
  </c:txPr>
  <c:printSettings>
    <c:headerFooter alignWithMargins="0"/>
    <c:pageMargins b="1" l="0.75000000000000422" r="0.75000000000000422" t="1" header="0.5" footer="0.5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'Натрупани средства'!$D$27</c:f>
          <c:strCache>
            <c:ptCount val="1"/>
            <c:pt idx="0">
              <c:v>Среден размер* на натрупаните средства на едно осигурено лице в УПФ към 31.12.2023 г.</c:v>
            </c:pt>
          </c:strCache>
        </c:strRef>
      </c:tx>
      <c:layout>
        <c:manualLayout>
          <c:xMode val="edge"/>
          <c:yMode val="edge"/>
          <c:x val="0.14216868226399929"/>
          <c:y val="3.583061889250815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title>
    <c:autoTitleDeleted val="0"/>
    <c:plotArea>
      <c:layout>
        <c:manualLayout>
          <c:layoutTarget val="inner"/>
          <c:xMode val="edge"/>
          <c:yMode val="edge"/>
          <c:x val="7.7108433734939932E-2"/>
          <c:y val="0.13355070101075917"/>
          <c:w val="0.84337349397590367"/>
          <c:h val="0.65472416836982705"/>
        </c:manualLayout>
      </c:layout>
      <c:barChart>
        <c:barDir val="bar"/>
        <c:grouping val="clustered"/>
        <c:varyColors val="0"/>
        <c:ser>
          <c:idx val="3"/>
          <c:order val="0"/>
          <c:tx>
            <c:strRef>
              <c:f>'Натрупани средства'!$B$8</c:f>
              <c:strCache>
                <c:ptCount val="1"/>
                <c:pt idx="0">
                  <c:v>Общо</c:v>
                </c:pt>
              </c:strCache>
            </c:strRef>
          </c:tx>
          <c:spPr>
            <a:solidFill>
              <a:srgbClr val="CC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'Натрупани средства'!$C$4:$N$4</c:f>
              <c:strCache>
                <c:ptCount val="12"/>
                <c:pt idx="0">
                  <c:v>Общо</c:v>
                </c:pt>
                <c:pt idx="1">
                  <c:v>15-19 г.</c:v>
                </c:pt>
                <c:pt idx="2">
                  <c:v>20-24 г.</c:v>
                </c:pt>
                <c:pt idx="3">
                  <c:v>25-29 г.</c:v>
                </c:pt>
                <c:pt idx="4">
                  <c:v>30-34 г.</c:v>
                </c:pt>
                <c:pt idx="5">
                  <c:v>35-39 г.</c:v>
                </c:pt>
                <c:pt idx="6">
                  <c:v>40-44 г.</c:v>
                </c:pt>
                <c:pt idx="7">
                  <c:v>45-49 г.</c:v>
                </c:pt>
                <c:pt idx="8">
                  <c:v>50-54 г.</c:v>
                </c:pt>
                <c:pt idx="9">
                  <c:v>55-59 г.</c:v>
                </c:pt>
                <c:pt idx="10">
                  <c:v>60-64 г.</c:v>
                </c:pt>
                <c:pt idx="11">
                  <c:v>над 64 г.</c:v>
                </c:pt>
              </c:strCache>
            </c:strRef>
          </c:cat>
          <c:val>
            <c:numRef>
              <c:f>'Натрупани средства'!$C$8:$M$8</c:f>
              <c:numCache>
                <c:formatCode>#,##0.00</c:formatCode>
                <c:ptCount val="11"/>
                <c:pt idx="0">
                  <c:v>4939.4329334688173</c:v>
                </c:pt>
                <c:pt idx="1">
                  <c:v>566.78758485619062</c:v>
                </c:pt>
                <c:pt idx="2">
                  <c:v>944.84328904665301</c:v>
                </c:pt>
                <c:pt idx="3">
                  <c:v>2326.6954961279071</c:v>
                </c:pt>
                <c:pt idx="4">
                  <c:v>3685.3338246520989</c:v>
                </c:pt>
                <c:pt idx="5">
                  <c:v>4864.6630571615406</c:v>
                </c:pt>
                <c:pt idx="6">
                  <c:v>5673.9941979541381</c:v>
                </c:pt>
                <c:pt idx="7">
                  <c:v>6076.7662276757883</c:v>
                </c:pt>
                <c:pt idx="8">
                  <c:v>6371.1969722164386</c:v>
                </c:pt>
                <c:pt idx="9">
                  <c:v>6221.454815496686</c:v>
                </c:pt>
                <c:pt idx="10">
                  <c:v>5034.3331088401146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AB4-4E24-8141-29FD30A23A32}"/>
            </c:ext>
          </c:extLst>
        </c:ser>
        <c:ser>
          <c:idx val="2"/>
          <c:order val="1"/>
          <c:tx>
            <c:strRef>
              <c:f>'Натрупани средства'!$B$7</c:f>
              <c:strCache>
                <c:ptCount val="1"/>
                <c:pt idx="0">
                  <c:v>Жени</c:v>
                </c:pt>
              </c:strCache>
            </c:strRef>
          </c:tx>
          <c:spPr>
            <a:solidFill>
              <a:srgbClr val="FFCC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'Натрупани средства'!$C$4:$N$4</c:f>
              <c:strCache>
                <c:ptCount val="12"/>
                <c:pt idx="0">
                  <c:v>Общо</c:v>
                </c:pt>
                <c:pt idx="1">
                  <c:v>15-19 г.</c:v>
                </c:pt>
                <c:pt idx="2">
                  <c:v>20-24 г.</c:v>
                </c:pt>
                <c:pt idx="3">
                  <c:v>25-29 г.</c:v>
                </c:pt>
                <c:pt idx="4">
                  <c:v>30-34 г.</c:v>
                </c:pt>
                <c:pt idx="5">
                  <c:v>35-39 г.</c:v>
                </c:pt>
                <c:pt idx="6">
                  <c:v>40-44 г.</c:v>
                </c:pt>
                <c:pt idx="7">
                  <c:v>45-49 г.</c:v>
                </c:pt>
                <c:pt idx="8">
                  <c:v>50-54 г.</c:v>
                </c:pt>
                <c:pt idx="9">
                  <c:v>55-59 г.</c:v>
                </c:pt>
                <c:pt idx="10">
                  <c:v>60-64 г.</c:v>
                </c:pt>
                <c:pt idx="11">
                  <c:v>над 64 г.</c:v>
                </c:pt>
              </c:strCache>
            </c:strRef>
          </c:cat>
          <c:val>
            <c:numRef>
              <c:f>'Натрупани средства'!$C$7:$M$7</c:f>
              <c:numCache>
                <c:formatCode>#,##0.00</c:formatCode>
                <c:ptCount val="11"/>
                <c:pt idx="0">
                  <c:v>4700.9402855435155</c:v>
                </c:pt>
                <c:pt idx="1">
                  <c:v>504.15772727272724</c:v>
                </c:pt>
                <c:pt idx="2">
                  <c:v>840.80975075019307</c:v>
                </c:pt>
                <c:pt idx="3">
                  <c:v>2100.4925451605627</c:v>
                </c:pt>
                <c:pt idx="4">
                  <c:v>3238.422223926686</c:v>
                </c:pt>
                <c:pt idx="5">
                  <c:v>4340.962155130449</c:v>
                </c:pt>
                <c:pt idx="6">
                  <c:v>5246.3892352146695</c:v>
                </c:pt>
                <c:pt idx="7">
                  <c:v>5907.0737001445495</c:v>
                </c:pt>
                <c:pt idx="8">
                  <c:v>6302.8353001205978</c:v>
                </c:pt>
                <c:pt idx="9">
                  <c:v>6283.0990736636941</c:v>
                </c:pt>
                <c:pt idx="10">
                  <c:v>4244.6019053359996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AB4-4E24-8141-29FD30A23A32}"/>
            </c:ext>
          </c:extLst>
        </c:ser>
        <c:ser>
          <c:idx val="1"/>
          <c:order val="2"/>
          <c:tx>
            <c:strRef>
              <c:f>'Натрупани средства'!$B$6</c:f>
              <c:strCache>
                <c:ptCount val="1"/>
                <c:pt idx="0">
                  <c:v>Мъже</c:v>
                </c:pt>
              </c:strCache>
            </c:strRef>
          </c:tx>
          <c:spPr>
            <a:solidFill>
              <a:srgbClr val="99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'Натрупани средства'!$C$4:$N$4</c:f>
              <c:strCache>
                <c:ptCount val="12"/>
                <c:pt idx="0">
                  <c:v>Общо</c:v>
                </c:pt>
                <c:pt idx="1">
                  <c:v>15-19 г.</c:v>
                </c:pt>
                <c:pt idx="2">
                  <c:v>20-24 г.</c:v>
                </c:pt>
                <c:pt idx="3">
                  <c:v>25-29 г.</c:v>
                </c:pt>
                <c:pt idx="4">
                  <c:v>30-34 г.</c:v>
                </c:pt>
                <c:pt idx="5">
                  <c:v>35-39 г.</c:v>
                </c:pt>
                <c:pt idx="6">
                  <c:v>40-44 г.</c:v>
                </c:pt>
                <c:pt idx="7">
                  <c:v>45-49 г.</c:v>
                </c:pt>
                <c:pt idx="8">
                  <c:v>50-54 г.</c:v>
                </c:pt>
                <c:pt idx="9">
                  <c:v>55-59 г.</c:v>
                </c:pt>
                <c:pt idx="10">
                  <c:v>60-64 г.</c:v>
                </c:pt>
                <c:pt idx="11">
                  <c:v>над 64 г.</c:v>
                </c:pt>
              </c:strCache>
            </c:strRef>
          </c:cat>
          <c:val>
            <c:numRef>
              <c:f>'Натрупани средства'!$C$6:$M$6</c:f>
              <c:numCache>
                <c:formatCode>#,##0.00</c:formatCode>
                <c:ptCount val="11"/>
                <c:pt idx="0">
                  <c:v>5158.6136962335704</c:v>
                </c:pt>
                <c:pt idx="1">
                  <c:v>620.30207492457748</c:v>
                </c:pt>
                <c:pt idx="2">
                  <c:v>1030.3506617499377</c:v>
                </c:pt>
                <c:pt idx="3">
                  <c:v>2513.45053558678</c:v>
                </c:pt>
                <c:pt idx="4">
                  <c:v>4086.5953784958551</c:v>
                </c:pt>
                <c:pt idx="5">
                  <c:v>5341.6261261459322</c:v>
                </c:pt>
                <c:pt idx="6">
                  <c:v>6064.4837487666236</c:v>
                </c:pt>
                <c:pt idx="7">
                  <c:v>6233.7173782707332</c:v>
                </c:pt>
                <c:pt idx="8">
                  <c:v>6437.9221104265516</c:v>
                </c:pt>
                <c:pt idx="9">
                  <c:v>6157.759113369294</c:v>
                </c:pt>
                <c:pt idx="10">
                  <c:v>5731.3473383768487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B4-4E24-8141-29FD30A23A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2490624"/>
        <c:axId val="142504704"/>
      </c:barChart>
      <c:catAx>
        <c:axId val="14249062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425047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2504704"/>
        <c:scaling>
          <c:orientation val="minMax"/>
          <c:max val="6500"/>
          <c:min val="0"/>
        </c:scaling>
        <c:delete val="0"/>
        <c:axPos val="b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olid"/>
            </a:ln>
          </c:spPr>
        </c:majorGridlines>
        <c:numFmt formatCode="#,##0\ &quot;лв&quot;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42490624"/>
        <c:crosses val="autoZero"/>
        <c:crossBetween val="between"/>
        <c:majorUnit val="2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3132527094400364"/>
          <c:y val="0.38436550480050158"/>
          <c:w val="6.2650541888005701E-2"/>
          <c:h val="0.4169387947027812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bg-BG"/>
    </a:p>
  </c:txPr>
  <c:printSettings>
    <c:headerFooter alignWithMargins="0"/>
    <c:pageMargins b="1" l="0.75000000000000377" r="0.75000000000000377" t="1" header="0.5" footer="0.5"/>
    <c:pageSetup paperSize="9" orientation="landscape" horizontalDpi="0" verticalDpi="0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4" Type="http://schemas.openxmlformats.org/officeDocument/2006/relationships/chart" Target="../charts/chart1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20</xdr:row>
      <xdr:rowOff>133350</xdr:rowOff>
    </xdr:from>
    <xdr:to>
      <xdr:col>14</xdr:col>
      <xdr:colOff>9525</xdr:colOff>
      <xdr:row>37</xdr:row>
      <xdr:rowOff>123825</xdr:rowOff>
    </xdr:to>
    <xdr:graphicFrame macro="">
      <xdr:nvGraphicFramePr>
        <xdr:cNvPr id="133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38100</xdr:colOff>
      <xdr:row>39</xdr:row>
      <xdr:rowOff>114300</xdr:rowOff>
    </xdr:from>
    <xdr:to>
      <xdr:col>14</xdr:col>
      <xdr:colOff>47625</xdr:colOff>
      <xdr:row>55</xdr:row>
      <xdr:rowOff>123825</xdr:rowOff>
    </xdr:to>
    <xdr:graphicFrame macro="">
      <xdr:nvGraphicFramePr>
        <xdr:cNvPr id="1335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9525</xdr:colOff>
      <xdr:row>57</xdr:row>
      <xdr:rowOff>38100</xdr:rowOff>
    </xdr:from>
    <xdr:to>
      <xdr:col>14</xdr:col>
      <xdr:colOff>28575</xdr:colOff>
      <xdr:row>74</xdr:row>
      <xdr:rowOff>19050</xdr:rowOff>
    </xdr:to>
    <xdr:graphicFrame macro="">
      <xdr:nvGraphicFramePr>
        <xdr:cNvPr id="1336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390525</xdr:colOff>
      <xdr:row>43</xdr:row>
      <xdr:rowOff>76199</xdr:rowOff>
    </xdr:from>
    <xdr:to>
      <xdr:col>9</xdr:col>
      <xdr:colOff>409575</xdr:colOff>
      <xdr:row>51</xdr:row>
      <xdr:rowOff>104775</xdr:rowOff>
    </xdr:to>
    <xdr:sp macro="" textlink="">
      <xdr:nvSpPr>
        <xdr:cNvPr id="1337" name="Line 4"/>
        <xdr:cNvSpPr>
          <a:spLocks noChangeShapeType="1"/>
        </xdr:cNvSpPr>
      </xdr:nvSpPr>
      <xdr:spPr bwMode="auto">
        <a:xfrm flipH="1" flipV="1">
          <a:off x="5438775" y="7067549"/>
          <a:ext cx="19050" cy="1323976"/>
        </a:xfrm>
        <a:prstGeom prst="line">
          <a:avLst/>
        </a:prstGeom>
        <a:noFill/>
        <a:ln w="1270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10</xdr:col>
      <xdr:colOff>428623</xdr:colOff>
      <xdr:row>62</xdr:row>
      <xdr:rowOff>133349</xdr:rowOff>
    </xdr:from>
    <xdr:to>
      <xdr:col>10</xdr:col>
      <xdr:colOff>438151</xdr:colOff>
      <xdr:row>70</xdr:row>
      <xdr:rowOff>76194</xdr:rowOff>
    </xdr:to>
    <xdr:sp macro="" textlink="">
      <xdr:nvSpPr>
        <xdr:cNvPr id="1338" name="Line 5"/>
        <xdr:cNvSpPr>
          <a:spLocks noChangeShapeType="1"/>
        </xdr:cNvSpPr>
      </xdr:nvSpPr>
      <xdr:spPr bwMode="auto">
        <a:xfrm flipV="1">
          <a:off x="6095998" y="10201274"/>
          <a:ext cx="9528" cy="1238245"/>
        </a:xfrm>
        <a:prstGeom prst="line">
          <a:avLst/>
        </a:prstGeom>
        <a:noFill/>
        <a:ln w="1270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15</xdr:col>
      <xdr:colOff>590549</xdr:colOff>
      <xdr:row>21</xdr:row>
      <xdr:rowOff>0</xdr:rowOff>
    </xdr:from>
    <xdr:to>
      <xdr:col>27</xdr:col>
      <xdr:colOff>276224</xdr:colOff>
      <xdr:row>37</xdr:row>
      <xdr:rowOff>133350</xdr:rowOff>
    </xdr:to>
    <xdr:graphicFrame macro="">
      <xdr:nvGraphicFramePr>
        <xdr:cNvPr id="1340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15</xdr:col>
      <xdr:colOff>571499</xdr:colOff>
      <xdr:row>39</xdr:row>
      <xdr:rowOff>95250</xdr:rowOff>
    </xdr:from>
    <xdr:to>
      <xdr:col>27</xdr:col>
      <xdr:colOff>304800</xdr:colOff>
      <xdr:row>56</xdr:row>
      <xdr:rowOff>85725</xdr:rowOff>
    </xdr:to>
    <xdr:graphicFrame macro="">
      <xdr:nvGraphicFramePr>
        <xdr:cNvPr id="1341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28575</xdr:colOff>
      <xdr:row>76</xdr:row>
      <xdr:rowOff>133350</xdr:rowOff>
    </xdr:from>
    <xdr:to>
      <xdr:col>14</xdr:col>
      <xdr:colOff>28575</xdr:colOff>
      <xdr:row>92</xdr:row>
      <xdr:rowOff>152400</xdr:rowOff>
    </xdr:to>
    <xdr:graphicFrame macro="">
      <xdr:nvGraphicFramePr>
        <xdr:cNvPr id="1342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15</xdr:col>
      <xdr:colOff>600075</xdr:colOff>
      <xdr:row>58</xdr:row>
      <xdr:rowOff>57150</xdr:rowOff>
    </xdr:from>
    <xdr:to>
      <xdr:col>27</xdr:col>
      <xdr:colOff>342900</xdr:colOff>
      <xdr:row>74</xdr:row>
      <xdr:rowOff>66675</xdr:rowOff>
    </xdr:to>
    <xdr:graphicFrame macro="">
      <xdr:nvGraphicFramePr>
        <xdr:cNvPr id="1344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8</xdr:col>
      <xdr:colOff>142086</xdr:colOff>
      <xdr:row>80</xdr:row>
      <xdr:rowOff>104775</xdr:rowOff>
    </xdr:from>
    <xdr:to>
      <xdr:col>8</xdr:col>
      <xdr:colOff>161925</xdr:colOff>
      <xdr:row>88</xdr:row>
      <xdr:rowOff>148433</xdr:rowOff>
    </xdr:to>
    <xdr:cxnSp macro="">
      <xdr:nvCxnSpPr>
        <xdr:cNvPr id="14" name="Straight Connector 13"/>
        <xdr:cNvCxnSpPr/>
      </xdr:nvCxnSpPr>
      <xdr:spPr>
        <a:xfrm flipH="1">
          <a:off x="4571211" y="13087350"/>
          <a:ext cx="19839" cy="1339058"/>
        </a:xfrm>
        <a:prstGeom prst="line">
          <a:avLst/>
        </a:prstGeom>
        <a:ln>
          <a:prstDash val="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590550</xdr:colOff>
      <xdr:row>2</xdr:row>
      <xdr:rowOff>114300</xdr:rowOff>
    </xdr:from>
    <xdr:to>
      <xdr:col>27</xdr:col>
      <xdr:colOff>247650</xdr:colOff>
      <xdr:row>18</xdr:row>
      <xdr:rowOff>133350</xdr:rowOff>
    </xdr:to>
    <xdr:graphicFrame macro="">
      <xdr:nvGraphicFramePr>
        <xdr:cNvPr id="15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0.58896</cdr:x>
      <cdr:y>0.223</cdr:y>
    </cdr:from>
    <cdr:to>
      <cdr:x>0.58922</cdr:x>
      <cdr:y>0.78073</cdr:y>
    </cdr:to>
    <cdr:sp macro="" textlink="">
      <cdr:nvSpPr>
        <cdr:cNvPr id="2049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4370049" y="609600"/>
          <a:ext cx="1926" cy="1524662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prstDash val="dash"/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bg-BG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22</xdr:row>
      <xdr:rowOff>19050</xdr:rowOff>
    </xdr:from>
    <xdr:to>
      <xdr:col>13</xdr:col>
      <xdr:colOff>304800</xdr:colOff>
      <xdr:row>40</xdr:row>
      <xdr:rowOff>28575</xdr:rowOff>
    </xdr:to>
    <xdr:graphicFrame macro="">
      <xdr:nvGraphicFramePr>
        <xdr:cNvPr id="420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285750</xdr:colOff>
      <xdr:row>41</xdr:row>
      <xdr:rowOff>9525</xdr:rowOff>
    </xdr:from>
    <xdr:to>
      <xdr:col>13</xdr:col>
      <xdr:colOff>295275</xdr:colOff>
      <xdr:row>59</xdr:row>
      <xdr:rowOff>142875</xdr:rowOff>
    </xdr:to>
    <xdr:graphicFrame macro="">
      <xdr:nvGraphicFramePr>
        <xdr:cNvPr id="4210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276225</xdr:colOff>
      <xdr:row>61</xdr:row>
      <xdr:rowOff>19050</xdr:rowOff>
    </xdr:from>
    <xdr:to>
      <xdr:col>13</xdr:col>
      <xdr:colOff>304800</xdr:colOff>
      <xdr:row>79</xdr:row>
      <xdr:rowOff>142875</xdr:rowOff>
    </xdr:to>
    <xdr:graphicFrame macro="">
      <xdr:nvGraphicFramePr>
        <xdr:cNvPr id="4211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266700</xdr:colOff>
      <xdr:row>81</xdr:row>
      <xdr:rowOff>47625</xdr:rowOff>
    </xdr:from>
    <xdr:to>
      <xdr:col>13</xdr:col>
      <xdr:colOff>304800</xdr:colOff>
      <xdr:row>99</xdr:row>
      <xdr:rowOff>38100</xdr:rowOff>
    </xdr:to>
    <xdr:graphicFrame macro="">
      <xdr:nvGraphicFramePr>
        <xdr:cNvPr id="4212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B101"/>
  <sheetViews>
    <sheetView showGridLines="0" tabSelected="1" workbookViewId="0"/>
  </sheetViews>
  <sheetFormatPr defaultColWidth="9.140625" defaultRowHeight="12.75" x14ac:dyDescent="0.2"/>
  <cols>
    <col min="1" max="1" width="1.42578125" style="7" customWidth="1"/>
    <col min="2" max="14" width="9.28515625" style="7" customWidth="1"/>
    <col min="15" max="15" width="10.28515625" style="7" customWidth="1"/>
    <col min="16" max="16384" width="9.140625" style="7"/>
  </cols>
  <sheetData>
    <row r="1" spans="1:28" ht="8.25" customHeight="1" x14ac:dyDescent="0.2"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</row>
    <row r="2" spans="1:28" x14ac:dyDescent="0.2">
      <c r="B2" s="82" t="str">
        <f>'-'!B2</f>
        <v>Осигурени лица в пенсионните фондовете по пол и възраст към 31.12.2023 г.</v>
      </c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</row>
    <row r="3" spans="1:28" ht="10.5" customHeight="1" x14ac:dyDescent="0.2">
      <c r="A3" s="9"/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</row>
    <row r="4" spans="1:28" ht="28.5" customHeight="1" x14ac:dyDescent="0.2">
      <c r="B4" s="26" t="s">
        <v>0</v>
      </c>
      <c r="C4" s="27" t="s">
        <v>1</v>
      </c>
      <c r="D4" s="27" t="s">
        <v>13</v>
      </c>
      <c r="E4" s="27" t="s">
        <v>14</v>
      </c>
      <c r="F4" s="27" t="s">
        <v>15</v>
      </c>
      <c r="G4" s="27" t="s">
        <v>16</v>
      </c>
      <c r="H4" s="27" t="s">
        <v>17</v>
      </c>
      <c r="I4" s="27" t="s">
        <v>18</v>
      </c>
      <c r="J4" s="27" t="s">
        <v>19</v>
      </c>
      <c r="K4" s="27" t="s">
        <v>20</v>
      </c>
      <c r="L4" s="27" t="s">
        <v>21</v>
      </c>
      <c r="M4" s="27" t="s">
        <v>22</v>
      </c>
      <c r="N4" s="27" t="s">
        <v>2</v>
      </c>
      <c r="O4" s="28" t="s">
        <v>24</v>
      </c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</row>
    <row r="5" spans="1:28" ht="13.5" customHeight="1" x14ac:dyDescent="0.2">
      <c r="B5" s="79" t="s">
        <v>25</v>
      </c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1"/>
      <c r="Q5" s="66"/>
      <c r="R5" s="66"/>
      <c r="S5" s="66"/>
      <c r="T5" s="66"/>
      <c r="U5" s="66"/>
      <c r="V5" s="66"/>
      <c r="W5" s="66"/>
      <c r="X5" s="66"/>
      <c r="Y5" s="66"/>
      <c r="Z5" s="66"/>
      <c r="AA5" s="66"/>
      <c r="AB5" s="66"/>
    </row>
    <row r="6" spans="1:28" ht="12" customHeight="1" x14ac:dyDescent="0.2">
      <c r="B6" s="29" t="s">
        <v>3</v>
      </c>
      <c r="C6" s="30">
        <f>'-'!C6</f>
        <v>2095406</v>
      </c>
      <c r="D6" s="30">
        <f>'-'!D6</f>
        <v>34141</v>
      </c>
      <c r="E6" s="30">
        <f>'-'!E6</f>
        <v>124473</v>
      </c>
      <c r="F6" s="30">
        <f>'-'!F6</f>
        <v>161057</v>
      </c>
      <c r="G6" s="30">
        <f>'-'!G6</f>
        <v>223622</v>
      </c>
      <c r="H6" s="30">
        <f>'-'!H6</f>
        <v>272922</v>
      </c>
      <c r="I6" s="30">
        <f>'-'!I6</f>
        <v>287828</v>
      </c>
      <c r="J6" s="30">
        <f>'-'!J6</f>
        <v>320876</v>
      </c>
      <c r="K6" s="30">
        <f>'-'!K6</f>
        <v>279498</v>
      </c>
      <c r="L6" s="30">
        <f>'-'!L6</f>
        <v>228404</v>
      </c>
      <c r="M6" s="30">
        <f>'-'!M6</f>
        <v>162585</v>
      </c>
      <c r="N6" s="31"/>
      <c r="O6" s="32">
        <f>'-'!O6</f>
        <v>43.128814964617831</v>
      </c>
      <c r="Q6" s="66"/>
      <c r="R6" s="66"/>
      <c r="S6" s="66"/>
      <c r="T6" s="66"/>
      <c r="U6" s="66"/>
      <c r="V6" s="66"/>
      <c r="W6" s="66"/>
      <c r="X6" s="66"/>
      <c r="Y6" s="66"/>
      <c r="Z6" s="66"/>
      <c r="AA6" s="66"/>
      <c r="AB6" s="66"/>
    </row>
    <row r="7" spans="1:28" ht="12" customHeight="1" x14ac:dyDescent="0.2">
      <c r="B7" s="29" t="s">
        <v>4</v>
      </c>
      <c r="C7" s="30">
        <f>'-'!C7</f>
        <v>1925731</v>
      </c>
      <c r="D7" s="30">
        <f>'-'!D7</f>
        <v>29172</v>
      </c>
      <c r="E7" s="30">
        <f>'-'!E7</f>
        <v>102307</v>
      </c>
      <c r="F7" s="30">
        <f>'-'!F7</f>
        <v>132970</v>
      </c>
      <c r="G7" s="30">
        <f>'-'!G7</f>
        <v>200780</v>
      </c>
      <c r="H7" s="30">
        <f>'-'!H7</f>
        <v>248565</v>
      </c>
      <c r="I7" s="30">
        <f>'-'!I7</f>
        <v>262845</v>
      </c>
      <c r="J7" s="30">
        <f>'-'!J7</f>
        <v>296783</v>
      </c>
      <c r="K7" s="30">
        <f>'-'!K7</f>
        <v>272807</v>
      </c>
      <c r="L7" s="30">
        <f>'-'!L7</f>
        <v>236005</v>
      </c>
      <c r="M7" s="30">
        <f>'-'!M7</f>
        <v>143497</v>
      </c>
      <c r="N7" s="31"/>
      <c r="O7" s="32">
        <f>'-'!O7</f>
        <v>43.302421350790944</v>
      </c>
      <c r="Q7" s="66"/>
      <c r="R7" s="66"/>
      <c r="S7" s="66"/>
      <c r="T7" s="66"/>
      <c r="U7" s="66"/>
      <c r="V7" s="66"/>
      <c r="W7" s="66"/>
      <c r="X7" s="66"/>
      <c r="Y7" s="66"/>
      <c r="Z7" s="66"/>
      <c r="AA7" s="66"/>
      <c r="AB7" s="66"/>
    </row>
    <row r="8" spans="1:28" s="10" customFormat="1" ht="12" customHeight="1" x14ac:dyDescent="0.2">
      <c r="B8" s="33" t="s">
        <v>5</v>
      </c>
      <c r="C8" s="34">
        <f>'-'!C8</f>
        <v>4021137</v>
      </c>
      <c r="D8" s="34">
        <f>'-'!D8</f>
        <v>63313</v>
      </c>
      <c r="E8" s="34">
        <f>'-'!E8</f>
        <v>226780</v>
      </c>
      <c r="F8" s="34">
        <f>'-'!F8</f>
        <v>294027</v>
      </c>
      <c r="G8" s="34">
        <f>'-'!G8</f>
        <v>424402</v>
      </c>
      <c r="H8" s="34">
        <f>'-'!H8</f>
        <v>521487</v>
      </c>
      <c r="I8" s="34">
        <f>'-'!I8</f>
        <v>550673</v>
      </c>
      <c r="J8" s="34">
        <f>'-'!J8</f>
        <v>617659</v>
      </c>
      <c r="K8" s="34">
        <f>'-'!K8</f>
        <v>552305</v>
      </c>
      <c r="L8" s="34">
        <f>'-'!L8</f>
        <v>464409</v>
      </c>
      <c r="M8" s="34">
        <f>'-'!M8</f>
        <v>306082</v>
      </c>
      <c r="N8" s="35"/>
      <c r="O8" s="36">
        <f>'-'!O8</f>
        <v>43.211955429529006</v>
      </c>
      <c r="Q8" s="67"/>
      <c r="R8" s="67"/>
      <c r="S8" s="67"/>
      <c r="T8" s="67"/>
      <c r="U8" s="67"/>
      <c r="V8" s="67"/>
      <c r="W8" s="67"/>
      <c r="X8" s="67"/>
      <c r="Y8" s="67"/>
      <c r="Z8" s="67"/>
      <c r="AA8" s="67"/>
      <c r="AB8" s="67"/>
    </row>
    <row r="9" spans="1:28" ht="13.5" customHeight="1" x14ac:dyDescent="0.2">
      <c r="B9" s="79" t="s">
        <v>23</v>
      </c>
      <c r="C9" s="80"/>
      <c r="D9" s="80"/>
      <c r="E9" s="80"/>
      <c r="F9" s="80"/>
      <c r="G9" s="80"/>
      <c r="H9" s="80"/>
      <c r="I9" s="80"/>
      <c r="J9" s="80"/>
      <c r="K9" s="80"/>
      <c r="L9" s="80"/>
      <c r="M9" s="80"/>
      <c r="N9" s="80"/>
      <c r="O9" s="81"/>
      <c r="Q9" s="66"/>
      <c r="R9" s="66"/>
      <c r="S9" s="66"/>
      <c r="T9" s="66"/>
      <c r="U9" s="66"/>
      <c r="V9" s="66"/>
      <c r="W9" s="66"/>
      <c r="X9" s="66"/>
      <c r="Y9" s="66"/>
      <c r="Z9" s="66"/>
      <c r="AA9" s="66"/>
      <c r="AB9" s="66"/>
    </row>
    <row r="10" spans="1:28" ht="12" customHeight="1" x14ac:dyDescent="0.2">
      <c r="B10" s="37" t="s">
        <v>3</v>
      </c>
      <c r="C10" s="30">
        <f>'-'!C10</f>
        <v>272739</v>
      </c>
      <c r="D10" s="30">
        <f>'-'!D10</f>
        <v>2335</v>
      </c>
      <c r="E10" s="30">
        <f>'-'!E10</f>
        <v>3571</v>
      </c>
      <c r="F10" s="30">
        <f>'-'!F10</f>
        <v>9514</v>
      </c>
      <c r="G10" s="30">
        <f>'-'!G10</f>
        <v>18490</v>
      </c>
      <c r="H10" s="30">
        <f>'-'!H10</f>
        <v>26816</v>
      </c>
      <c r="I10" s="30">
        <f>'-'!I10</f>
        <v>38298</v>
      </c>
      <c r="J10" s="30">
        <f>'-'!J10</f>
        <v>47241</v>
      </c>
      <c r="K10" s="30">
        <f>'-'!K10</f>
        <v>47823</v>
      </c>
      <c r="L10" s="30">
        <f>'-'!L10</f>
        <v>39445</v>
      </c>
      <c r="M10" s="30">
        <f>'-'!M10</f>
        <v>22127</v>
      </c>
      <c r="N10" s="30">
        <f>'-'!N10</f>
        <v>17079</v>
      </c>
      <c r="O10" s="32">
        <f>'-'!O10</f>
        <v>48.030335277169748</v>
      </c>
      <c r="Q10" s="66"/>
      <c r="R10" s="66"/>
      <c r="S10" s="66"/>
      <c r="T10" s="66"/>
      <c r="U10" s="66"/>
      <c r="V10" s="66"/>
      <c r="W10" s="66"/>
      <c r="X10" s="66"/>
      <c r="Y10" s="66"/>
      <c r="Z10" s="66"/>
      <c r="AA10" s="66"/>
      <c r="AB10" s="66"/>
    </row>
    <row r="11" spans="1:28" ht="12" customHeight="1" x14ac:dyDescent="0.2">
      <c r="B11" s="37" t="s">
        <v>4</v>
      </c>
      <c r="C11" s="30">
        <f>'-'!C11</f>
        <v>44460</v>
      </c>
      <c r="D11" s="30">
        <f>'-'!D11</f>
        <v>1857</v>
      </c>
      <c r="E11" s="30">
        <f>'-'!E11</f>
        <v>817</v>
      </c>
      <c r="F11" s="30">
        <f>'-'!F11</f>
        <v>1774</v>
      </c>
      <c r="G11" s="30">
        <f>'-'!G11</f>
        <v>2842</v>
      </c>
      <c r="H11" s="30">
        <f>'-'!H11</f>
        <v>4121</v>
      </c>
      <c r="I11" s="30">
        <f>'-'!I11</f>
        <v>5153</v>
      </c>
      <c r="J11" s="30">
        <f>'-'!J11</f>
        <v>6575</v>
      </c>
      <c r="K11" s="30">
        <f>'-'!K11</f>
        <v>8000</v>
      </c>
      <c r="L11" s="30">
        <f>'-'!L11</f>
        <v>5982</v>
      </c>
      <c r="M11" s="30">
        <f>'-'!M11</f>
        <v>3651</v>
      </c>
      <c r="N11" s="30">
        <f>'-'!N11</f>
        <v>3688</v>
      </c>
      <c r="O11" s="32">
        <f>'-'!O11</f>
        <v>47.385315148448043</v>
      </c>
      <c r="Q11" s="66"/>
      <c r="R11" s="66"/>
      <c r="S11" s="66"/>
      <c r="T11" s="66"/>
      <c r="U11" s="66"/>
      <c r="V11" s="66"/>
      <c r="W11" s="66"/>
      <c r="X11" s="66"/>
      <c r="Y11" s="66"/>
      <c r="Z11" s="66"/>
      <c r="AA11" s="66"/>
      <c r="AB11" s="66"/>
    </row>
    <row r="12" spans="1:28" s="10" customFormat="1" ht="12" customHeight="1" x14ac:dyDescent="0.2">
      <c r="B12" s="38" t="s">
        <v>5</v>
      </c>
      <c r="C12" s="34">
        <f>'-'!C12</f>
        <v>317199</v>
      </c>
      <c r="D12" s="34">
        <f>'-'!D12</f>
        <v>4192</v>
      </c>
      <c r="E12" s="34">
        <f>'-'!E12</f>
        <v>4388</v>
      </c>
      <c r="F12" s="34">
        <f>'-'!F12</f>
        <v>11288</v>
      </c>
      <c r="G12" s="34">
        <f>'-'!G12</f>
        <v>21332</v>
      </c>
      <c r="H12" s="34">
        <f>'-'!H12</f>
        <v>30937</v>
      </c>
      <c r="I12" s="34">
        <f>'-'!I12</f>
        <v>43451</v>
      </c>
      <c r="J12" s="34">
        <f>'-'!J12</f>
        <v>53816</v>
      </c>
      <c r="K12" s="34">
        <f>'-'!K12</f>
        <v>55823</v>
      </c>
      <c r="L12" s="34">
        <f>'-'!L12</f>
        <v>45427</v>
      </c>
      <c r="M12" s="34">
        <f>'-'!M12</f>
        <v>25778</v>
      </c>
      <c r="N12" s="34">
        <f>'-'!N12</f>
        <v>20767</v>
      </c>
      <c r="O12" s="36">
        <f>'-'!O12</f>
        <v>47.939926433122423</v>
      </c>
      <c r="Q12" s="67"/>
      <c r="R12" s="67"/>
      <c r="S12" s="67"/>
      <c r="T12" s="67"/>
      <c r="U12" s="67"/>
      <c r="V12" s="67"/>
      <c r="W12" s="67"/>
      <c r="X12" s="67"/>
      <c r="Y12" s="67"/>
      <c r="Z12" s="67"/>
      <c r="AA12" s="67"/>
      <c r="AB12" s="67"/>
    </row>
    <row r="13" spans="1:28" ht="13.5" customHeight="1" x14ac:dyDescent="0.2">
      <c r="B13" s="79" t="s">
        <v>7</v>
      </c>
      <c r="C13" s="80"/>
      <c r="D13" s="80"/>
      <c r="E13" s="80"/>
      <c r="F13" s="80"/>
      <c r="G13" s="80"/>
      <c r="H13" s="80"/>
      <c r="I13" s="80"/>
      <c r="J13" s="80"/>
      <c r="K13" s="80"/>
      <c r="L13" s="80"/>
      <c r="M13" s="80"/>
      <c r="N13" s="80"/>
      <c r="O13" s="81"/>
      <c r="Q13" s="66"/>
      <c r="R13" s="66"/>
      <c r="S13" s="66"/>
      <c r="T13" s="66"/>
      <c r="U13" s="66"/>
      <c r="V13" s="66"/>
      <c r="W13" s="66"/>
      <c r="X13" s="66"/>
      <c r="Y13" s="66"/>
      <c r="Z13" s="66"/>
      <c r="AA13" s="66"/>
      <c r="AB13" s="66"/>
    </row>
    <row r="14" spans="1:28" ht="12" customHeight="1" x14ac:dyDescent="0.2">
      <c r="B14" s="37" t="s">
        <v>3</v>
      </c>
      <c r="C14" s="30">
        <f>'-'!C14</f>
        <v>365469</v>
      </c>
      <c r="D14" s="30">
        <f>'-'!D14</f>
        <v>302</v>
      </c>
      <c r="E14" s="30">
        <f>'-'!E14</f>
        <v>2396</v>
      </c>
      <c r="F14" s="30">
        <f>'-'!F14</f>
        <v>7363</v>
      </c>
      <c r="G14" s="30">
        <f>'-'!G14</f>
        <v>14728</v>
      </c>
      <c r="H14" s="30">
        <f>'-'!H14</f>
        <v>24021</v>
      </c>
      <c r="I14" s="30">
        <f>'-'!I14</f>
        <v>32162</v>
      </c>
      <c r="J14" s="30">
        <f>'-'!J14</f>
        <v>45463</v>
      </c>
      <c r="K14" s="30">
        <f>'-'!K14</f>
        <v>57729</v>
      </c>
      <c r="L14" s="30">
        <f>'-'!L14</f>
        <v>55103</v>
      </c>
      <c r="M14" s="30">
        <f>'-'!M14</f>
        <v>42674</v>
      </c>
      <c r="N14" s="30">
        <f>'-'!N14</f>
        <v>83528</v>
      </c>
      <c r="O14" s="32">
        <f>'-'!O14</f>
        <v>54.847931917618176</v>
      </c>
      <c r="Q14" s="66"/>
      <c r="R14" s="66"/>
      <c r="S14" s="66"/>
      <c r="T14" s="66"/>
      <c r="U14" s="66"/>
      <c r="V14" s="66"/>
      <c r="W14" s="66"/>
      <c r="X14" s="66"/>
      <c r="Y14" s="66"/>
      <c r="Z14" s="66"/>
      <c r="AA14" s="66"/>
      <c r="AB14" s="66"/>
    </row>
    <row r="15" spans="1:28" ht="12" customHeight="1" x14ac:dyDescent="0.2">
      <c r="B15" s="37" t="s">
        <v>4</v>
      </c>
      <c r="C15" s="30">
        <f>'-'!C15</f>
        <v>276990</v>
      </c>
      <c r="D15" s="30">
        <f>'-'!D15</f>
        <v>159</v>
      </c>
      <c r="E15" s="30">
        <f>'-'!E15</f>
        <v>1482</v>
      </c>
      <c r="F15" s="30">
        <f>'-'!F15</f>
        <v>4812</v>
      </c>
      <c r="G15" s="30">
        <f>'-'!G15</f>
        <v>10124</v>
      </c>
      <c r="H15" s="30">
        <f>'-'!H15</f>
        <v>18274</v>
      </c>
      <c r="I15" s="30">
        <f>'-'!I15</f>
        <v>26639</v>
      </c>
      <c r="J15" s="30">
        <f>'-'!J15</f>
        <v>35473</v>
      </c>
      <c r="K15" s="30">
        <f>'-'!K15</f>
        <v>42954</v>
      </c>
      <c r="L15" s="30">
        <f>'-'!L15</f>
        <v>42451</v>
      </c>
      <c r="M15" s="30">
        <f>'-'!M15</f>
        <v>32181</v>
      </c>
      <c r="N15" s="30">
        <f>'-'!N15</f>
        <v>62441</v>
      </c>
      <c r="O15" s="32">
        <f>'-'!O15</f>
        <v>54.65406704213148</v>
      </c>
      <c r="Q15" s="66"/>
      <c r="R15" s="66"/>
      <c r="S15" s="66"/>
      <c r="T15" s="66"/>
      <c r="U15" s="66"/>
      <c r="V15" s="66"/>
      <c r="W15" s="66"/>
      <c r="X15" s="66"/>
      <c r="Y15" s="66"/>
      <c r="Z15" s="66"/>
      <c r="AA15" s="66"/>
      <c r="AB15" s="66"/>
    </row>
    <row r="16" spans="1:28" s="10" customFormat="1" ht="12" customHeight="1" x14ac:dyDescent="0.2">
      <c r="B16" s="38" t="s">
        <v>5</v>
      </c>
      <c r="C16" s="34">
        <f>'-'!C16</f>
        <v>642459</v>
      </c>
      <c r="D16" s="34">
        <f>'-'!D16</f>
        <v>461</v>
      </c>
      <c r="E16" s="34">
        <f>'-'!E16</f>
        <v>3878</v>
      </c>
      <c r="F16" s="34">
        <f>'-'!F16</f>
        <v>12175</v>
      </c>
      <c r="G16" s="34">
        <f>'-'!G16</f>
        <v>24852</v>
      </c>
      <c r="H16" s="34">
        <f>'-'!H16</f>
        <v>42295</v>
      </c>
      <c r="I16" s="34">
        <f>'-'!I16</f>
        <v>58801</v>
      </c>
      <c r="J16" s="34">
        <f>'-'!J16</f>
        <v>80936</v>
      </c>
      <c r="K16" s="34">
        <f>'-'!K16</f>
        <v>100683</v>
      </c>
      <c r="L16" s="34">
        <f>'-'!L16</f>
        <v>97554</v>
      </c>
      <c r="M16" s="34">
        <f>'-'!M16</f>
        <v>74855</v>
      </c>
      <c r="N16" s="34">
        <f>'-'!N16</f>
        <v>145969</v>
      </c>
      <c r="O16" s="36">
        <f>'-'!O16</f>
        <v>54.764348946781041</v>
      </c>
      <c r="Q16" s="67"/>
      <c r="R16" s="67"/>
      <c r="S16" s="67"/>
      <c r="T16" s="67"/>
      <c r="U16" s="67"/>
      <c r="V16" s="67"/>
      <c r="W16" s="67"/>
      <c r="X16" s="67"/>
      <c r="Y16" s="67"/>
      <c r="Z16" s="67"/>
      <c r="AA16" s="67"/>
      <c r="AB16" s="67"/>
    </row>
    <row r="17" spans="2:28" s="10" customFormat="1" ht="13.5" customHeight="1" x14ac:dyDescent="0.2">
      <c r="B17" s="79" t="s">
        <v>11</v>
      </c>
      <c r="C17" s="80"/>
      <c r="D17" s="80"/>
      <c r="E17" s="80"/>
      <c r="F17" s="80"/>
      <c r="G17" s="80"/>
      <c r="H17" s="80"/>
      <c r="I17" s="80"/>
      <c r="J17" s="80"/>
      <c r="K17" s="80"/>
      <c r="L17" s="80"/>
      <c r="M17" s="80"/>
      <c r="N17" s="80"/>
      <c r="O17" s="81"/>
      <c r="Q17" s="67"/>
      <c r="R17" s="67"/>
      <c r="S17" s="67"/>
      <c r="T17" s="67"/>
      <c r="U17" s="67"/>
      <c r="V17" s="67"/>
      <c r="W17" s="67"/>
      <c r="X17" s="67"/>
      <c r="Y17" s="67"/>
      <c r="Z17" s="67"/>
      <c r="AA17" s="67"/>
      <c r="AB17" s="67"/>
    </row>
    <row r="18" spans="2:28" s="10" customFormat="1" ht="12" customHeight="1" x14ac:dyDescent="0.2">
      <c r="B18" s="37" t="s">
        <v>3</v>
      </c>
      <c r="C18" s="30">
        <f>'-'!C18</f>
        <v>3141</v>
      </c>
      <c r="D18" s="30">
        <f>'-'!D18</f>
        <v>0</v>
      </c>
      <c r="E18" s="30">
        <f>'-'!E18</f>
        <v>40</v>
      </c>
      <c r="F18" s="30">
        <f>'-'!F18</f>
        <v>192</v>
      </c>
      <c r="G18" s="30">
        <f>'-'!G18</f>
        <v>391</v>
      </c>
      <c r="H18" s="30">
        <f>'-'!H18</f>
        <v>585</v>
      </c>
      <c r="I18" s="30">
        <f>'-'!I18</f>
        <v>633</v>
      </c>
      <c r="J18" s="30">
        <f>'-'!J18</f>
        <v>479</v>
      </c>
      <c r="K18" s="30">
        <f>'-'!K18</f>
        <v>355</v>
      </c>
      <c r="L18" s="30">
        <f>'-'!L18</f>
        <v>216</v>
      </c>
      <c r="M18" s="30">
        <f>'-'!M18</f>
        <v>138</v>
      </c>
      <c r="N18" s="30">
        <f>'-'!N18</f>
        <v>112</v>
      </c>
      <c r="O18" s="32">
        <f>'-'!O18</f>
        <v>43.46</v>
      </c>
      <c r="Q18" s="67"/>
      <c r="R18" s="67"/>
      <c r="S18" s="67"/>
      <c r="T18" s="67"/>
      <c r="U18" s="67"/>
      <c r="V18" s="67"/>
      <c r="W18" s="67"/>
      <c r="X18" s="67"/>
      <c r="Y18" s="67"/>
      <c r="Z18" s="67"/>
      <c r="AA18" s="67"/>
      <c r="AB18" s="67"/>
    </row>
    <row r="19" spans="2:28" s="10" customFormat="1" ht="12" customHeight="1" x14ac:dyDescent="0.2">
      <c r="B19" s="37" t="s">
        <v>4</v>
      </c>
      <c r="C19" s="30">
        <f>'-'!C19</f>
        <v>6781</v>
      </c>
      <c r="D19" s="30">
        <f>'-'!D19</f>
        <v>0</v>
      </c>
      <c r="E19" s="30">
        <f>'-'!E19</f>
        <v>61</v>
      </c>
      <c r="F19" s="30">
        <f>'-'!F19</f>
        <v>394</v>
      </c>
      <c r="G19" s="30">
        <f>'-'!G19</f>
        <v>1010</v>
      </c>
      <c r="H19" s="30">
        <f>'-'!H19</f>
        <v>1438</v>
      </c>
      <c r="I19" s="30">
        <f>'-'!I19</f>
        <v>1342</v>
      </c>
      <c r="J19" s="30">
        <f>'-'!J19</f>
        <v>1084</v>
      </c>
      <c r="K19" s="30">
        <f>'-'!K19</f>
        <v>752</v>
      </c>
      <c r="L19" s="30">
        <f>'-'!L19</f>
        <v>400</v>
      </c>
      <c r="M19" s="30">
        <f>'-'!M19</f>
        <v>193</v>
      </c>
      <c r="N19" s="30">
        <f>'-'!N19</f>
        <v>107</v>
      </c>
      <c r="O19" s="32">
        <f>'-'!O19</f>
        <v>42.18</v>
      </c>
      <c r="Q19" s="67"/>
      <c r="R19" s="67"/>
      <c r="S19" s="67"/>
      <c r="T19" s="67"/>
      <c r="U19" s="67"/>
      <c r="V19" s="67"/>
      <c r="W19" s="67"/>
      <c r="X19" s="67"/>
      <c r="Y19" s="67"/>
      <c r="Z19" s="67"/>
      <c r="AA19" s="67"/>
      <c r="AB19" s="67"/>
    </row>
    <row r="20" spans="2:28" s="10" customFormat="1" ht="12" customHeight="1" x14ac:dyDescent="0.2">
      <c r="B20" s="38" t="s">
        <v>5</v>
      </c>
      <c r="C20" s="34">
        <f>'-'!C20</f>
        <v>9922</v>
      </c>
      <c r="D20" s="34">
        <f>'-'!D20</f>
        <v>0</v>
      </c>
      <c r="E20" s="34">
        <f>'-'!E20</f>
        <v>101</v>
      </c>
      <c r="F20" s="34">
        <f>'-'!F20</f>
        <v>586</v>
      </c>
      <c r="G20" s="34">
        <f>'-'!G20</f>
        <v>1401</v>
      </c>
      <c r="H20" s="34">
        <f>'-'!H20</f>
        <v>2023</v>
      </c>
      <c r="I20" s="34">
        <f>'-'!I20</f>
        <v>1975</v>
      </c>
      <c r="J20" s="34">
        <f>'-'!J20</f>
        <v>1563</v>
      </c>
      <c r="K20" s="34">
        <f>'-'!K20</f>
        <v>1107</v>
      </c>
      <c r="L20" s="34">
        <f>'-'!L20</f>
        <v>616</v>
      </c>
      <c r="M20" s="34">
        <f>'-'!M20</f>
        <v>331</v>
      </c>
      <c r="N20" s="34">
        <f>'-'!N20</f>
        <v>219</v>
      </c>
      <c r="O20" s="36">
        <f>'-'!O20</f>
        <v>42.585208627292893</v>
      </c>
      <c r="Q20" s="67"/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</row>
    <row r="21" spans="2:28" s="10" customFormat="1" ht="12" customHeight="1" x14ac:dyDescent="0.2">
      <c r="B21" s="11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3"/>
      <c r="Q21" s="67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</row>
    <row r="25" spans="2:28" x14ac:dyDescent="0.2">
      <c r="E25" s="25"/>
      <c r="F25" s="25"/>
      <c r="G25" s="25"/>
      <c r="H25" s="25"/>
    </row>
    <row r="26" spans="2:28" x14ac:dyDescent="0.2">
      <c r="E26" s="5" t="str">
        <f>RIGHT(B2,13)</f>
        <v>31.12.2023 г.</v>
      </c>
      <c r="F26" s="5">
        <v>0</v>
      </c>
      <c r="G26" s="25"/>
      <c r="H26" s="25"/>
    </row>
    <row r="27" spans="2:28" x14ac:dyDescent="0.2">
      <c r="D27" s="68"/>
      <c r="E27" s="6" t="str">
        <f>CONCATENATE("Разпределение на осигурените лица в УПФ** по пол и възраст към ",$E$26)</f>
        <v>Разпределение на осигурените лица в УПФ** по пол и възраст към 31.12.2023 г.</v>
      </c>
      <c r="F27" s="5">
        <v>0</v>
      </c>
      <c r="G27" s="68"/>
      <c r="H27" s="68"/>
      <c r="I27" s="68"/>
      <c r="J27" s="68"/>
    </row>
    <row r="28" spans="2:28" x14ac:dyDescent="0.2">
      <c r="D28" s="68"/>
      <c r="E28" s="6" t="str">
        <f>CONCATENATE("Разпределение на осигурените лица в ППФ*** по пол и възраст към ",$E$26)</f>
        <v>Разпределение на осигурените лица в ППФ*** по пол и възраст към 31.12.2023 г.</v>
      </c>
      <c r="F28" s="5">
        <v>0</v>
      </c>
      <c r="G28" s="68"/>
      <c r="H28" s="68"/>
      <c r="I28" s="68"/>
      <c r="J28" s="68"/>
    </row>
    <row r="29" spans="2:28" x14ac:dyDescent="0.2">
      <c r="D29" s="68"/>
      <c r="E29" s="6" t="str">
        <f>CONCATENATE("Разпределение на осигурените лица в ДПФ по пол и възраст към ",$E$26)</f>
        <v>Разпределение на осигурените лица в ДПФ по пол и възраст към 31.12.2023 г.</v>
      </c>
      <c r="F29" s="5">
        <v>0</v>
      </c>
      <c r="G29" s="68"/>
      <c r="H29" s="68"/>
      <c r="I29" s="68"/>
      <c r="J29" s="68"/>
    </row>
    <row r="30" spans="2:28" x14ac:dyDescent="0.2">
      <c r="D30" s="68"/>
      <c r="E30" s="6" t="str">
        <f>CONCATENATE("Разпределение на осигурените лица в ДПФПС по пол и възраст към ",$E$26)</f>
        <v>Разпределение на осигурените лица в ДПФПС по пол и възраст към 31.12.2023 г.</v>
      </c>
      <c r="F30" s="5">
        <v>0</v>
      </c>
      <c r="G30" s="68"/>
      <c r="H30" s="68"/>
      <c r="I30" s="68"/>
      <c r="J30" s="68"/>
    </row>
    <row r="31" spans="2:28" x14ac:dyDescent="0.2">
      <c r="D31" s="68"/>
      <c r="E31" s="68"/>
      <c r="F31" s="68"/>
      <c r="G31" s="68"/>
      <c r="H31" s="68"/>
      <c r="I31" s="68"/>
      <c r="J31" s="68"/>
    </row>
    <row r="32" spans="2:28" x14ac:dyDescent="0.2">
      <c r="D32" s="68"/>
      <c r="E32" s="68"/>
      <c r="F32" s="68"/>
      <c r="G32" s="68"/>
      <c r="H32" s="68"/>
      <c r="I32" s="68"/>
      <c r="J32" s="68"/>
    </row>
    <row r="33" spans="4:10" x14ac:dyDescent="0.2">
      <c r="D33" s="68"/>
      <c r="E33" s="68"/>
      <c r="F33" s="68"/>
      <c r="G33" s="68"/>
      <c r="H33" s="68"/>
      <c r="I33" s="68"/>
      <c r="J33" s="68"/>
    </row>
    <row r="34" spans="4:10" x14ac:dyDescent="0.2">
      <c r="D34" s="68"/>
      <c r="E34" s="68"/>
      <c r="F34" s="68"/>
      <c r="G34" s="68"/>
      <c r="H34" s="68"/>
      <c r="I34" s="68"/>
      <c r="J34" s="68"/>
    </row>
    <row r="93" ht="12.75" customHeight="1" x14ac:dyDescent="0.2"/>
    <row r="94" ht="12.75" customHeight="1" x14ac:dyDescent="0.2"/>
    <row r="97" spans="1:15" x14ac:dyDescent="0.2">
      <c r="A97" s="86" t="s">
        <v>10</v>
      </c>
      <c r="B97" s="86"/>
      <c r="C97" s="86"/>
      <c r="D97" s="86"/>
      <c r="E97" s="86"/>
      <c r="F97" s="86"/>
      <c r="G97" s="86"/>
      <c r="H97" s="86"/>
      <c r="I97" s="86"/>
      <c r="J97" s="86"/>
      <c r="K97" s="86"/>
      <c r="L97" s="86"/>
      <c r="M97" s="86"/>
      <c r="N97" s="86"/>
      <c r="O97" s="86"/>
    </row>
    <row r="98" spans="1:15" ht="12.75" customHeight="1" x14ac:dyDescent="0.2">
      <c r="A98" s="14"/>
      <c r="B98" s="84" t="s">
        <v>27</v>
      </c>
      <c r="C98" s="84"/>
      <c r="D98" s="84"/>
      <c r="E98" s="84"/>
      <c r="F98" s="84"/>
      <c r="G98" s="84"/>
      <c r="H98" s="84"/>
      <c r="I98" s="84"/>
      <c r="J98" s="84"/>
      <c r="K98" s="84"/>
      <c r="L98" s="84"/>
      <c r="M98" s="84"/>
      <c r="N98" s="84"/>
      <c r="O98" s="84"/>
    </row>
    <row r="99" spans="1:15" ht="12.75" customHeight="1" x14ac:dyDescent="0.2">
      <c r="A99" s="14"/>
      <c r="B99" s="84" t="s">
        <v>26</v>
      </c>
      <c r="C99" s="84"/>
      <c r="D99" s="84"/>
      <c r="E99" s="84"/>
      <c r="F99" s="84"/>
      <c r="G99" s="84"/>
      <c r="H99" s="84"/>
      <c r="I99" s="84"/>
      <c r="J99" s="84"/>
      <c r="K99" s="84"/>
      <c r="L99" s="84"/>
      <c r="M99" s="84"/>
      <c r="N99" s="84"/>
      <c r="O99" s="84"/>
    </row>
    <row r="100" spans="1:15" x14ac:dyDescent="0.2">
      <c r="A100" s="15"/>
      <c r="B100" s="85" t="s">
        <v>28</v>
      </c>
      <c r="C100" s="85"/>
      <c r="D100" s="85"/>
      <c r="E100" s="85"/>
      <c r="F100" s="85"/>
      <c r="G100" s="85"/>
      <c r="H100" s="85"/>
      <c r="I100" s="85"/>
      <c r="J100" s="85"/>
      <c r="K100" s="85"/>
      <c r="L100" s="85"/>
      <c r="M100" s="85"/>
      <c r="N100" s="85"/>
      <c r="O100" s="85"/>
    </row>
    <row r="101" spans="1:15" x14ac:dyDescent="0.2">
      <c r="B101" s="16"/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</row>
  </sheetData>
  <sheetProtection sheet="1" objects="1" scenarios="1"/>
  <mergeCells count="11">
    <mergeCell ref="B99:O99"/>
    <mergeCell ref="B100:O100"/>
    <mergeCell ref="A97:O97"/>
    <mergeCell ref="B13:O13"/>
    <mergeCell ref="B17:O17"/>
    <mergeCell ref="B98:O98"/>
    <mergeCell ref="B1:O1"/>
    <mergeCell ref="B5:O5"/>
    <mergeCell ref="B9:O9"/>
    <mergeCell ref="B2:O2"/>
    <mergeCell ref="B3:O3"/>
  </mergeCells>
  <phoneticPr fontId="1" type="noConversion"/>
  <pageMargins left="0.74803149606299213" right="0.74803149606299213" top="0.88" bottom="0.82" header="0.51181102362204722" footer="0.51181102362204722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P107"/>
  <sheetViews>
    <sheetView showGridLines="0" workbookViewId="0"/>
  </sheetViews>
  <sheetFormatPr defaultColWidth="9.140625" defaultRowHeight="12.75" x14ac:dyDescent="0.2"/>
  <cols>
    <col min="1" max="1" width="1.28515625" style="7" customWidth="1"/>
    <col min="2" max="2" width="12.5703125" style="7" customWidth="1"/>
    <col min="3" max="14" width="9.7109375" style="7" customWidth="1"/>
    <col min="15" max="16384" width="9.140625" style="7"/>
  </cols>
  <sheetData>
    <row r="1" spans="2:16" ht="9" customHeight="1" x14ac:dyDescent="0.2"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</row>
    <row r="2" spans="2:16" ht="12.75" customHeight="1" x14ac:dyDescent="0.2">
      <c r="B2" s="87" t="str">
        <f>'-'!B22</f>
        <v>Среден размер на натрупаните средства на едно осигурено лице* според пола и възрастта към 31.12.2023 г.</v>
      </c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9"/>
    </row>
    <row r="3" spans="2:16" ht="9.75" customHeight="1" x14ac:dyDescent="0.2"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17"/>
    </row>
    <row r="4" spans="2:16" s="10" customFormat="1" ht="24" customHeight="1" x14ac:dyDescent="0.2">
      <c r="B4" s="26" t="s">
        <v>0</v>
      </c>
      <c r="C4" s="27" t="s">
        <v>1</v>
      </c>
      <c r="D4" s="27" t="s">
        <v>13</v>
      </c>
      <c r="E4" s="27" t="s">
        <v>14</v>
      </c>
      <c r="F4" s="27" t="s">
        <v>15</v>
      </c>
      <c r="G4" s="27" t="s">
        <v>16</v>
      </c>
      <c r="H4" s="27" t="s">
        <v>17</v>
      </c>
      <c r="I4" s="27" t="s">
        <v>18</v>
      </c>
      <c r="J4" s="27" t="s">
        <v>19</v>
      </c>
      <c r="K4" s="27" t="s">
        <v>20</v>
      </c>
      <c r="L4" s="27" t="s">
        <v>21</v>
      </c>
      <c r="M4" s="27" t="s">
        <v>22</v>
      </c>
      <c r="N4" s="27" t="s">
        <v>2</v>
      </c>
      <c r="O4" s="18"/>
    </row>
    <row r="5" spans="2:16" ht="15.75" customHeight="1" x14ac:dyDescent="0.2">
      <c r="B5" s="89" t="s">
        <v>29</v>
      </c>
      <c r="C5" s="90"/>
      <c r="D5" s="90"/>
      <c r="E5" s="90"/>
      <c r="F5" s="90"/>
      <c r="G5" s="90"/>
      <c r="H5" s="90"/>
      <c r="I5" s="90"/>
      <c r="J5" s="90"/>
      <c r="K5" s="90"/>
      <c r="L5" s="90"/>
      <c r="M5" s="90"/>
      <c r="N5" s="91"/>
      <c r="O5" s="19"/>
    </row>
    <row r="6" spans="2:16" ht="12" customHeight="1" x14ac:dyDescent="0.2">
      <c r="B6" s="37" t="s">
        <v>3</v>
      </c>
      <c r="C6" s="39">
        <f>'-'!C26</f>
        <v>5158.6136962335704</v>
      </c>
      <c r="D6" s="39">
        <f>'-'!D26</f>
        <v>620.30207492457748</v>
      </c>
      <c r="E6" s="39">
        <f>'-'!E26</f>
        <v>1030.3506617499377</v>
      </c>
      <c r="F6" s="39">
        <f>'-'!F26</f>
        <v>2513.45053558678</v>
      </c>
      <c r="G6" s="39">
        <f>'-'!G26</f>
        <v>4086.5953784958551</v>
      </c>
      <c r="H6" s="39">
        <f>'-'!H26</f>
        <v>5341.6261261459322</v>
      </c>
      <c r="I6" s="39">
        <f>'-'!I26</f>
        <v>6064.4837487666236</v>
      </c>
      <c r="J6" s="39">
        <f>'-'!J26</f>
        <v>6233.7173782707332</v>
      </c>
      <c r="K6" s="39">
        <f>'-'!K26</f>
        <v>6437.9221104265516</v>
      </c>
      <c r="L6" s="39">
        <f>'-'!L26</f>
        <v>6157.759113369294</v>
      </c>
      <c r="M6" s="39">
        <f>'-'!M26</f>
        <v>5731.3473383768487</v>
      </c>
      <c r="N6" s="40"/>
      <c r="O6" s="20"/>
    </row>
    <row r="7" spans="2:16" ht="12" customHeight="1" x14ac:dyDescent="0.2">
      <c r="B7" s="37" t="s">
        <v>4</v>
      </c>
      <c r="C7" s="39">
        <f>'-'!C27</f>
        <v>4700.9402855435155</v>
      </c>
      <c r="D7" s="39">
        <f>'-'!D27</f>
        <v>504.15772727272724</v>
      </c>
      <c r="E7" s="39">
        <f>'-'!E27</f>
        <v>840.80975075019307</v>
      </c>
      <c r="F7" s="39">
        <f>'-'!F27</f>
        <v>2100.4925451605627</v>
      </c>
      <c r="G7" s="39">
        <f>'-'!G27</f>
        <v>3238.422223926686</v>
      </c>
      <c r="H7" s="39">
        <f>'-'!H27</f>
        <v>4340.962155130449</v>
      </c>
      <c r="I7" s="39">
        <f>'-'!I27</f>
        <v>5246.3892352146695</v>
      </c>
      <c r="J7" s="39">
        <f>'-'!J27</f>
        <v>5907.0737001445495</v>
      </c>
      <c r="K7" s="39">
        <f>'-'!K27</f>
        <v>6302.8353001205978</v>
      </c>
      <c r="L7" s="39">
        <f>'-'!L27</f>
        <v>6283.0990736636941</v>
      </c>
      <c r="M7" s="39">
        <f>'-'!M27</f>
        <v>4244.6019053359996</v>
      </c>
      <c r="N7" s="40"/>
      <c r="O7" s="20"/>
    </row>
    <row r="8" spans="2:16" ht="12" customHeight="1" x14ac:dyDescent="0.2">
      <c r="B8" s="38" t="s">
        <v>1</v>
      </c>
      <c r="C8" s="41">
        <f>'-'!C28</f>
        <v>4939.4329334688173</v>
      </c>
      <c r="D8" s="41">
        <f>'-'!D28</f>
        <v>566.78758485619062</v>
      </c>
      <c r="E8" s="41">
        <f>'-'!E28</f>
        <v>944.84328904665301</v>
      </c>
      <c r="F8" s="41">
        <f>'-'!F28</f>
        <v>2326.6954961279071</v>
      </c>
      <c r="G8" s="41">
        <f>'-'!G28</f>
        <v>3685.3338246520989</v>
      </c>
      <c r="H8" s="41">
        <f>'-'!H28</f>
        <v>4864.6630571615406</v>
      </c>
      <c r="I8" s="41">
        <f>'-'!I28</f>
        <v>5673.9941979541381</v>
      </c>
      <c r="J8" s="41">
        <f>'-'!J28</f>
        <v>6076.7662276757883</v>
      </c>
      <c r="K8" s="41">
        <f>'-'!K28</f>
        <v>6371.1969722164386</v>
      </c>
      <c r="L8" s="41">
        <f>'-'!L28</f>
        <v>6221.454815496686</v>
      </c>
      <c r="M8" s="41">
        <f>'-'!M28</f>
        <v>5034.3331088401146</v>
      </c>
      <c r="N8" s="40"/>
      <c r="O8" s="20"/>
    </row>
    <row r="9" spans="2:16" ht="15" customHeight="1" x14ac:dyDescent="0.2">
      <c r="B9" s="89" t="s">
        <v>30</v>
      </c>
      <c r="C9" s="90"/>
      <c r="D9" s="90"/>
      <c r="E9" s="90"/>
      <c r="F9" s="90"/>
      <c r="G9" s="90"/>
      <c r="H9" s="90"/>
      <c r="I9" s="90"/>
      <c r="J9" s="90"/>
      <c r="K9" s="90"/>
      <c r="L9" s="90"/>
      <c r="M9" s="90"/>
      <c r="N9" s="91"/>
      <c r="O9" s="19"/>
      <c r="P9" s="20"/>
    </row>
    <row r="10" spans="2:16" ht="12" customHeight="1" x14ac:dyDescent="0.2">
      <c r="B10" s="37" t="s">
        <v>3</v>
      </c>
      <c r="C10" s="39">
        <f>'-'!C30</f>
        <v>5069.3864526892012</v>
      </c>
      <c r="D10" s="39">
        <f>'-'!D30</f>
        <v>1042.8621798715203</v>
      </c>
      <c r="E10" s="39">
        <f>'-'!E30</f>
        <v>1656.0218678241388</v>
      </c>
      <c r="F10" s="39">
        <f>'-'!F30</f>
        <v>2473.9716312802188</v>
      </c>
      <c r="G10" s="39">
        <f>'-'!G30</f>
        <v>3662.8517787993519</v>
      </c>
      <c r="H10" s="39">
        <f>'-'!H30</f>
        <v>4752.4643779832941</v>
      </c>
      <c r="I10" s="39">
        <f>'-'!I30</f>
        <v>5173.4345913624729</v>
      </c>
      <c r="J10" s="39">
        <f>'-'!J30</f>
        <v>5956.690516288817</v>
      </c>
      <c r="K10" s="39">
        <f>'-'!K30</f>
        <v>7168.2420837254058</v>
      </c>
      <c r="L10" s="39">
        <f>'-'!L30</f>
        <v>6444.2221528710852</v>
      </c>
      <c r="M10" s="39">
        <f>'-'!M30</f>
        <v>2763.6347697383285</v>
      </c>
      <c r="N10" s="39">
        <f>'-'!N30</f>
        <v>1047.0594876749224</v>
      </c>
      <c r="O10" s="20"/>
      <c r="P10" s="20"/>
    </row>
    <row r="11" spans="2:16" ht="12" customHeight="1" x14ac:dyDescent="0.2">
      <c r="B11" s="37" t="s">
        <v>4</v>
      </c>
      <c r="C11" s="39">
        <f>'-'!C31</f>
        <v>3792.8612136752135</v>
      </c>
      <c r="D11" s="39">
        <f>'-'!D31</f>
        <v>1121.9955196553581</v>
      </c>
      <c r="E11" s="39">
        <f>'-'!E31</f>
        <v>1748.6739290085679</v>
      </c>
      <c r="F11" s="39">
        <f>'-'!F31</f>
        <v>2865.3511781285233</v>
      </c>
      <c r="G11" s="39">
        <f>'-'!G31</f>
        <v>3617.110971147079</v>
      </c>
      <c r="H11" s="39">
        <f>'-'!H31</f>
        <v>3944.4700000000007</v>
      </c>
      <c r="I11" s="39">
        <f>'-'!I31</f>
        <v>4177.0481816417623</v>
      </c>
      <c r="J11" s="39">
        <f>'-'!J31</f>
        <v>4525.9656060836505</v>
      </c>
      <c r="K11" s="39">
        <f>'-'!K31</f>
        <v>5933.5948612499997</v>
      </c>
      <c r="L11" s="39">
        <f>'-'!L31</f>
        <v>3798.0156435974586</v>
      </c>
      <c r="M11" s="39">
        <f>'-'!M31</f>
        <v>2530.1332566420156</v>
      </c>
      <c r="N11" s="39">
        <f>'-'!N31</f>
        <v>756.97286062906721</v>
      </c>
      <c r="O11" s="20"/>
      <c r="P11" s="20"/>
    </row>
    <row r="12" spans="2:16" ht="12" customHeight="1" x14ac:dyDescent="0.2">
      <c r="B12" s="38" t="s">
        <v>1</v>
      </c>
      <c r="C12" s="41">
        <f>'-'!C32</f>
        <v>4890.4630887234825</v>
      </c>
      <c r="D12" s="41">
        <f>'-'!D32</f>
        <v>1077.9171922709925</v>
      </c>
      <c r="E12" s="41">
        <f>'-'!E32</f>
        <v>1673.2727187784867</v>
      </c>
      <c r="F12" s="41">
        <f>'-'!F32</f>
        <v>2535.480075301205</v>
      </c>
      <c r="G12" s="41">
        <f>'-'!G32</f>
        <v>3656.7578647102951</v>
      </c>
      <c r="H12" s="41">
        <f>'-'!H32</f>
        <v>4644.8345227397622</v>
      </c>
      <c r="I12" s="41">
        <f>'-'!I32</f>
        <v>5055.2697811327698</v>
      </c>
      <c r="J12" s="41">
        <f>'-'!J32</f>
        <v>5781.8908975026015</v>
      </c>
      <c r="K12" s="41">
        <f>'-'!K32</f>
        <v>6991.3046604446208</v>
      </c>
      <c r="L12" s="41">
        <f>'-'!L32</f>
        <v>6095.7596231316174</v>
      </c>
      <c r="M12" s="41">
        <f>'-'!M32</f>
        <v>2730.5633901000851</v>
      </c>
      <c r="N12" s="41">
        <f>'-'!N32</f>
        <v>995.5431646362016</v>
      </c>
      <c r="O12" s="20"/>
      <c r="P12" s="20"/>
    </row>
    <row r="13" spans="2:16" ht="15" customHeight="1" x14ac:dyDescent="0.2">
      <c r="B13" s="89" t="s">
        <v>6</v>
      </c>
      <c r="C13" s="90"/>
      <c r="D13" s="90"/>
      <c r="E13" s="90"/>
      <c r="F13" s="90"/>
      <c r="G13" s="90"/>
      <c r="H13" s="90"/>
      <c r="I13" s="90"/>
      <c r="J13" s="90"/>
      <c r="K13" s="90"/>
      <c r="L13" s="90"/>
      <c r="M13" s="90"/>
      <c r="N13" s="91"/>
      <c r="O13" s="19"/>
      <c r="P13" s="20"/>
    </row>
    <row r="14" spans="2:16" ht="12" customHeight="1" x14ac:dyDescent="0.2">
      <c r="B14" s="37" t="s">
        <v>3</v>
      </c>
      <c r="C14" s="39">
        <f>'-'!C34</f>
        <v>2354.8464498493713</v>
      </c>
      <c r="D14" s="39">
        <f>'-'!D34</f>
        <v>767.22076158940399</v>
      </c>
      <c r="E14" s="39">
        <f>'-'!E34</f>
        <v>841.34097245409009</v>
      </c>
      <c r="F14" s="39">
        <f>'-'!F34</f>
        <v>957.20350536466117</v>
      </c>
      <c r="G14" s="39">
        <f>'-'!G34</f>
        <v>1438.126117599131</v>
      </c>
      <c r="H14" s="39">
        <f>'-'!H34</f>
        <v>1847.0489746471837</v>
      </c>
      <c r="I14" s="39">
        <f>'-'!I34</f>
        <v>2354.0208034326224</v>
      </c>
      <c r="J14" s="39">
        <f>'-'!J34</f>
        <v>2842.0772694278862</v>
      </c>
      <c r="K14" s="39">
        <f>'-'!K34</f>
        <v>3007.3661315803156</v>
      </c>
      <c r="L14" s="39">
        <f>'-'!L34</f>
        <v>3064.199923960583</v>
      </c>
      <c r="M14" s="39">
        <f>'-'!M34</f>
        <v>2534.6967807095657</v>
      </c>
      <c r="N14" s="39">
        <f>'-'!N34</f>
        <v>1559.1822506225456</v>
      </c>
      <c r="O14" s="20"/>
      <c r="P14" s="20"/>
    </row>
    <row r="15" spans="2:16" ht="12" customHeight="1" x14ac:dyDescent="0.2">
      <c r="B15" s="37" t="s">
        <v>4</v>
      </c>
      <c r="C15" s="39">
        <f>'-'!C35</f>
        <v>1980.1670510126721</v>
      </c>
      <c r="D15" s="39">
        <f>'-'!D35</f>
        <v>449.88440251572331</v>
      </c>
      <c r="E15" s="39">
        <f>'-'!E35</f>
        <v>527.1179014844804</v>
      </c>
      <c r="F15" s="39">
        <f>'-'!F35</f>
        <v>1082.9516957605986</v>
      </c>
      <c r="G15" s="39">
        <f>'-'!G35</f>
        <v>1266.4888225997629</v>
      </c>
      <c r="H15" s="39">
        <f>'-'!H35</f>
        <v>1758.6339744992886</v>
      </c>
      <c r="I15" s="39">
        <f>'-'!I35</f>
        <v>2088.5980066819325</v>
      </c>
      <c r="J15" s="39">
        <f>'-'!J35</f>
        <v>2391.2412936599671</v>
      </c>
      <c r="K15" s="39">
        <f>'-'!K35</f>
        <v>2255.2004975089626</v>
      </c>
      <c r="L15" s="39">
        <f>'-'!L35</f>
        <v>2352.525898329839</v>
      </c>
      <c r="M15" s="39">
        <f>'-'!M35</f>
        <v>2031.3159817904973</v>
      </c>
      <c r="N15" s="39">
        <f>'-'!N35</f>
        <v>1519.738217837639</v>
      </c>
      <c r="O15" s="20"/>
      <c r="P15" s="20"/>
    </row>
    <row r="16" spans="2:16" ht="12" customHeight="1" x14ac:dyDescent="0.2">
      <c r="B16" s="38" t="s">
        <v>1</v>
      </c>
      <c r="C16" s="41">
        <f>'-'!C36</f>
        <v>2193.3070416010983</v>
      </c>
      <c r="D16" s="41">
        <f>'-'!D36</f>
        <v>657.77069414316713</v>
      </c>
      <c r="E16" s="41">
        <f>'-'!E36</f>
        <v>721.25881897885517</v>
      </c>
      <c r="F16" s="41">
        <f>'-'!F36</f>
        <v>1006.9037347022588</v>
      </c>
      <c r="G16" s="41">
        <f>'-'!G36</f>
        <v>1368.2059512312892</v>
      </c>
      <c r="H16" s="41">
        <f>'-'!H36</f>
        <v>1808.8483430665565</v>
      </c>
      <c r="I16" s="41">
        <f>'-'!I36</f>
        <v>2233.7745851261034</v>
      </c>
      <c r="J16" s="41">
        <f>'-'!J36</f>
        <v>2644.4828174112881</v>
      </c>
      <c r="K16" s="41">
        <f>'-'!K36</f>
        <v>2686.4726078881245</v>
      </c>
      <c r="L16" s="41">
        <f>'-'!L36</f>
        <v>2754.5122221538841</v>
      </c>
      <c r="M16" s="41">
        <f>'-'!M36</f>
        <v>2318.2877567296773</v>
      </c>
      <c r="N16" s="41">
        <f>'-'!N36</f>
        <v>1542.3093197185704</v>
      </c>
      <c r="O16" s="20"/>
      <c r="P16" s="20"/>
    </row>
    <row r="17" spans="2:16" ht="13.5" customHeight="1" x14ac:dyDescent="0.2">
      <c r="B17" s="89" t="s">
        <v>12</v>
      </c>
      <c r="C17" s="90"/>
      <c r="D17" s="90"/>
      <c r="E17" s="90"/>
      <c r="F17" s="90"/>
      <c r="G17" s="90"/>
      <c r="H17" s="90"/>
      <c r="I17" s="90"/>
      <c r="J17" s="90"/>
      <c r="K17" s="90"/>
      <c r="L17" s="90"/>
      <c r="M17" s="90"/>
      <c r="N17" s="91"/>
      <c r="O17" s="20"/>
      <c r="P17" s="20"/>
    </row>
    <row r="18" spans="2:16" ht="12" customHeight="1" x14ac:dyDescent="0.2">
      <c r="B18" s="37" t="s">
        <v>3</v>
      </c>
      <c r="C18" s="39">
        <f>'-'!C38</f>
        <v>1660.6051098376315</v>
      </c>
      <c r="D18" s="39">
        <f>'-'!D38</f>
        <v>0</v>
      </c>
      <c r="E18" s="39">
        <f>'-'!E38</f>
        <v>279.64</v>
      </c>
      <c r="F18" s="39">
        <f>'-'!F38</f>
        <v>649.32000000000005</v>
      </c>
      <c r="G18" s="39">
        <f>'-'!G38</f>
        <v>989.28</v>
      </c>
      <c r="H18" s="39">
        <f>'-'!H38</f>
        <v>1599.33</v>
      </c>
      <c r="I18" s="39">
        <f>'-'!I38</f>
        <v>1787.2</v>
      </c>
      <c r="J18" s="39">
        <f>'-'!J38</f>
        <v>2399.0300000000002</v>
      </c>
      <c r="K18" s="39">
        <f>'-'!K38</f>
        <v>2165.4699999999998</v>
      </c>
      <c r="L18" s="39">
        <f>'-'!L38</f>
        <v>1774.51</v>
      </c>
      <c r="M18" s="39">
        <f>'-'!M38</f>
        <v>1650.97</v>
      </c>
      <c r="N18" s="39">
        <f>'-'!N38</f>
        <v>869.52</v>
      </c>
      <c r="O18" s="20"/>
      <c r="P18" s="20"/>
    </row>
    <row r="19" spans="2:16" ht="12" customHeight="1" x14ac:dyDescent="0.2">
      <c r="B19" s="37" t="s">
        <v>4</v>
      </c>
      <c r="C19" s="39">
        <f>'-'!C39</f>
        <v>1802.9385370889249</v>
      </c>
      <c r="D19" s="39">
        <f>'-'!D39</f>
        <v>0</v>
      </c>
      <c r="E19" s="39">
        <f>'-'!E39</f>
        <v>339.83</v>
      </c>
      <c r="F19" s="39">
        <f>'-'!F39</f>
        <v>593.15</v>
      </c>
      <c r="G19" s="39">
        <f>'-'!G39</f>
        <v>1037.8399999999999</v>
      </c>
      <c r="H19" s="39">
        <f>'-'!H39</f>
        <v>1619.85</v>
      </c>
      <c r="I19" s="39">
        <f>'-'!I39</f>
        <v>2031.16</v>
      </c>
      <c r="J19" s="39">
        <f>'-'!J39</f>
        <v>2331.35</v>
      </c>
      <c r="K19" s="39">
        <f>'-'!K39</f>
        <v>2788.48</v>
      </c>
      <c r="L19" s="39">
        <f>'-'!L39</f>
        <v>2101.42</v>
      </c>
      <c r="M19" s="39">
        <f>'-'!M39</f>
        <v>1476.94</v>
      </c>
      <c r="N19" s="39">
        <f>'-'!N39</f>
        <v>1104.47</v>
      </c>
      <c r="O19" s="20"/>
      <c r="P19" s="20"/>
    </row>
    <row r="20" spans="2:16" ht="12" customHeight="1" x14ac:dyDescent="0.2">
      <c r="B20" s="38" t="s">
        <v>1</v>
      </c>
      <c r="C20" s="41">
        <f>'-'!C40</f>
        <v>1757.8801521870591</v>
      </c>
      <c r="D20" s="41">
        <f>'-'!D40</f>
        <v>0</v>
      </c>
      <c r="E20" s="41">
        <f>'-'!E40</f>
        <v>315.99237623762372</v>
      </c>
      <c r="F20" s="41">
        <f>'-'!F40</f>
        <v>611.55382252559718</v>
      </c>
      <c r="G20" s="41">
        <f>'-'!G40</f>
        <v>1024.2875660242682</v>
      </c>
      <c r="H20" s="41">
        <f>'-'!H40</f>
        <v>1613.916139396935</v>
      </c>
      <c r="I20" s="41">
        <f>'-'!I40</f>
        <v>1952.9692759493673</v>
      </c>
      <c r="J20" s="41">
        <f>'-'!J40</f>
        <v>2352.0913435700577</v>
      </c>
      <c r="K20" s="41">
        <f>'-'!K40</f>
        <v>2588.6890785907858</v>
      </c>
      <c r="L20" s="41">
        <f>'-'!L40</f>
        <v>1986.7892207792206</v>
      </c>
      <c r="M20" s="41">
        <f>'-'!M40</f>
        <v>1549.4963141993958</v>
      </c>
      <c r="N20" s="41">
        <f>'-'!N40</f>
        <v>984.31292237442926</v>
      </c>
      <c r="O20" s="20"/>
      <c r="P20" s="20"/>
    </row>
    <row r="25" spans="2:16" x14ac:dyDescent="0.2">
      <c r="C25" s="24"/>
      <c r="D25" s="24"/>
      <c r="E25" s="24"/>
      <c r="F25" s="24"/>
      <c r="G25" s="24"/>
      <c r="H25" s="24"/>
    </row>
    <row r="26" spans="2:16" x14ac:dyDescent="0.2">
      <c r="C26" s="24"/>
      <c r="D26" s="24"/>
      <c r="E26" s="24"/>
      <c r="F26" s="24"/>
      <c r="G26" s="24"/>
      <c r="H26" s="24"/>
    </row>
    <row r="27" spans="2:16" x14ac:dyDescent="0.2">
      <c r="C27" s="24"/>
      <c r="D27" s="22" t="str">
        <f>CONCATENATE("Среден размер* на натрупаните средства на едно осигурено лице в УПФ към ",'Осигурени лица'!$E$26)</f>
        <v>Среден размер* на натрупаните средства на едно осигурено лице в УПФ към 31.12.2023 г.</v>
      </c>
      <c r="E27" s="23" t="s">
        <v>35</v>
      </c>
      <c r="F27" s="24"/>
      <c r="G27" s="24"/>
      <c r="H27" s="24"/>
    </row>
    <row r="28" spans="2:16" x14ac:dyDescent="0.2">
      <c r="C28" s="24"/>
      <c r="D28" s="22" t="str">
        <f>CONCATENATE("Среден размер* на натрупаните средства на едно осигурено лице в ППФ**** към ",'Осигурени лица'!$E$26)</f>
        <v>Среден размер* на натрупаните средства на едно осигурено лице в ППФ**** към 31.12.2023 г.</v>
      </c>
      <c r="E28" s="23" t="s">
        <v>35</v>
      </c>
      <c r="F28" s="24"/>
      <c r="G28" s="24"/>
      <c r="H28" s="24"/>
    </row>
    <row r="29" spans="2:16" x14ac:dyDescent="0.2">
      <c r="C29" s="24"/>
      <c r="D29" s="22" t="str">
        <f>CONCATENATE("Среден размер* на натрупаните средства на едно осигурено лице в ДПФ към ",'Осигурени лица'!$E$26)</f>
        <v>Среден размер* на натрупаните средства на едно осигурено лице в ДПФ към 31.12.2023 г.</v>
      </c>
      <c r="E29" s="23" t="s">
        <v>35</v>
      </c>
      <c r="F29" s="24"/>
      <c r="G29" s="24"/>
      <c r="H29" s="24"/>
    </row>
    <row r="30" spans="2:16" x14ac:dyDescent="0.2">
      <c r="C30" s="24"/>
      <c r="D30" s="22" t="str">
        <f>CONCATENATE("Среден размер* на натрупаните средства на едно осигурено лице в ДПФПС към ",'Осигурени лица'!$E$26)</f>
        <v>Среден размер* на натрупаните средства на едно осигурено лице в ДПФПС към 31.12.2023 г.</v>
      </c>
      <c r="E30" s="23" t="s">
        <v>35</v>
      </c>
      <c r="F30" s="24"/>
      <c r="G30" s="24"/>
      <c r="H30" s="24"/>
    </row>
    <row r="31" spans="2:16" x14ac:dyDescent="0.2">
      <c r="C31" s="24"/>
      <c r="D31" s="24"/>
      <c r="E31" s="24"/>
      <c r="F31" s="24"/>
      <c r="G31" s="24"/>
      <c r="H31" s="24"/>
    </row>
    <row r="32" spans="2:16" x14ac:dyDescent="0.2">
      <c r="C32" s="24"/>
      <c r="D32" s="24"/>
      <c r="E32" s="24"/>
      <c r="F32" s="24"/>
      <c r="G32" s="24"/>
      <c r="H32" s="24"/>
    </row>
    <row r="33" spans="3:8" x14ac:dyDescent="0.2">
      <c r="C33" s="24"/>
      <c r="D33" s="24"/>
      <c r="E33" s="24"/>
      <c r="F33" s="24"/>
      <c r="G33" s="24"/>
      <c r="H33" s="24"/>
    </row>
    <row r="34" spans="3:8" x14ac:dyDescent="0.2">
      <c r="C34" s="24"/>
      <c r="D34" s="24"/>
      <c r="E34" s="24"/>
      <c r="F34" s="24"/>
      <c r="G34" s="24"/>
      <c r="H34" s="24"/>
    </row>
    <row r="35" spans="3:8" x14ac:dyDescent="0.2">
      <c r="C35" s="24"/>
      <c r="D35" s="24"/>
      <c r="E35" s="24"/>
      <c r="F35" s="24"/>
      <c r="G35" s="24"/>
      <c r="H35" s="24"/>
    </row>
    <row r="79" spans="15:15" x14ac:dyDescent="0.2">
      <c r="O79" s="21"/>
    </row>
    <row r="80" spans="15:15" x14ac:dyDescent="0.2">
      <c r="O80" s="21"/>
    </row>
    <row r="81" spans="2:15" x14ac:dyDescent="0.2">
      <c r="O81" s="15"/>
    </row>
    <row r="85" spans="2:15" x14ac:dyDescent="0.2">
      <c r="B85" s="7" t="s">
        <v>9</v>
      </c>
    </row>
    <row r="96" spans="2:15" ht="12.75" customHeight="1" x14ac:dyDescent="0.2"/>
    <row r="103" spans="1:14" x14ac:dyDescent="0.2">
      <c r="A103" s="7" t="s">
        <v>8</v>
      </c>
    </row>
    <row r="104" spans="1:14" ht="38.25" customHeight="1" x14ac:dyDescent="0.2">
      <c r="A104" s="85" t="s">
        <v>34</v>
      </c>
      <c r="B104" s="85"/>
      <c r="C104" s="85"/>
      <c r="D104" s="85"/>
      <c r="E104" s="85"/>
      <c r="F104" s="85"/>
      <c r="G104" s="85"/>
      <c r="H104" s="85"/>
      <c r="I104" s="85"/>
      <c r="J104" s="85"/>
      <c r="K104" s="85"/>
      <c r="L104" s="85"/>
      <c r="M104" s="85"/>
      <c r="N104" s="85"/>
    </row>
    <row r="105" spans="1:14" x14ac:dyDescent="0.2">
      <c r="A105" s="85" t="s">
        <v>33</v>
      </c>
      <c r="B105" s="85"/>
      <c r="C105" s="85"/>
      <c r="D105" s="85"/>
      <c r="E105" s="85"/>
      <c r="F105" s="85"/>
      <c r="G105" s="85"/>
      <c r="H105" s="85"/>
      <c r="I105" s="85"/>
      <c r="J105" s="85"/>
      <c r="K105" s="85"/>
      <c r="L105" s="85"/>
      <c r="M105" s="85"/>
      <c r="N105" s="85"/>
    </row>
    <row r="106" spans="1:14" ht="12.75" customHeight="1" x14ac:dyDescent="0.2">
      <c r="A106" s="84" t="s">
        <v>32</v>
      </c>
      <c r="B106" s="84"/>
      <c r="C106" s="84"/>
      <c r="D106" s="84"/>
      <c r="E106" s="84"/>
      <c r="F106" s="84"/>
      <c r="G106" s="84"/>
      <c r="H106" s="84"/>
      <c r="I106" s="84"/>
      <c r="J106" s="84"/>
      <c r="K106" s="84"/>
      <c r="L106" s="84"/>
      <c r="M106" s="84"/>
      <c r="N106" s="84"/>
    </row>
    <row r="107" spans="1:14" ht="25.5" customHeight="1" x14ac:dyDescent="0.2">
      <c r="A107" s="85" t="s">
        <v>31</v>
      </c>
      <c r="B107" s="85"/>
      <c r="C107" s="85"/>
      <c r="D107" s="85"/>
      <c r="E107" s="85"/>
      <c r="F107" s="85"/>
      <c r="G107" s="85"/>
      <c r="H107" s="85"/>
      <c r="I107" s="85"/>
      <c r="J107" s="85"/>
      <c r="K107" s="85"/>
      <c r="L107" s="85"/>
      <c r="M107" s="85"/>
      <c r="N107" s="85"/>
    </row>
  </sheetData>
  <sheetProtection sheet="1" objects="1" scenarios="1"/>
  <mergeCells count="11">
    <mergeCell ref="B1:N1"/>
    <mergeCell ref="B13:N13"/>
    <mergeCell ref="B9:N9"/>
    <mergeCell ref="B5:N5"/>
    <mergeCell ref="B17:N17"/>
    <mergeCell ref="A107:N107"/>
    <mergeCell ref="A106:N106"/>
    <mergeCell ref="A104:N104"/>
    <mergeCell ref="A105:N105"/>
    <mergeCell ref="B2:N2"/>
    <mergeCell ref="B3:N3"/>
  </mergeCells>
  <phoneticPr fontId="1" type="noConversion"/>
  <pageMargins left="0.74803149606299213" right="0.74803149606299213" top="0.78740157480314965" bottom="0.51" header="0.51181102362204722" footer="0.51181102362204722"/>
  <pageSetup paperSize="9" fitToHeight="2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S40"/>
  <sheetViews>
    <sheetView workbookViewId="0"/>
  </sheetViews>
  <sheetFormatPr defaultColWidth="9.140625" defaultRowHeight="12.75" x14ac:dyDescent="0.2"/>
  <cols>
    <col min="1" max="1" width="1.85546875" style="1" customWidth="1"/>
    <col min="2" max="2" width="13.5703125" style="1" customWidth="1"/>
    <col min="3" max="3" width="9.140625" style="1"/>
    <col min="4" max="5" width="8.28515625" style="1" customWidth="1"/>
    <col min="6" max="6" width="8.5703125" style="1" customWidth="1"/>
    <col min="7" max="7" width="8.5703125" style="1" bestFit="1" customWidth="1"/>
    <col min="8" max="8" width="8.42578125" style="1" customWidth="1"/>
    <col min="9" max="9" width="8.28515625" style="1" customWidth="1"/>
    <col min="10" max="10" width="8.5703125" style="1" bestFit="1" customWidth="1"/>
    <col min="11" max="13" width="8.140625" style="1" bestFit="1" customWidth="1"/>
    <col min="14" max="14" width="8.85546875" style="1" bestFit="1" customWidth="1"/>
    <col min="15" max="15" width="10.5703125" style="1" bestFit="1" customWidth="1"/>
    <col min="16" max="16" width="9.140625" style="1"/>
    <col min="17" max="17" width="10" style="1" customWidth="1"/>
    <col min="18" max="19" width="10.140625" style="1" bestFit="1" customWidth="1"/>
    <col min="20" max="16384" width="9.140625" style="1"/>
  </cols>
  <sheetData>
    <row r="1" spans="1:16" ht="12.6" customHeight="1" x14ac:dyDescent="0.2">
      <c r="A1"/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</row>
    <row r="2" spans="1:16" s="2" customFormat="1" ht="12.6" customHeight="1" x14ac:dyDescent="0.2">
      <c r="A2"/>
      <c r="B2" s="69" t="s">
        <v>38</v>
      </c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42"/>
    </row>
    <row r="3" spans="1:16" ht="12.6" customHeight="1" x14ac:dyDescent="0.2">
      <c r="A3" s="77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/>
    </row>
    <row r="4" spans="1:16" s="2" customFormat="1" ht="28.5" customHeight="1" x14ac:dyDescent="0.2">
      <c r="A4" s="42"/>
      <c r="B4" s="44" t="s">
        <v>0</v>
      </c>
      <c r="C4" s="45" t="s">
        <v>1</v>
      </c>
      <c r="D4" s="45" t="s">
        <v>13</v>
      </c>
      <c r="E4" s="45" t="s">
        <v>14</v>
      </c>
      <c r="F4" s="45" t="s">
        <v>15</v>
      </c>
      <c r="G4" s="45" t="s">
        <v>16</v>
      </c>
      <c r="H4" s="45" t="s">
        <v>17</v>
      </c>
      <c r="I4" s="45" t="s">
        <v>18</v>
      </c>
      <c r="J4" s="45" t="s">
        <v>19</v>
      </c>
      <c r="K4" s="45" t="s">
        <v>20</v>
      </c>
      <c r="L4" s="45" t="s">
        <v>21</v>
      </c>
      <c r="M4" s="45" t="s">
        <v>22</v>
      </c>
      <c r="N4" s="45" t="s">
        <v>2</v>
      </c>
      <c r="O4" s="46" t="s">
        <v>24</v>
      </c>
      <c r="P4" s="42"/>
    </row>
    <row r="5" spans="1:16" ht="12.6" customHeight="1" x14ac:dyDescent="0.2">
      <c r="A5"/>
      <c r="B5" s="70" t="s">
        <v>25</v>
      </c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2"/>
      <c r="P5"/>
    </row>
    <row r="6" spans="1:16" ht="12.6" customHeight="1" x14ac:dyDescent="0.2">
      <c r="A6"/>
      <c r="B6" s="47" t="s">
        <v>3</v>
      </c>
      <c r="C6" s="48">
        <v>2095406</v>
      </c>
      <c r="D6" s="48">
        <v>34141</v>
      </c>
      <c r="E6" s="48">
        <v>124473</v>
      </c>
      <c r="F6" s="48">
        <v>161057</v>
      </c>
      <c r="G6" s="48">
        <v>223622</v>
      </c>
      <c r="H6" s="48">
        <v>272922</v>
      </c>
      <c r="I6" s="48">
        <v>287828</v>
      </c>
      <c r="J6" s="48">
        <v>320876</v>
      </c>
      <c r="K6" s="48">
        <v>279498</v>
      </c>
      <c r="L6" s="48">
        <v>228404</v>
      </c>
      <c r="M6" s="48">
        <v>162585</v>
      </c>
      <c r="N6" s="49"/>
      <c r="O6" s="50">
        <v>43.128814964617831</v>
      </c>
      <c r="P6" s="51"/>
    </row>
    <row r="7" spans="1:16" ht="12.6" customHeight="1" x14ac:dyDescent="0.2">
      <c r="A7"/>
      <c r="B7" s="47" t="s">
        <v>4</v>
      </c>
      <c r="C7" s="48">
        <v>1925731</v>
      </c>
      <c r="D7" s="48">
        <v>29172</v>
      </c>
      <c r="E7" s="48">
        <v>102307</v>
      </c>
      <c r="F7" s="48">
        <v>132970</v>
      </c>
      <c r="G7" s="48">
        <v>200780</v>
      </c>
      <c r="H7" s="48">
        <v>248565</v>
      </c>
      <c r="I7" s="48">
        <v>262845</v>
      </c>
      <c r="J7" s="48">
        <v>296783</v>
      </c>
      <c r="K7" s="48">
        <v>272807</v>
      </c>
      <c r="L7" s="48">
        <v>236005</v>
      </c>
      <c r="M7" s="48">
        <v>143497</v>
      </c>
      <c r="N7" s="49"/>
      <c r="O7" s="50">
        <v>43.302421350790944</v>
      </c>
      <c r="P7"/>
    </row>
    <row r="8" spans="1:16" s="2" customFormat="1" ht="12.6" customHeight="1" x14ac:dyDescent="0.2">
      <c r="A8" s="42"/>
      <c r="B8" s="52" t="s">
        <v>5</v>
      </c>
      <c r="C8" s="53">
        <v>4021137</v>
      </c>
      <c r="D8" s="53">
        <v>63313</v>
      </c>
      <c r="E8" s="53">
        <v>226780</v>
      </c>
      <c r="F8" s="53">
        <v>294027</v>
      </c>
      <c r="G8" s="53">
        <v>424402</v>
      </c>
      <c r="H8" s="53">
        <v>521487</v>
      </c>
      <c r="I8" s="53">
        <v>550673</v>
      </c>
      <c r="J8" s="53">
        <v>617659</v>
      </c>
      <c r="K8" s="53">
        <v>552305</v>
      </c>
      <c r="L8" s="53">
        <v>464409</v>
      </c>
      <c r="M8" s="53">
        <v>306082</v>
      </c>
      <c r="N8" s="54"/>
      <c r="O8" s="50">
        <v>43.211955429529006</v>
      </c>
      <c r="P8" s="42"/>
    </row>
    <row r="9" spans="1:16" ht="12.6" customHeight="1" x14ac:dyDescent="0.2">
      <c r="A9"/>
      <c r="B9" s="70" t="s">
        <v>23</v>
      </c>
      <c r="C9" s="71"/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  <c r="O9" s="72"/>
      <c r="P9"/>
    </row>
    <row r="10" spans="1:16" x14ac:dyDescent="0.2">
      <c r="A10"/>
      <c r="B10" s="55" t="s">
        <v>3</v>
      </c>
      <c r="C10" s="48">
        <v>272739</v>
      </c>
      <c r="D10" s="48">
        <v>2335</v>
      </c>
      <c r="E10" s="48">
        <v>3571</v>
      </c>
      <c r="F10" s="48">
        <v>9514</v>
      </c>
      <c r="G10" s="48">
        <v>18490</v>
      </c>
      <c r="H10" s="48">
        <v>26816</v>
      </c>
      <c r="I10" s="48">
        <v>38298</v>
      </c>
      <c r="J10" s="48">
        <v>47241</v>
      </c>
      <c r="K10" s="48">
        <v>47823</v>
      </c>
      <c r="L10" s="48">
        <v>39445</v>
      </c>
      <c r="M10" s="48">
        <v>22127</v>
      </c>
      <c r="N10" s="48">
        <v>17079</v>
      </c>
      <c r="O10" s="50">
        <v>48.030335277169748</v>
      </c>
      <c r="P10" s="51"/>
    </row>
    <row r="11" spans="1:16" x14ac:dyDescent="0.2">
      <c r="A11"/>
      <c r="B11" s="55" t="s">
        <v>4</v>
      </c>
      <c r="C11" s="48">
        <v>44460</v>
      </c>
      <c r="D11" s="48">
        <v>1857</v>
      </c>
      <c r="E11" s="48">
        <v>817</v>
      </c>
      <c r="F11" s="48">
        <v>1774</v>
      </c>
      <c r="G11" s="48">
        <v>2842</v>
      </c>
      <c r="H11" s="48">
        <v>4121</v>
      </c>
      <c r="I11" s="48">
        <v>5153</v>
      </c>
      <c r="J11" s="48">
        <v>6575</v>
      </c>
      <c r="K11" s="48">
        <v>8000</v>
      </c>
      <c r="L11" s="48">
        <v>5982</v>
      </c>
      <c r="M11" s="48">
        <v>3651</v>
      </c>
      <c r="N11" s="48">
        <v>3688</v>
      </c>
      <c r="O11" s="50">
        <v>47.385315148448043</v>
      </c>
      <c r="P11"/>
    </row>
    <row r="12" spans="1:16" x14ac:dyDescent="0.2">
      <c r="A12"/>
      <c r="B12" s="56" t="s">
        <v>5</v>
      </c>
      <c r="C12" s="53">
        <v>317199</v>
      </c>
      <c r="D12" s="53">
        <v>4192</v>
      </c>
      <c r="E12" s="53">
        <v>4388</v>
      </c>
      <c r="F12" s="53">
        <v>11288</v>
      </c>
      <c r="G12" s="53">
        <v>21332</v>
      </c>
      <c r="H12" s="53">
        <v>30937</v>
      </c>
      <c r="I12" s="53">
        <v>43451</v>
      </c>
      <c r="J12" s="53">
        <v>53816</v>
      </c>
      <c r="K12" s="53">
        <v>55823</v>
      </c>
      <c r="L12" s="53">
        <v>45427</v>
      </c>
      <c r="M12" s="53">
        <v>25778</v>
      </c>
      <c r="N12" s="53">
        <v>20767</v>
      </c>
      <c r="O12" s="50">
        <v>47.939926433122423</v>
      </c>
      <c r="P12"/>
    </row>
    <row r="13" spans="1:16" x14ac:dyDescent="0.2">
      <c r="A13"/>
      <c r="B13" s="70" t="s">
        <v>7</v>
      </c>
      <c r="C13" s="71"/>
      <c r="D13" s="71"/>
      <c r="E13" s="71"/>
      <c r="F13" s="71"/>
      <c r="G13" s="71"/>
      <c r="H13" s="71"/>
      <c r="I13" s="71"/>
      <c r="J13" s="71"/>
      <c r="K13" s="71"/>
      <c r="L13" s="71"/>
      <c r="M13" s="71"/>
      <c r="N13" s="71"/>
      <c r="O13" s="72"/>
      <c r="P13"/>
    </row>
    <row r="14" spans="1:16" ht="12" customHeight="1" x14ac:dyDescent="0.2">
      <c r="A14"/>
      <c r="B14" s="55" t="s">
        <v>3</v>
      </c>
      <c r="C14" s="48">
        <v>365469</v>
      </c>
      <c r="D14" s="48">
        <v>302</v>
      </c>
      <c r="E14" s="48">
        <v>2396</v>
      </c>
      <c r="F14" s="48">
        <v>7363</v>
      </c>
      <c r="G14" s="48">
        <v>14728</v>
      </c>
      <c r="H14" s="48">
        <v>24021</v>
      </c>
      <c r="I14" s="48">
        <v>32162</v>
      </c>
      <c r="J14" s="48">
        <v>45463</v>
      </c>
      <c r="K14" s="48">
        <v>57729</v>
      </c>
      <c r="L14" s="48">
        <v>55103</v>
      </c>
      <c r="M14" s="48">
        <v>42674</v>
      </c>
      <c r="N14" s="48">
        <v>83528</v>
      </c>
      <c r="O14" s="50">
        <v>54.847931917618176</v>
      </c>
      <c r="P14" s="51"/>
    </row>
    <row r="15" spans="1:16" ht="12" customHeight="1" x14ac:dyDescent="0.2">
      <c r="A15"/>
      <c r="B15" s="55" t="s">
        <v>4</v>
      </c>
      <c r="C15" s="48">
        <v>276990</v>
      </c>
      <c r="D15" s="48">
        <v>159</v>
      </c>
      <c r="E15" s="48">
        <v>1482</v>
      </c>
      <c r="F15" s="48">
        <v>4812</v>
      </c>
      <c r="G15" s="48">
        <v>10124</v>
      </c>
      <c r="H15" s="48">
        <v>18274</v>
      </c>
      <c r="I15" s="48">
        <v>26639</v>
      </c>
      <c r="J15" s="48">
        <v>35473</v>
      </c>
      <c r="K15" s="48">
        <v>42954</v>
      </c>
      <c r="L15" s="48">
        <v>42451</v>
      </c>
      <c r="M15" s="48">
        <v>32181</v>
      </c>
      <c r="N15" s="48">
        <v>62441</v>
      </c>
      <c r="O15" s="50">
        <v>54.65406704213148</v>
      </c>
      <c r="P15"/>
    </row>
    <row r="16" spans="1:16" ht="12" customHeight="1" x14ac:dyDescent="0.2">
      <c r="A16"/>
      <c r="B16" s="56" t="s">
        <v>5</v>
      </c>
      <c r="C16" s="53">
        <v>642459</v>
      </c>
      <c r="D16" s="53">
        <v>461</v>
      </c>
      <c r="E16" s="53">
        <v>3878</v>
      </c>
      <c r="F16" s="53">
        <v>12175</v>
      </c>
      <c r="G16" s="53">
        <v>24852</v>
      </c>
      <c r="H16" s="53">
        <v>42295</v>
      </c>
      <c r="I16" s="53">
        <v>58801</v>
      </c>
      <c r="J16" s="53">
        <v>80936</v>
      </c>
      <c r="K16" s="53">
        <v>100683</v>
      </c>
      <c r="L16" s="53">
        <v>97554</v>
      </c>
      <c r="M16" s="53">
        <v>74855</v>
      </c>
      <c r="N16" s="53">
        <v>145969</v>
      </c>
      <c r="O16" s="50">
        <v>54.764348946781041</v>
      </c>
      <c r="P16"/>
    </row>
    <row r="17" spans="1:19" s="2" customFormat="1" ht="12" customHeight="1" x14ac:dyDescent="0.2">
      <c r="A17" s="42"/>
      <c r="B17" s="70" t="s">
        <v>11</v>
      </c>
      <c r="C17" s="71"/>
      <c r="D17" s="71"/>
      <c r="E17" s="71"/>
      <c r="F17" s="71"/>
      <c r="G17" s="71"/>
      <c r="H17" s="71"/>
      <c r="I17" s="71"/>
      <c r="J17" s="71"/>
      <c r="K17" s="71"/>
      <c r="L17" s="71"/>
      <c r="M17" s="71"/>
      <c r="N17" s="71"/>
      <c r="O17" s="72"/>
      <c r="P17" s="42"/>
    </row>
    <row r="18" spans="1:19" ht="12" customHeight="1" x14ac:dyDescent="0.2">
      <c r="A18"/>
      <c r="B18" s="55" t="s">
        <v>3</v>
      </c>
      <c r="C18" s="48">
        <v>3141</v>
      </c>
      <c r="D18" s="48">
        <v>0</v>
      </c>
      <c r="E18" s="48">
        <v>40</v>
      </c>
      <c r="F18" s="48">
        <v>192</v>
      </c>
      <c r="G18" s="48">
        <v>391</v>
      </c>
      <c r="H18" s="48">
        <v>585</v>
      </c>
      <c r="I18" s="48">
        <v>633</v>
      </c>
      <c r="J18" s="48">
        <v>479</v>
      </c>
      <c r="K18" s="48">
        <v>355</v>
      </c>
      <c r="L18" s="48">
        <v>216</v>
      </c>
      <c r="M18" s="48">
        <v>138</v>
      </c>
      <c r="N18" s="48">
        <v>112</v>
      </c>
      <c r="O18" s="50">
        <v>43.46</v>
      </c>
      <c r="P18" s="51"/>
    </row>
    <row r="19" spans="1:19" ht="12" customHeight="1" x14ac:dyDescent="0.2">
      <c r="A19"/>
      <c r="B19" s="55" t="s">
        <v>4</v>
      </c>
      <c r="C19" s="48">
        <v>6781</v>
      </c>
      <c r="D19" s="48">
        <v>0</v>
      </c>
      <c r="E19" s="48">
        <v>61</v>
      </c>
      <c r="F19" s="48">
        <v>394</v>
      </c>
      <c r="G19" s="48">
        <v>1010</v>
      </c>
      <c r="H19" s="48">
        <v>1438</v>
      </c>
      <c r="I19" s="48">
        <v>1342</v>
      </c>
      <c r="J19" s="48">
        <v>1084</v>
      </c>
      <c r="K19" s="48">
        <v>752</v>
      </c>
      <c r="L19" s="48">
        <v>400</v>
      </c>
      <c r="M19" s="48">
        <v>193</v>
      </c>
      <c r="N19" s="48">
        <v>107</v>
      </c>
      <c r="O19" s="50">
        <v>42.18</v>
      </c>
      <c r="P19"/>
    </row>
    <row r="20" spans="1:19" ht="12" customHeight="1" x14ac:dyDescent="0.2">
      <c r="A20"/>
      <c r="B20" s="56" t="s">
        <v>5</v>
      </c>
      <c r="C20" s="53">
        <v>9922</v>
      </c>
      <c r="D20" s="53">
        <v>0</v>
      </c>
      <c r="E20" s="53">
        <v>101</v>
      </c>
      <c r="F20" s="53">
        <v>586</v>
      </c>
      <c r="G20" s="53">
        <v>1401</v>
      </c>
      <c r="H20" s="53">
        <v>2023</v>
      </c>
      <c r="I20" s="53">
        <v>1975</v>
      </c>
      <c r="J20" s="53">
        <v>1563</v>
      </c>
      <c r="K20" s="53">
        <v>1107</v>
      </c>
      <c r="L20" s="53">
        <v>616</v>
      </c>
      <c r="M20" s="53">
        <v>331</v>
      </c>
      <c r="N20" s="53">
        <v>219</v>
      </c>
      <c r="O20" s="50">
        <v>42.585208627292893</v>
      </c>
      <c r="P20"/>
    </row>
    <row r="21" spans="1:19" s="2" customFormat="1" ht="12" customHeight="1" x14ac:dyDescent="0.2">
      <c r="A21" s="42"/>
      <c r="B21" s="57"/>
      <c r="C21" s="57"/>
      <c r="D21" s="57"/>
      <c r="E21" s="57"/>
      <c r="F21" s="57"/>
      <c r="G21" s="57"/>
      <c r="H21" s="57"/>
      <c r="I21" s="57"/>
      <c r="J21" s="57"/>
      <c r="K21" s="57"/>
      <c r="L21" s="57"/>
      <c r="M21" s="57"/>
      <c r="N21" s="57"/>
      <c r="O21"/>
      <c r="P21" s="42"/>
      <c r="R21" s="3"/>
      <c r="S21" s="3"/>
    </row>
    <row r="22" spans="1:19" ht="12" customHeight="1" x14ac:dyDescent="0.2">
      <c r="A22" s="58"/>
      <c r="B22" s="73" t="s">
        <v>39</v>
      </c>
      <c r="C22" s="73"/>
      <c r="D22" s="73"/>
      <c r="E22" s="73"/>
      <c r="F22" s="73"/>
      <c r="G22" s="73"/>
      <c r="H22" s="73"/>
      <c r="I22" s="73"/>
      <c r="J22" s="73"/>
      <c r="K22" s="73"/>
      <c r="L22" s="73"/>
      <c r="M22" s="73"/>
      <c r="N22" s="73"/>
      <c r="O22" s="58"/>
      <c r="P22"/>
      <c r="R22" s="4"/>
      <c r="S22" s="4"/>
    </row>
    <row r="23" spans="1:19" ht="12" customHeight="1" x14ac:dyDescent="0.2">
      <c r="A23"/>
      <c r="B23" s="43"/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59"/>
      <c r="P23"/>
      <c r="R23" s="4"/>
      <c r="S23" s="4"/>
    </row>
    <row r="24" spans="1:19" x14ac:dyDescent="0.2">
      <c r="A24"/>
      <c r="B24" s="44" t="s">
        <v>0</v>
      </c>
      <c r="C24" s="45" t="s">
        <v>1</v>
      </c>
      <c r="D24" s="45" t="s">
        <v>13</v>
      </c>
      <c r="E24" s="45" t="s">
        <v>14</v>
      </c>
      <c r="F24" s="45" t="s">
        <v>15</v>
      </c>
      <c r="G24" s="45" t="s">
        <v>16</v>
      </c>
      <c r="H24" s="45" t="s">
        <v>17</v>
      </c>
      <c r="I24" s="45" t="s">
        <v>18</v>
      </c>
      <c r="J24" s="45" t="s">
        <v>19</v>
      </c>
      <c r="K24" s="45" t="s">
        <v>20</v>
      </c>
      <c r="L24" s="45" t="s">
        <v>21</v>
      </c>
      <c r="M24" s="45" t="s">
        <v>22</v>
      </c>
      <c r="N24" s="45" t="s">
        <v>2</v>
      </c>
      <c r="O24" s="60"/>
      <c r="P24"/>
      <c r="R24" s="4"/>
      <c r="S24" s="4"/>
    </row>
    <row r="25" spans="1:19" x14ac:dyDescent="0.2">
      <c r="A25"/>
      <c r="B25" s="74" t="s">
        <v>36</v>
      </c>
      <c r="C25" s="75"/>
      <c r="D25" s="75"/>
      <c r="E25" s="75"/>
      <c r="F25" s="75"/>
      <c r="G25" s="75"/>
      <c r="H25" s="75"/>
      <c r="I25" s="75"/>
      <c r="J25" s="75"/>
      <c r="K25" s="75"/>
      <c r="L25" s="75"/>
      <c r="M25" s="75"/>
      <c r="N25" s="76"/>
      <c r="O25" s="61"/>
      <c r="P25"/>
      <c r="R25" s="4"/>
      <c r="S25" s="4"/>
    </row>
    <row r="26" spans="1:19" x14ac:dyDescent="0.2">
      <c r="A26"/>
      <c r="B26" s="55" t="s">
        <v>3</v>
      </c>
      <c r="C26" s="62">
        <v>5158.6136962335704</v>
      </c>
      <c r="D26" s="62">
        <v>620.30207492457748</v>
      </c>
      <c r="E26" s="62">
        <v>1030.3506617499377</v>
      </c>
      <c r="F26" s="62">
        <v>2513.45053558678</v>
      </c>
      <c r="G26" s="62">
        <v>4086.5953784958551</v>
      </c>
      <c r="H26" s="62">
        <v>5341.6261261459322</v>
      </c>
      <c r="I26" s="62">
        <v>6064.4837487666236</v>
      </c>
      <c r="J26" s="62">
        <v>6233.7173782707332</v>
      </c>
      <c r="K26" s="62">
        <v>6437.9221104265516</v>
      </c>
      <c r="L26" s="62">
        <v>6157.759113369294</v>
      </c>
      <c r="M26" s="62">
        <v>5731.3473383768487</v>
      </c>
      <c r="N26" s="63"/>
      <c r="O26" s="64"/>
      <c r="P26" s="51"/>
      <c r="R26" s="4"/>
      <c r="S26" s="4"/>
    </row>
    <row r="27" spans="1:19" ht="11.25" customHeight="1" x14ac:dyDescent="0.2">
      <c r="A27"/>
      <c r="B27" s="55" t="s">
        <v>4</v>
      </c>
      <c r="C27" s="62">
        <v>4700.9402855435155</v>
      </c>
      <c r="D27" s="62">
        <v>504.15772727272724</v>
      </c>
      <c r="E27" s="62">
        <v>840.80975075019307</v>
      </c>
      <c r="F27" s="62">
        <v>2100.4925451605627</v>
      </c>
      <c r="G27" s="62">
        <v>3238.422223926686</v>
      </c>
      <c r="H27" s="62">
        <v>4340.962155130449</v>
      </c>
      <c r="I27" s="62">
        <v>5246.3892352146695</v>
      </c>
      <c r="J27" s="62">
        <v>5907.0737001445495</v>
      </c>
      <c r="K27" s="62">
        <v>6302.8353001205978</v>
      </c>
      <c r="L27" s="62">
        <v>6283.0990736636941</v>
      </c>
      <c r="M27" s="62">
        <v>4244.6019053359996</v>
      </c>
      <c r="N27" s="63"/>
      <c r="O27" s="64"/>
      <c r="P27"/>
      <c r="R27" s="4"/>
      <c r="S27" s="4"/>
    </row>
    <row r="28" spans="1:19" x14ac:dyDescent="0.2">
      <c r="A28"/>
      <c r="B28" s="56" t="s">
        <v>1</v>
      </c>
      <c r="C28" s="65">
        <v>4939.4329334688173</v>
      </c>
      <c r="D28" s="65">
        <v>566.78758485619062</v>
      </c>
      <c r="E28" s="65">
        <v>944.84328904665301</v>
      </c>
      <c r="F28" s="65">
        <v>2326.6954961279071</v>
      </c>
      <c r="G28" s="65">
        <v>3685.3338246520989</v>
      </c>
      <c r="H28" s="65">
        <v>4864.6630571615406</v>
      </c>
      <c r="I28" s="65">
        <v>5673.9941979541381</v>
      </c>
      <c r="J28" s="65">
        <v>6076.7662276757883</v>
      </c>
      <c r="K28" s="65">
        <v>6371.1969722164386</v>
      </c>
      <c r="L28" s="65">
        <v>6221.454815496686</v>
      </c>
      <c r="M28" s="65">
        <v>5034.3331088401146</v>
      </c>
      <c r="N28" s="63"/>
      <c r="O28" s="64"/>
      <c r="P28" s="42"/>
      <c r="R28" s="4"/>
      <c r="S28" s="4"/>
    </row>
    <row r="29" spans="1:19" ht="12" customHeight="1" x14ac:dyDescent="0.2">
      <c r="A29"/>
      <c r="B29" s="74" t="s">
        <v>37</v>
      </c>
      <c r="C29" s="75"/>
      <c r="D29" s="75"/>
      <c r="E29" s="75"/>
      <c r="F29" s="75"/>
      <c r="G29" s="75"/>
      <c r="H29" s="75"/>
      <c r="I29" s="75"/>
      <c r="J29" s="75"/>
      <c r="K29" s="75"/>
      <c r="L29" s="75"/>
      <c r="M29" s="75"/>
      <c r="N29" s="76"/>
      <c r="O29" s="61"/>
      <c r="P29"/>
      <c r="R29" s="4"/>
      <c r="S29" s="4"/>
    </row>
    <row r="30" spans="1:19" ht="12" customHeight="1" x14ac:dyDescent="0.2">
      <c r="A30"/>
      <c r="B30" s="55" t="s">
        <v>3</v>
      </c>
      <c r="C30" s="62">
        <v>5069.3864526892012</v>
      </c>
      <c r="D30" s="62">
        <v>1042.8621798715203</v>
      </c>
      <c r="E30" s="62">
        <v>1656.0218678241388</v>
      </c>
      <c r="F30" s="62">
        <v>2473.9716312802188</v>
      </c>
      <c r="G30" s="62">
        <v>3662.8517787993519</v>
      </c>
      <c r="H30" s="62">
        <v>4752.4643779832941</v>
      </c>
      <c r="I30" s="62">
        <v>5173.4345913624729</v>
      </c>
      <c r="J30" s="62">
        <v>5956.690516288817</v>
      </c>
      <c r="K30" s="62">
        <v>7168.2420837254058</v>
      </c>
      <c r="L30" s="62">
        <v>6444.2221528710852</v>
      </c>
      <c r="M30" s="62">
        <v>2763.6347697383285</v>
      </c>
      <c r="N30" s="62">
        <v>1047.0594876749224</v>
      </c>
      <c r="O30" s="64"/>
      <c r="P30" s="51"/>
    </row>
    <row r="31" spans="1:19" ht="12" customHeight="1" x14ac:dyDescent="0.2">
      <c r="A31"/>
      <c r="B31" s="55" t="s">
        <v>4</v>
      </c>
      <c r="C31" s="62">
        <v>3792.8612136752135</v>
      </c>
      <c r="D31" s="62">
        <v>1121.9955196553581</v>
      </c>
      <c r="E31" s="62">
        <v>1748.6739290085679</v>
      </c>
      <c r="F31" s="62">
        <v>2865.3511781285233</v>
      </c>
      <c r="G31" s="62">
        <v>3617.110971147079</v>
      </c>
      <c r="H31" s="62">
        <v>3944.4700000000007</v>
      </c>
      <c r="I31" s="62">
        <v>4177.0481816417623</v>
      </c>
      <c r="J31" s="62">
        <v>4525.9656060836505</v>
      </c>
      <c r="K31" s="62">
        <v>5933.5948612499997</v>
      </c>
      <c r="L31" s="62">
        <v>3798.0156435974586</v>
      </c>
      <c r="M31" s="62">
        <v>2530.1332566420156</v>
      </c>
      <c r="N31" s="62">
        <v>756.97286062906721</v>
      </c>
      <c r="O31" s="64"/>
      <c r="P31"/>
    </row>
    <row r="32" spans="1:19" s="2" customFormat="1" ht="12" customHeight="1" x14ac:dyDescent="0.2">
      <c r="A32" s="42"/>
      <c r="B32" s="56" t="s">
        <v>1</v>
      </c>
      <c r="C32" s="65">
        <v>4890.4630887234825</v>
      </c>
      <c r="D32" s="65">
        <v>1077.9171922709925</v>
      </c>
      <c r="E32" s="65">
        <v>1673.2727187784867</v>
      </c>
      <c r="F32" s="65">
        <v>2535.480075301205</v>
      </c>
      <c r="G32" s="65">
        <v>3656.7578647102951</v>
      </c>
      <c r="H32" s="65">
        <v>4644.8345227397622</v>
      </c>
      <c r="I32" s="65">
        <v>5055.2697811327698</v>
      </c>
      <c r="J32" s="65">
        <v>5781.8908975026015</v>
      </c>
      <c r="K32" s="65">
        <v>6991.3046604446208</v>
      </c>
      <c r="L32" s="65">
        <v>6095.7596231316174</v>
      </c>
      <c r="M32" s="65">
        <v>2730.5633901000851</v>
      </c>
      <c r="N32" s="65">
        <v>995.5431646362016</v>
      </c>
      <c r="O32" s="64"/>
      <c r="P32"/>
    </row>
    <row r="33" spans="1:16" ht="12" customHeight="1" x14ac:dyDescent="0.2">
      <c r="A33"/>
      <c r="B33" s="74" t="s">
        <v>6</v>
      </c>
      <c r="C33" s="75"/>
      <c r="D33" s="75"/>
      <c r="E33" s="75"/>
      <c r="F33" s="75"/>
      <c r="G33" s="75"/>
      <c r="H33" s="75"/>
      <c r="I33" s="75"/>
      <c r="J33" s="75"/>
      <c r="K33" s="75"/>
      <c r="L33" s="75"/>
      <c r="M33" s="75"/>
      <c r="N33" s="76"/>
      <c r="O33" s="61"/>
      <c r="P33"/>
    </row>
    <row r="34" spans="1:16" ht="12" customHeight="1" x14ac:dyDescent="0.2">
      <c r="A34"/>
      <c r="B34" s="55" t="s">
        <v>3</v>
      </c>
      <c r="C34" s="62">
        <v>2354.8464498493713</v>
      </c>
      <c r="D34" s="62">
        <v>767.22076158940399</v>
      </c>
      <c r="E34" s="62">
        <v>841.34097245409009</v>
      </c>
      <c r="F34" s="62">
        <v>957.20350536466117</v>
      </c>
      <c r="G34" s="62">
        <v>1438.126117599131</v>
      </c>
      <c r="H34" s="62">
        <v>1847.0489746471837</v>
      </c>
      <c r="I34" s="62">
        <v>2354.0208034326224</v>
      </c>
      <c r="J34" s="62">
        <v>2842.0772694278862</v>
      </c>
      <c r="K34" s="62">
        <v>3007.3661315803156</v>
      </c>
      <c r="L34" s="62">
        <v>3064.199923960583</v>
      </c>
      <c r="M34" s="62">
        <v>2534.6967807095657</v>
      </c>
      <c r="N34" s="62">
        <v>1559.1822506225456</v>
      </c>
      <c r="O34" s="64"/>
      <c r="P34" s="51"/>
    </row>
    <row r="35" spans="1:16" ht="12" customHeight="1" x14ac:dyDescent="0.2">
      <c r="A35"/>
      <c r="B35" s="55" t="s">
        <v>4</v>
      </c>
      <c r="C35" s="62">
        <v>1980.1670510126721</v>
      </c>
      <c r="D35" s="62">
        <v>449.88440251572331</v>
      </c>
      <c r="E35" s="62">
        <v>527.1179014844804</v>
      </c>
      <c r="F35" s="62">
        <v>1082.9516957605986</v>
      </c>
      <c r="G35" s="62">
        <v>1266.4888225997629</v>
      </c>
      <c r="H35" s="62">
        <v>1758.6339744992886</v>
      </c>
      <c r="I35" s="62">
        <v>2088.5980066819325</v>
      </c>
      <c r="J35" s="62">
        <v>2391.2412936599671</v>
      </c>
      <c r="K35" s="62">
        <v>2255.2004975089626</v>
      </c>
      <c r="L35" s="62">
        <v>2352.525898329839</v>
      </c>
      <c r="M35" s="62">
        <v>2031.3159817904973</v>
      </c>
      <c r="N35" s="62">
        <v>1519.738217837639</v>
      </c>
      <c r="O35" s="64"/>
      <c r="P35"/>
    </row>
    <row r="36" spans="1:16" s="2" customFormat="1" ht="12" customHeight="1" x14ac:dyDescent="0.2">
      <c r="A36" s="42"/>
      <c r="B36" s="56" t="s">
        <v>1</v>
      </c>
      <c r="C36" s="65">
        <v>2193.3070416010983</v>
      </c>
      <c r="D36" s="65">
        <v>657.77069414316713</v>
      </c>
      <c r="E36" s="65">
        <v>721.25881897885517</v>
      </c>
      <c r="F36" s="65">
        <v>1006.9037347022588</v>
      </c>
      <c r="G36" s="65">
        <v>1368.2059512312892</v>
      </c>
      <c r="H36" s="65">
        <v>1808.8483430665565</v>
      </c>
      <c r="I36" s="65">
        <v>2233.7745851261034</v>
      </c>
      <c r="J36" s="65">
        <v>2644.4828174112881</v>
      </c>
      <c r="K36" s="65">
        <v>2686.4726078881245</v>
      </c>
      <c r="L36" s="65">
        <v>2754.5122221538841</v>
      </c>
      <c r="M36" s="65">
        <v>2318.2877567296773</v>
      </c>
      <c r="N36" s="65">
        <v>1542.3093197185704</v>
      </c>
      <c r="O36" s="64"/>
      <c r="P36"/>
    </row>
    <row r="37" spans="1:16" ht="12" customHeight="1" x14ac:dyDescent="0.2">
      <c r="A37"/>
      <c r="B37" s="74" t="s">
        <v>12</v>
      </c>
      <c r="C37" s="75"/>
      <c r="D37" s="75"/>
      <c r="E37" s="75"/>
      <c r="F37" s="75"/>
      <c r="G37" s="75"/>
      <c r="H37" s="75"/>
      <c r="I37" s="75"/>
      <c r="J37" s="75"/>
      <c r="K37" s="75"/>
      <c r="L37" s="75"/>
      <c r="M37" s="75"/>
      <c r="N37" s="76"/>
      <c r="O37" s="64"/>
      <c r="P37" s="42"/>
    </row>
    <row r="38" spans="1:16" ht="12" customHeight="1" x14ac:dyDescent="0.2">
      <c r="A38"/>
      <c r="B38" s="55" t="s">
        <v>3</v>
      </c>
      <c r="C38" s="62">
        <v>1660.6051098376315</v>
      </c>
      <c r="D38" s="62">
        <v>0</v>
      </c>
      <c r="E38" s="62">
        <v>279.64</v>
      </c>
      <c r="F38" s="62">
        <v>649.32000000000005</v>
      </c>
      <c r="G38" s="62">
        <v>989.28</v>
      </c>
      <c r="H38" s="62">
        <v>1599.33</v>
      </c>
      <c r="I38" s="62">
        <v>1787.2</v>
      </c>
      <c r="J38" s="62">
        <v>2399.0300000000002</v>
      </c>
      <c r="K38" s="62">
        <v>2165.4699999999998</v>
      </c>
      <c r="L38" s="62">
        <v>1774.51</v>
      </c>
      <c r="M38" s="62">
        <v>1650.97</v>
      </c>
      <c r="N38" s="62">
        <v>869.52</v>
      </c>
      <c r="O38" s="64"/>
      <c r="P38" s="51"/>
    </row>
    <row r="39" spans="1:16" ht="12" customHeight="1" x14ac:dyDescent="0.2">
      <c r="A39"/>
      <c r="B39" s="55" t="s">
        <v>4</v>
      </c>
      <c r="C39" s="62">
        <v>1802.9385370889249</v>
      </c>
      <c r="D39" s="62">
        <v>0</v>
      </c>
      <c r="E39" s="62">
        <v>339.83</v>
      </c>
      <c r="F39" s="62">
        <v>593.15</v>
      </c>
      <c r="G39" s="62">
        <v>1037.8399999999999</v>
      </c>
      <c r="H39" s="62">
        <v>1619.85</v>
      </c>
      <c r="I39" s="62">
        <v>2031.16</v>
      </c>
      <c r="J39" s="62">
        <v>2331.35</v>
      </c>
      <c r="K39" s="62">
        <v>2788.48</v>
      </c>
      <c r="L39" s="62">
        <v>2101.42</v>
      </c>
      <c r="M39" s="62">
        <v>1476.94</v>
      </c>
      <c r="N39" s="62">
        <v>1104.47</v>
      </c>
      <c r="O39" s="64"/>
      <c r="P39"/>
    </row>
    <row r="40" spans="1:16" s="2" customFormat="1" ht="12" customHeight="1" x14ac:dyDescent="0.2">
      <c r="A40" s="42"/>
      <c r="B40" s="56" t="s">
        <v>1</v>
      </c>
      <c r="C40" s="65">
        <v>1757.8801521870591</v>
      </c>
      <c r="D40" s="65">
        <v>0</v>
      </c>
      <c r="E40" s="65">
        <v>315.99237623762372</v>
      </c>
      <c r="F40" s="65">
        <v>611.55382252559718</v>
      </c>
      <c r="G40" s="65">
        <v>1024.2875660242682</v>
      </c>
      <c r="H40" s="65">
        <v>1613.916139396935</v>
      </c>
      <c r="I40" s="65">
        <v>1952.9692759493673</v>
      </c>
      <c r="J40" s="65">
        <v>2352.0913435700577</v>
      </c>
      <c r="K40" s="65">
        <v>2588.6890785907858</v>
      </c>
      <c r="L40" s="65">
        <v>1986.7892207792206</v>
      </c>
      <c r="M40" s="65">
        <v>1549.4963141993958</v>
      </c>
      <c r="N40" s="65">
        <v>984.31292237442926</v>
      </c>
      <c r="O40" s="64"/>
      <c r="P40" s="42"/>
    </row>
  </sheetData>
  <mergeCells count="1">
    <mergeCell ref="B1:O1"/>
  </mergeCells>
  <pageMargins left="0.35433070866141736" right="0.35433070866141736" top="0.59055118110236227" bottom="0.59055118110236227" header="0.51181102362204722" footer="0.51181102362204722"/>
  <pageSetup paperSize="9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993046B2E36EA489D6805EB1C22E4F9" ma:contentTypeVersion="13" ma:contentTypeDescription="Create a new document." ma:contentTypeScope="" ma:versionID="5581b0855303253f85da758092da9073">
  <xsd:schema xmlns:xsd="http://www.w3.org/2001/XMLSchema" xmlns:xs="http://www.w3.org/2001/XMLSchema" xmlns:p="http://schemas.microsoft.com/office/2006/metadata/properties" xmlns:ns3="c989c766-60d0-4fd1-8b6f-db532ebbb26f" targetNamespace="http://schemas.microsoft.com/office/2006/metadata/properties" ma:root="true" ma:fieldsID="9b14fa97cce9461a63acab154960bcc7" ns3:_="">
    <xsd:import namespace="c989c766-60d0-4fd1-8b6f-db532ebbb2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LengthInSecond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89c766-60d0-4fd1-8b6f-db532ebbb26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19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BCAF185-4172-4E1A-B775-297428B41E8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989c766-60d0-4fd1-8b6f-db532ebbb2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F4EEF96-E60A-4605-B351-969A2697C98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914D361-24C6-4DA1-96A2-9DA8C40AE738}">
  <ds:schemaRefs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c989c766-60d0-4fd1-8b6f-db532ebbb26f"/>
    <ds:schemaRef ds:uri="http://purl.org/dc/dcmitype/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Осигурени лица</vt:lpstr>
      <vt:lpstr>Натрупани средства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кфн</dc:creator>
  <cp:lastModifiedBy>VS</cp:lastModifiedBy>
  <cp:lastPrinted>2020-08-11T12:28:39Z</cp:lastPrinted>
  <dcterms:created xsi:type="dcterms:W3CDTF">2007-02-26T17:24:26Z</dcterms:created>
  <dcterms:modified xsi:type="dcterms:W3CDTF">2024-04-29T13:48:10Z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0x010100B993046B2E36EA489D6805EB1C22E4F9</vt:lpwstr>
  </property>
</Properties>
</file>