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E64" i="1" s="1"/>
  <c r="G23" i="1"/>
  <c r="G22" i="1" s="1"/>
  <c r="H23" i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M65" i="1"/>
  <c r="L66" i="1"/>
  <c r="L65" i="1" s="1"/>
  <c r="J64" i="1"/>
  <c r="H22" i="1"/>
  <c r="H64" i="1" s="1"/>
  <c r="G66" i="1"/>
  <c r="G64" i="1"/>
  <c r="E66" i="1"/>
  <c r="E105" i="1" s="1"/>
  <c r="J66" i="1"/>
  <c r="I66" i="1"/>
  <c r="K65" i="1"/>
  <c r="I22" i="1"/>
  <c r="I64" i="1" s="1"/>
  <c r="H77" i="1"/>
  <c r="H66" i="1" s="1"/>
  <c r="F41" i="1"/>
  <c r="F87" i="1"/>
  <c r="F86" i="1" s="1"/>
  <c r="F78" i="1"/>
  <c r="F77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I65" i="1" l="1"/>
  <c r="I105" i="1"/>
  <c r="E65" i="1"/>
  <c r="H105" i="1"/>
  <c r="H65" i="1"/>
  <c r="J65" i="1"/>
  <c r="J105" i="1"/>
  <c r="F22" i="1"/>
  <c r="F64" i="1" s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<sst xmlns="http://schemas.openxmlformats.org/spreadsheetml/2006/main" count="247" uniqueCount="175">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</sst>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45199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18109174</v>
          </cell>
          <cell r="H90">
            <v>0</v>
          </cell>
          <cell r="I90">
            <v>50745</v>
          </cell>
          <cell r="J90">
            <v>11783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2397526</v>
          </cell>
          <cell r="H106">
            <v>0</v>
          </cell>
          <cell r="I106">
            <v>1530</v>
          </cell>
          <cell r="J106">
            <v>557718</v>
          </cell>
        </row>
        <row r="110">
          <cell r="E110">
            <v>0</v>
          </cell>
          <cell r="G110">
            <v>51321</v>
          </cell>
          <cell r="H110">
            <v>-86</v>
          </cell>
          <cell r="I110">
            <v>1239</v>
          </cell>
          <cell r="J110">
            <v>-569501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7499715</v>
          </cell>
          <cell r="H187">
            <v>0</v>
          </cell>
          <cell r="I187">
            <v>0</v>
          </cell>
          <cell r="J187">
            <v>1784135</v>
          </cell>
        </row>
        <row r="190">
          <cell r="E190">
            <v>380100</v>
          </cell>
          <cell r="G190">
            <v>209075</v>
          </cell>
          <cell r="H190">
            <v>0</v>
          </cell>
          <cell r="I190">
            <v>0</v>
          </cell>
          <cell r="J190">
            <v>16389</v>
          </cell>
        </row>
        <row r="196">
          <cell r="E196">
            <v>2119400</v>
          </cell>
          <cell r="G196">
            <v>0</v>
          </cell>
          <cell r="H196">
            <v>0</v>
          </cell>
          <cell r="I196">
            <v>0</v>
          </cell>
          <cell r="J196">
            <v>1289785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2846500</v>
          </cell>
          <cell r="G205">
            <v>1053262</v>
          </cell>
          <cell r="H205">
            <v>18142</v>
          </cell>
          <cell r="I205">
            <v>203488</v>
          </cell>
          <cell r="J205">
            <v>0</v>
          </cell>
        </row>
        <row r="223">
          <cell r="E223">
            <v>44000</v>
          </cell>
          <cell r="G223">
            <v>40508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3156000</v>
          </cell>
          <cell r="G271">
            <v>2569660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194000</v>
          </cell>
          <cell r="G276">
            <v>1680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320500</v>
          </cell>
          <cell r="G284">
            <v>93735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479200</v>
          </cell>
          <cell r="G375">
            <v>-8986348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3052509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-21221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-37934</v>
          </cell>
          <cell r="H544">
            <v>0</v>
          </cell>
          <cell r="I544">
            <v>54</v>
          </cell>
          <cell r="J544">
            <v>37800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-17099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-2648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-7461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-195029</v>
          </cell>
          <cell r="H591">
            <v>35000</v>
          </cell>
          <cell r="I591">
            <v>160029</v>
          </cell>
          <cell r="J591">
            <v>0</v>
          </cell>
        </row>
        <row r="594">
          <cell r="E594">
            <v>0</v>
          </cell>
          <cell r="G594">
            <v>-35000</v>
          </cell>
          <cell r="H594">
            <v>35000</v>
          </cell>
          <cell r="J594">
            <v>0</v>
          </cell>
        </row>
        <row r="605">
          <cell r="B605">
            <v>45209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21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45199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20617625</v>
      </c>
      <c r="G22" s="357">
        <f>+G23+G25+G36+G37</f>
        <v>20564197</v>
      </c>
      <c r="H22" s="356">
        <f>+H23+H25+H36+H37</f>
        <v>-86</v>
      </c>
      <c r="I22" s="356">
        <f>+I23+I25+I36+I37</f>
        <v>53514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20617625</v>
      </c>
      <c r="G25" s="343">
        <f>+G26+G30+G31+G32+G33</f>
        <v>20564197</v>
      </c>
      <c r="H25" s="342">
        <f>+H26+H30+H31+H32+H33</f>
        <v>-86</v>
      </c>
      <c r="I25" s="342">
        <f>+I26+I30+I31+I32+I33</f>
        <v>53514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18171702</v>
      </c>
      <c r="G30" s="231">
        <f>[1]OTCHET!G90+[1]OTCHET!G93+[1]OTCHET!G94</f>
        <v>18109174</v>
      </c>
      <c r="H30" s="230">
        <f>[1]OTCHET!H90+[1]OTCHET!H93+[1]OTCHET!H94</f>
        <v>0</v>
      </c>
      <c r="I30" s="230">
        <f>[1]OTCHET!I90+[1]OTCHET!I93+[1]OTCHET!I94</f>
        <v>50745</v>
      </c>
      <c r="J30" s="229">
        <f>[1]OTCHET!J90+[1]OTCHET!J93+[1]OTCHET!J94</f>
        <v>11783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2956774</v>
      </c>
      <c r="G31" s="84">
        <f>[1]OTCHET!G106</f>
        <v>2397526</v>
      </c>
      <c r="H31" s="83">
        <f>[1]OTCHET!H106</f>
        <v>0</v>
      </c>
      <c r="I31" s="83">
        <f>[1]OTCHET!I106</f>
        <v>1530</v>
      </c>
      <c r="J31" s="82">
        <f>[1]OTCHET!J106</f>
        <v>557718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-517027</v>
      </c>
      <c r="G32" s="84">
        <f>[1]OTCHET!G110+[1]OTCHET!G119+[1]OTCHET!G135+[1]OTCHET!G136</f>
        <v>51321</v>
      </c>
      <c r="H32" s="83">
        <f>[1]OTCHET!H110+[1]OTCHET!H119+[1]OTCHET!H135+[1]OTCHET!H136</f>
        <v>-86</v>
      </c>
      <c r="I32" s="83">
        <f>[1]OTCHET!I110+[1]OTCHET!I119+[1]OTCHET!I135+[1]OTCHET!I136</f>
        <v>1239</v>
      </c>
      <c r="J32" s="82">
        <f>[1]OTCHET!J110+[1]OTCHET!J119+[1]OTCHET!J135+[1]OTCHET!J136</f>
        <v>-569501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21859200</v>
      </c>
      <c r="F38" s="278">
        <f>F39+F43+F44+F46+SUM(F48:F52)+F55</f>
        <v>14779574</v>
      </c>
      <c r="G38" s="277">
        <f>G39+G43+G44+G46+SUM(G48:G52)+G55</f>
        <v>11467635</v>
      </c>
      <c r="H38" s="276">
        <f>H39+H43+H44+H46+SUM(H48:H52)+H55</f>
        <v>18142</v>
      </c>
      <c r="I38" s="276">
        <f>I39+I43+I44+I46+SUM(I48:I52)+I55</f>
        <v>203488</v>
      </c>
      <c r="J38" s="275">
        <f>J39+J43+J44+J46+SUM(J48:J52)+J55</f>
        <v>3090309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15298200</v>
      </c>
      <c r="F39" s="270">
        <f>SUM(F40:F42)</f>
        <v>10799099</v>
      </c>
      <c r="G39" s="269">
        <f>SUM(G40:G42)</f>
        <v>7708790</v>
      </c>
      <c r="H39" s="268">
        <f>SUM(H40:H42)</f>
        <v>0</v>
      </c>
      <c r="I39" s="268">
        <f>SUM(I40:I42)</f>
        <v>0</v>
      </c>
      <c r="J39" s="267">
        <f>SUM(J40:J42)</f>
        <v>3090309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12798700</v>
      </c>
      <c r="F40" s="262">
        <f>+G40+H40+I40+J40</f>
        <v>9283850</v>
      </c>
      <c r="G40" s="261">
        <f>[1]OTCHET!G187</f>
        <v>7499715</v>
      </c>
      <c r="H40" s="260">
        <f>[1]OTCHET!H187</f>
        <v>0</v>
      </c>
      <c r="I40" s="260">
        <f>[1]OTCHET!I187</f>
        <v>0</v>
      </c>
      <c r="J40" s="259">
        <f>[1]OTCHET!J187</f>
        <v>1784135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380100</v>
      </c>
      <c r="F41" s="254">
        <f>+G41+H41+I41+J41</f>
        <v>225464</v>
      </c>
      <c r="G41" s="253">
        <f>[1]OTCHET!G190</f>
        <v>209075</v>
      </c>
      <c r="H41" s="252">
        <f>[1]OTCHET!H190</f>
        <v>0</v>
      </c>
      <c r="I41" s="252">
        <f>[1]OTCHET!I190</f>
        <v>0</v>
      </c>
      <c r="J41" s="251">
        <f>[1]OTCHET!J190</f>
        <v>16389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2119400</v>
      </c>
      <c r="F42" s="247">
        <f>+G42+H42+I42+J42</f>
        <v>1289785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1289785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6046500</v>
      </c>
      <c r="F43" s="243">
        <f>+G43+H43+I43+J43</f>
        <v>3885060</v>
      </c>
      <c r="G43" s="242">
        <f>+[1]OTCHET!G205+[1]OTCHET!G223+[1]OTCHET!G271</f>
        <v>3663430</v>
      </c>
      <c r="H43" s="241">
        <f>+[1]OTCHET!H205+[1]OTCHET!H223+[1]OTCHET!H271</f>
        <v>18142</v>
      </c>
      <c r="I43" s="241">
        <f>+[1]OTCHET!I205+[1]OTCHET!I223+[1]OTCHET!I271</f>
        <v>203488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514500</v>
      </c>
      <c r="F49" s="85">
        <f>+G49+H49+I49+J49</f>
        <v>95415</v>
      </c>
      <c r="G49" s="84">
        <f>[1]OTCHET!G275+[1]OTCHET!G276+[1]OTCHET!G284+[1]OTCHET!G287</f>
        <v>95415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479200</v>
      </c>
      <c r="F56" s="198">
        <f>+F57+F58+F62</f>
        <v>-5789869</v>
      </c>
      <c r="G56" s="197">
        <f>+G57+G58+G62</f>
        <v>-8842378</v>
      </c>
      <c r="H56" s="196">
        <f>+H57+H58+H62</f>
        <v>0</v>
      </c>
      <c r="I56" s="195">
        <f>+I57+I58+I62</f>
        <v>0</v>
      </c>
      <c r="J56" s="194">
        <f>+J57+J58+J62</f>
        <v>3052509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479200</v>
      </c>
      <c r="F57" s="99">
        <f>+G57+H57+I57+J57</f>
        <v>-8986348</v>
      </c>
      <c r="G57" s="98">
        <f>+[1]OTCHET!G361+[1]OTCHET!G375+[1]OTCHET!G388</f>
        <v>-8986348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143970</v>
      </c>
      <c r="G58" s="92">
        <f>+[1]OTCHET!G383+[1]OTCHET!G391+[1]OTCHET!G396+[1]OTCHET!G399+[1]OTCHET!G402+[1]OTCHET!G405+[1]OTCHET!G406+[1]OTCHET!G409+[1]OTCHET!G422+[1]OTCHET!G423+[1]OTCHET!G424+[1]OTCHET!G425+[1]OTCHET!G426</f>
        <v>143970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3052509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3052509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48182</v>
      </c>
      <c r="G64" s="161">
        <f>+G22-G38+G56-G63</f>
        <v>254184</v>
      </c>
      <c r="H64" s="160">
        <f>+H22-H38+H56-H63</f>
        <v>-18228</v>
      </c>
      <c r="I64" s="160">
        <f>+I22-I38+I56-I63</f>
        <v>-149974</v>
      </c>
      <c r="J64" s="159">
        <f>+J22-J38+J56-J63</f>
        <v>-37800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-48182</v>
      </c>
      <c r="G66" s="147">
        <f>SUM(+G68+G76+G77+G84+G85+G86+G89+G90+G91+G92+G93+G94+G95)</f>
        <v>-254184</v>
      </c>
      <c r="H66" s="146">
        <f>SUM(+H68+H76+H77+H84+H85+H86+H89+H90+H91+H92+H93+H94+H95)</f>
        <v>18228</v>
      </c>
      <c r="I66" s="146">
        <f>SUM(+I68+I76+I77+I84+I85+I86+I89+I90+I91+I92+I93+I94+I95)</f>
        <v>149974</v>
      </c>
      <c r="J66" s="145">
        <f>SUM(+J68+J76+J77+J84+J85+J86+J89+J90+J91+J92+J93+J94+J95)</f>
        <v>37800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-21301</v>
      </c>
      <c r="G86" s="120">
        <f>+G87+G88</f>
        <v>-59155</v>
      </c>
      <c r="H86" s="119">
        <f>+H87+H88</f>
        <v>0</v>
      </c>
      <c r="I86" s="119">
        <f>+I87+I88</f>
        <v>54</v>
      </c>
      <c r="J86" s="118">
        <f>+J87+J88</f>
        <v>37800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-21301</v>
      </c>
      <c r="G88" s="106">
        <f>+[1]OTCHET!G521+[1]OTCHET!G524+[1]OTCHET!G544</f>
        <v>-59155</v>
      </c>
      <c r="H88" s="105">
        <f>+[1]OTCHET!H521+[1]OTCHET!H524+[1]OTCHET!H544</f>
        <v>0</v>
      </c>
      <c r="I88" s="105">
        <f>+[1]OTCHET!I521+[1]OTCHET!I524+[1]OTCHET!I544</f>
        <v>54</v>
      </c>
      <c r="J88" s="104">
        <f>+[1]OTCHET!J521+[1]OTCHET!J524+[1]OTCHET!J544</f>
        <v>37800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-27208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-17099</v>
      </c>
      <c r="I91" s="83">
        <f>+[1]OTCHET!I573+[1]OTCHET!I574+[1]OTCHET!I575+[1]OTCHET!I576+[1]OTCHET!I577+[1]OTCHET!I578+[1]OTCHET!I579</f>
        <v>-10109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-195029</v>
      </c>
      <c r="H95" s="76">
        <f>[1]OTCHET!H591</f>
        <v>35000</v>
      </c>
      <c r="I95" s="76">
        <f>[1]OTCHET!I591</f>
        <v>160029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-35000</v>
      </c>
      <c r="H96" s="67">
        <f>+[1]OTCHET!H594</f>
        <v>35000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45209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2023-10-18T08:00:42Z</dcterms:created>
  <dcterms:modified xsi:type="dcterms:W3CDTF">2023-10-18T08:01:03Z</dcterms:modified>
</cp:coreProperties>
</file>