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I23" i="1"/>
  <c r="J23" i="1"/>
  <c r="F24" i="1"/>
  <c r="H25" i="1"/>
  <c r="H22" i="1" s="1"/>
  <c r="H64" i="1" s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H40" i="1"/>
  <c r="H39" i="1" s="1"/>
  <c r="H38" i="1" s="1"/>
  <c r="I40" i="1"/>
  <c r="I39" i="1" s="1"/>
  <c r="I38" i="1" s="1"/>
  <c r="J40" i="1"/>
  <c r="E41" i="1"/>
  <c r="G41" i="1"/>
  <c r="G39" i="1" s="1"/>
  <c r="G38" i="1" s="1"/>
  <c r="H41" i="1"/>
  <c r="I41" i="1"/>
  <c r="J41" i="1"/>
  <c r="J39" i="1" s="1"/>
  <c r="J38" i="1" s="1"/>
  <c r="E42" i="1"/>
  <c r="G42" i="1"/>
  <c r="H42" i="1"/>
  <c r="F42" i="1" s="1"/>
  <c r="I42" i="1"/>
  <c r="J42" i="1"/>
  <c r="E43" i="1"/>
  <c r="G43" i="1"/>
  <c r="H43" i="1"/>
  <c r="I43" i="1"/>
  <c r="J43" i="1"/>
  <c r="F43" i="1" s="1"/>
  <c r="E44" i="1"/>
  <c r="G44" i="1"/>
  <c r="H44" i="1"/>
  <c r="F44" i="1" s="1"/>
  <c r="I44" i="1"/>
  <c r="J44" i="1"/>
  <c r="E45" i="1"/>
  <c r="G45" i="1"/>
  <c r="H45" i="1"/>
  <c r="I45" i="1"/>
  <c r="J45" i="1"/>
  <c r="F45" i="1" s="1"/>
  <c r="E46" i="1"/>
  <c r="G46" i="1"/>
  <c r="H46" i="1"/>
  <c r="F46" i="1" s="1"/>
  <c r="I46" i="1"/>
  <c r="J46" i="1"/>
  <c r="E47" i="1"/>
  <c r="G47" i="1"/>
  <c r="H47" i="1"/>
  <c r="I47" i="1"/>
  <c r="J47" i="1"/>
  <c r="F47" i="1" s="1"/>
  <c r="E48" i="1"/>
  <c r="G48" i="1"/>
  <c r="H48" i="1"/>
  <c r="F48" i="1" s="1"/>
  <c r="I48" i="1"/>
  <c r="J48" i="1"/>
  <c r="E49" i="1"/>
  <c r="G49" i="1"/>
  <c r="H49" i="1"/>
  <c r="I49" i="1"/>
  <c r="J49" i="1"/>
  <c r="F49" i="1" s="1"/>
  <c r="E50" i="1"/>
  <c r="G50" i="1"/>
  <c r="H50" i="1"/>
  <c r="F50" i="1" s="1"/>
  <c r="I50" i="1"/>
  <c r="J50" i="1"/>
  <c r="E51" i="1"/>
  <c r="G51" i="1"/>
  <c r="H51" i="1"/>
  <c r="I51" i="1"/>
  <c r="J51" i="1"/>
  <c r="F51" i="1" s="1"/>
  <c r="E52" i="1"/>
  <c r="G52" i="1"/>
  <c r="H52" i="1"/>
  <c r="F52" i="1" s="1"/>
  <c r="I52" i="1"/>
  <c r="J52" i="1"/>
  <c r="E53" i="1"/>
  <c r="G53" i="1"/>
  <c r="H53" i="1"/>
  <c r="I53" i="1"/>
  <c r="J53" i="1"/>
  <c r="F53" i="1" s="1"/>
  <c r="E54" i="1"/>
  <c r="G54" i="1"/>
  <c r="H54" i="1"/>
  <c r="F54" i="1" s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J56" i="1" s="1"/>
  <c r="E63" i="1"/>
  <c r="G63" i="1"/>
  <c r="H63" i="1"/>
  <c r="F63" i="1" s="1"/>
  <c r="I63" i="1"/>
  <c r="J63" i="1"/>
  <c r="F67" i="1"/>
  <c r="E69" i="1"/>
  <c r="G69" i="1"/>
  <c r="H69" i="1"/>
  <c r="F69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G68" i="1" s="1"/>
  <c r="H70" i="1"/>
  <c r="I70" i="1"/>
  <c r="J70" i="1"/>
  <c r="K70" i="1"/>
  <c r="L70" i="1"/>
  <c r="M70" i="1"/>
  <c r="E71" i="1"/>
  <c r="G71" i="1"/>
  <c r="H71" i="1"/>
  <c r="F71" i="1" s="1"/>
  <c r="I71" i="1"/>
  <c r="J71" i="1"/>
  <c r="K71" i="1"/>
  <c r="L71" i="1"/>
  <c r="M71" i="1"/>
  <c r="E72" i="1"/>
  <c r="E68" i="1" s="1"/>
  <c r="G72" i="1"/>
  <c r="F72" i="1" s="1"/>
  <c r="H72" i="1"/>
  <c r="I72" i="1"/>
  <c r="I68" i="1" s="1"/>
  <c r="I66" i="1" s="1"/>
  <c r="J72" i="1"/>
  <c r="K72" i="1"/>
  <c r="L72" i="1"/>
  <c r="M72" i="1"/>
  <c r="E73" i="1"/>
  <c r="G73" i="1"/>
  <c r="H73" i="1"/>
  <c r="I73" i="1"/>
  <c r="J73" i="1"/>
  <c r="F73" i="1" s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F75" i="1" s="1"/>
  <c r="I75" i="1"/>
  <c r="J75" i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H77" i="1" s="1"/>
  <c r="I82" i="1"/>
  <c r="J82" i="1"/>
  <c r="J77" i="1" s="1"/>
  <c r="E83" i="1"/>
  <c r="G83" i="1"/>
  <c r="H83" i="1"/>
  <c r="F83" i="1" s="1"/>
  <c r="I83" i="1"/>
  <c r="J83" i="1"/>
  <c r="E84" i="1"/>
  <c r="F84" i="1"/>
  <c r="G84" i="1"/>
  <c r="H84" i="1"/>
  <c r="I84" i="1"/>
  <c r="J84" i="1"/>
  <c r="E85" i="1"/>
  <c r="G85" i="1"/>
  <c r="H85" i="1"/>
  <c r="F85" i="1" s="1"/>
  <c r="I85" i="1"/>
  <c r="J85" i="1"/>
  <c r="H86" i="1"/>
  <c r="J86" i="1"/>
  <c r="K86" i="1"/>
  <c r="L86" i="1"/>
  <c r="M86" i="1"/>
  <c r="E87" i="1"/>
  <c r="E86" i="1" s="1"/>
  <c r="G87" i="1"/>
  <c r="G86" i="1" s="1"/>
  <c r="H87" i="1"/>
  <c r="I87" i="1"/>
  <c r="I86" i="1" s="1"/>
  <c r="J87" i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M65" i="1" l="1"/>
  <c r="L66" i="1"/>
  <c r="K66" i="1"/>
  <c r="F68" i="1"/>
  <c r="L65" i="1"/>
  <c r="G22" i="1"/>
  <c r="G64" i="1" s="1"/>
  <c r="G66" i="1"/>
  <c r="K65" i="1"/>
  <c r="E64" i="1"/>
  <c r="E66" i="1"/>
  <c r="J66" i="1"/>
  <c r="J64" i="1"/>
  <c r="I22" i="1"/>
  <c r="I64" i="1" s="1"/>
  <c r="F82" i="1"/>
  <c r="F62" i="1"/>
  <c r="F41" i="1"/>
  <c r="F87" i="1"/>
  <c r="F86" i="1" s="1"/>
  <c r="F78" i="1"/>
  <c r="F77" i="1" s="1"/>
  <c r="F70" i="1"/>
  <c r="H68" i="1"/>
  <c r="H66" i="1" s="1"/>
  <c r="H65" i="1" s="1"/>
  <c r="F57" i="1"/>
  <c r="F56" i="1" s="1"/>
  <c r="F40" i="1"/>
  <c r="F26" i="1"/>
  <c r="F25" i="1" s="1"/>
  <c r="F23" i="1"/>
  <c r="F22" i="1" s="1"/>
  <c r="J65" i="1" l="1"/>
  <c r="J105" i="1"/>
  <c r="F66" i="1"/>
  <c r="H105" i="1"/>
  <c r="I65" i="1"/>
  <c r="I105" i="1"/>
  <c r="E65" i="1"/>
  <c r="E105" i="1"/>
  <c r="F39" i="1"/>
  <c r="F38" i="1" s="1"/>
  <c r="F64" i="1" s="1"/>
  <c r="G105" i="1"/>
  <c r="G65" i="1"/>
  <c r="F6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<sst xmlns="http://schemas.openxmlformats.org/spreadsheetml/2006/main" count="247" uniqueCount="175">
  <si>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</si>
  <si>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</si>
  <si>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</si>
  <si>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</si>
  <si>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</si>
  <si>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</si>
  <si>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</si>
  <si>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</si>
  <si>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</si>
  <si>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</si>
  <si>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</si>
  <si>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</si>
  <si>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</si>
  <si>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</si>
  <si>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</si>
  <si>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</si>
  <si>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</si>
  <si>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</si>
  <si>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</si>
  <si>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</si>
  <si>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</si>
  <si>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</si>
  <si>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</si>
  <si>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</si>
  <si>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</si>
  <si>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</si>
  <si>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</si>
  <si>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</si>
  <si>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</si>
  <si>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</si>
  <si>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</si>
  <si>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</si>
  <si>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</si>
  <si>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</si>
  <si>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</si>
  <si>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</si>
  <si>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</si>
  <si>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</si>
  <si>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</si>
  <si>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</si>
  <si>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</si>
  <si>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</si>
  <si>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</si>
  <si>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</si>
  <si>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</si>
  <si>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</si>
  <si>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</si>
  <si>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</si>
  <si>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</si>
  <si>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</si>
  <si>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</si>
  <si>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</si>
  <si>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</si>
  <si>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</si>
  <si>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</si>
  <si>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</si>
  <si>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</si>
  <si>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</si>
  <si>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</si>
  <si>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</si>
  <si>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</si>
  <si>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</si>
  <si>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</si>
  <si>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</si>
  <si>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</si>
  <si>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</si>
  <si>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</si>
  <si>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</si>
  <si>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</si>
  <si>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</si>
  <si>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</si>
  <si>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</si>
  <si>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</si>
  <si>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</si>
  <si>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</si>
  <si>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</si>
  <si>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</si>
  <si>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</si>
  <si>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</si>
  <si>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</si>
  <si>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</si>
  <si>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</si>
  <si>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</si>
  <si>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</si>
  <si>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</si>
  <si>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</si>
  <si>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</si>
  <si>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</si>
  <si>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</si>
  <si>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</si>
  <si>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</si>
  <si>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</si>
  <si>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</si>
  <si>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</si>
  <si>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</si>
  <si>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</si>
  <si>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</si>
  <si>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</si>
  <si>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</si>
  <si>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</si>
  <si>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</si>
  <si>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</si>
  <si>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</si>
  <si>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</si>
  <si>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</si>
  <si>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</si>
  <si>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</si>
  <si>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</si>
  <si>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</si>
  <si>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</si>
  <si>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</si>
  <si>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</si>
  <si>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</si>
  <si>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</si>
  <si>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</si>
  <si>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</si>
  <si>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</si>
  <si>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</si>
  <si>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</si>
  <si>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</si>
  <si>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</si>
  <si>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</si>
  <si>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</si>
  <si>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</si>
  <si>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</si>
  <si>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</si>
  <si>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</si>
  <si>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</si>
  <si>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</si>
  <si>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</si>
  <si>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</si>
  <si>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</si>
  <si>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</si>
  <si>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</si>
  <si>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</si>
  <si>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</si>
  <si>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</si>
  <si>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</si>
  <si>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</si>
  <si>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</si>
  <si>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</si>
  <si>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</si>
  <si>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</si>
  <si>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</si>
  <si>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</si>
  <si>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</si>
  <si>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</si>
  <si>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</si>
  <si>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</si>
  <si>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</si>
  <si>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</si>
  <si>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</si>
  <si>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</si>
  <si>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</si>
  <si>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</si>
  <si>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</si>
  <si>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</si>
  <si>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</si>
  <si>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</si>
  <si>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</si>
  <si>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</si>
  <si>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</si>
  <si>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</si>
  <si>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</si>
  <si>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</si>
  <si>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2023 г.</t>
  </si>
  <si>
    <t>Годишен         уточнен план                           2023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</si>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</sst>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06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45107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16210617</v>
          </cell>
          <cell r="H90">
            <v>0</v>
          </cell>
          <cell r="I90">
            <v>43019</v>
          </cell>
          <cell r="J90">
            <v>10804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1932688</v>
          </cell>
          <cell r="H106">
            <v>0</v>
          </cell>
          <cell r="I106">
            <v>323</v>
          </cell>
          <cell r="J106">
            <v>462120</v>
          </cell>
        </row>
        <row r="110">
          <cell r="E110">
            <v>0</v>
          </cell>
          <cell r="G110">
            <v>35167</v>
          </cell>
          <cell r="H110">
            <v>-54</v>
          </cell>
          <cell r="I110">
            <v>1238</v>
          </cell>
          <cell r="J110">
            <v>-472924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6176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4580352</v>
          </cell>
          <cell r="H187">
            <v>0</v>
          </cell>
          <cell r="I187">
            <v>0</v>
          </cell>
          <cell r="J187">
            <v>1132337</v>
          </cell>
        </row>
        <row r="190">
          <cell r="E190">
            <v>0</v>
          </cell>
          <cell r="G190">
            <v>148572</v>
          </cell>
          <cell r="H190">
            <v>0</v>
          </cell>
          <cell r="I190">
            <v>0</v>
          </cell>
          <cell r="J190">
            <v>10800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844031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718727</v>
          </cell>
          <cell r="H205">
            <v>10465</v>
          </cell>
          <cell r="I205">
            <v>99929</v>
          </cell>
          <cell r="J205">
            <v>0</v>
          </cell>
        </row>
        <row r="223">
          <cell r="E223">
            <v>0</v>
          </cell>
          <cell r="G223">
            <v>40228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1325871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75550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-10245501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1961063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-927074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-26226</v>
          </cell>
          <cell r="H544">
            <v>0</v>
          </cell>
          <cell r="I544">
            <v>-302</v>
          </cell>
          <cell r="J544">
            <v>26105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327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-9808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-6452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-14444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-96547</v>
          </cell>
          <cell r="H591">
            <v>20000</v>
          </cell>
          <cell r="I591">
            <v>76547</v>
          </cell>
          <cell r="J591">
            <v>0</v>
          </cell>
        </row>
        <row r="594">
          <cell r="E594">
            <v>0</v>
          </cell>
          <cell r="G594">
            <v>-20000</v>
          </cell>
          <cell r="H594">
            <v>20000</v>
          </cell>
          <cell r="J594">
            <v>0</v>
          </cell>
        </row>
        <row r="605">
          <cell r="B605">
            <v>45117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44957</v>
          </cell>
        </row>
        <row r="725">
          <cell r="B725">
            <v>44985</v>
          </cell>
        </row>
        <row r="726">
          <cell r="B726">
            <v>45016</v>
          </cell>
        </row>
        <row r="727">
          <cell r="B727">
            <v>45046</v>
          </cell>
        </row>
        <row r="728">
          <cell r="B728">
            <v>45077</v>
          </cell>
        </row>
        <row r="729">
          <cell r="B729">
            <v>45107</v>
          </cell>
        </row>
        <row r="730">
          <cell r="B730">
            <v>45138</v>
          </cell>
        </row>
        <row r="731">
          <cell r="B731">
            <v>45169</v>
          </cell>
        </row>
        <row r="732">
          <cell r="B732">
            <v>45199</v>
          </cell>
        </row>
        <row r="733">
          <cell r="B733">
            <v>45230</v>
          </cell>
        </row>
        <row r="734">
          <cell r="B734">
            <v>45260</v>
          </cell>
        </row>
        <row r="735">
          <cell r="B735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B47" sqref="B47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45107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18229174</v>
      </c>
      <c r="G22" s="357">
        <f>+G23+G25+G36+G37</f>
        <v>18184648</v>
      </c>
      <c r="H22" s="356">
        <f>+H23+H25+H36+H37</f>
        <v>-54</v>
      </c>
      <c r="I22" s="356">
        <f>+I23+I25+I36+I37</f>
        <v>44580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18229174</v>
      </c>
      <c r="G25" s="343">
        <f>+G26+G30+G31+G32+G33</f>
        <v>18184648</v>
      </c>
      <c r="H25" s="342">
        <f>+H26+H30+H31+H32+H33</f>
        <v>-54</v>
      </c>
      <c r="I25" s="342">
        <f>+I26+I30+I31+I32+I33</f>
        <v>44580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16264440</v>
      </c>
      <c r="G30" s="231">
        <f>[1]OTCHET!G90+[1]OTCHET!G93+[1]OTCHET!G94</f>
        <v>16210617</v>
      </c>
      <c r="H30" s="230">
        <f>[1]OTCHET!H90+[1]OTCHET!H93+[1]OTCHET!H94</f>
        <v>0</v>
      </c>
      <c r="I30" s="230">
        <f>[1]OTCHET!I90+[1]OTCHET!I93+[1]OTCHET!I94</f>
        <v>43019</v>
      </c>
      <c r="J30" s="229">
        <f>[1]OTCHET!J90+[1]OTCHET!J93+[1]OTCHET!J94</f>
        <v>10804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[1]OTCHET!E106</f>
        <v>0</v>
      </c>
      <c r="F31" s="85">
        <f>+G31+H31+I31+J31</f>
        <v>2395131</v>
      </c>
      <c r="G31" s="84">
        <f>[1]OTCHET!G106</f>
        <v>1932688</v>
      </c>
      <c r="H31" s="83">
        <f>[1]OTCHET!H106</f>
        <v>0</v>
      </c>
      <c r="I31" s="83">
        <f>[1]OTCHET!I106</f>
        <v>323</v>
      </c>
      <c r="J31" s="82">
        <f>[1]OTCHET!J106</f>
        <v>462120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[1]OTCHET!E110+[1]OTCHET!E119+[1]OTCHET!E135+[1]OTCHET!E136</f>
        <v>0</v>
      </c>
      <c r="F32" s="85">
        <f>+G32+H32+I32+J32</f>
        <v>-436573</v>
      </c>
      <c r="G32" s="84">
        <f>[1]OTCHET!G110+[1]OTCHET!G119+[1]OTCHET!G135+[1]OTCHET!G136</f>
        <v>35167</v>
      </c>
      <c r="H32" s="83">
        <f>[1]OTCHET!H110+[1]OTCHET!H119+[1]OTCHET!H135+[1]OTCHET!H136</f>
        <v>-54</v>
      </c>
      <c r="I32" s="83">
        <f>[1]OTCHET!I110+[1]OTCHET!I119+[1]OTCHET!I135+[1]OTCHET!I136</f>
        <v>1238</v>
      </c>
      <c r="J32" s="82">
        <f>[1]OTCHET!J110+[1]OTCHET!J119+[1]OTCHET!J135+[1]OTCHET!J136</f>
        <v>-472924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[1]OTCHET!E123</f>
        <v>0</v>
      </c>
      <c r="F33" s="78">
        <f>+G33+H33+I33+J33</f>
        <v>6176</v>
      </c>
      <c r="G33" s="77">
        <f>[1]OTCHET!G123</f>
        <v>6176</v>
      </c>
      <c r="H33" s="76">
        <f>[1]OTCHET!H123</f>
        <v>0</v>
      </c>
      <c r="I33" s="76">
        <f>[1]OTCHET!I123</f>
        <v>0</v>
      </c>
      <c r="J33" s="75">
        <f>[1]OTCHET!J123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+[1]OTCHET!E137</f>
        <v>0</v>
      </c>
      <c r="F36" s="291">
        <f>+G36+H36+I36+J36</f>
        <v>0</v>
      </c>
      <c r="G36" s="290">
        <f>+[1]OTCHET!G137</f>
        <v>0</v>
      </c>
      <c r="H36" s="289">
        <f>+[1]OTCHET!H137</f>
        <v>0</v>
      </c>
      <c r="I36" s="289">
        <f>+[1]OTCHET!I137</f>
        <v>0</v>
      </c>
      <c r="J36" s="288">
        <f>+[1]OTCHET!J137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[1]OTCHET!E140+[1]OTCHET!E149+[1]OTCHET!E158</f>
        <v>0</v>
      </c>
      <c r="F37" s="179">
        <f>+G37+H37+I37+J37</f>
        <v>0</v>
      </c>
      <c r="G37" s="178">
        <f>[1]OTCHET!G140+[1]OTCHET!G149+[1]OTCHET!G158</f>
        <v>0</v>
      </c>
      <c r="H37" s="177">
        <f>[1]OTCHET!H140+[1]OTCHET!H149+[1]OTCHET!H158</f>
        <v>0</v>
      </c>
      <c r="I37" s="177">
        <f>[1]OTCHET!I140+[1]OTCHET!I149+[1]OTCHET!I158</f>
        <v>0</v>
      </c>
      <c r="J37" s="176">
        <f>[1]OTCHET!J140+[1]OTCHET!J149+[1]OTCHET!J158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8986862</v>
      </c>
      <c r="G38" s="277">
        <f>G39+G43+G44+G46+SUM(G48:G52)+G55</f>
        <v>6889300</v>
      </c>
      <c r="H38" s="276">
        <f>H39+H43+H44+H46+SUM(H48:H52)+H55</f>
        <v>10465</v>
      </c>
      <c r="I38" s="276">
        <f>I39+I43+I44+I46+SUM(I48:I52)+I55</f>
        <v>99929</v>
      </c>
      <c r="J38" s="275">
        <f>J39+J43+J44+J46+SUM(J48:J52)+J55</f>
        <v>1987168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6716092</v>
      </c>
      <c r="G39" s="269">
        <f>SUM(G40:G42)</f>
        <v>4728924</v>
      </c>
      <c r="H39" s="268">
        <f>SUM(H40:H42)</f>
        <v>0</v>
      </c>
      <c r="I39" s="268">
        <f>SUM(I40:I42)</f>
        <v>0</v>
      </c>
      <c r="J39" s="267">
        <f>SUM(J40:J42)</f>
        <v>1987168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5712689</v>
      </c>
      <c r="G40" s="261">
        <f>[1]OTCHET!G187</f>
        <v>4580352</v>
      </c>
      <c r="H40" s="260">
        <f>[1]OTCHET!H187</f>
        <v>0</v>
      </c>
      <c r="I40" s="260">
        <f>[1]OTCHET!I187</f>
        <v>0</v>
      </c>
      <c r="J40" s="259">
        <f>[1]OTCHET!J187</f>
        <v>1132337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159372</v>
      </c>
      <c r="G41" s="253">
        <f>[1]OTCHET!G190</f>
        <v>148572</v>
      </c>
      <c r="H41" s="252">
        <f>[1]OTCHET!H190</f>
        <v>0</v>
      </c>
      <c r="I41" s="252">
        <f>[1]OTCHET!I190</f>
        <v>0</v>
      </c>
      <c r="J41" s="251">
        <f>[1]OTCHET!J190</f>
        <v>10800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844031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844031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2195220</v>
      </c>
      <c r="G43" s="242">
        <f>+[1]OTCHET!G205+[1]OTCHET!G223+[1]OTCHET!G271</f>
        <v>2084826</v>
      </c>
      <c r="H43" s="241">
        <f>+[1]OTCHET!H205+[1]OTCHET!H223+[1]OTCHET!H271</f>
        <v>10465</v>
      </c>
      <c r="I43" s="241">
        <f>+[1]OTCHET!I205+[1]OTCHET!I223+[1]OTCHET!I271</f>
        <v>99929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75550</v>
      </c>
      <c r="G49" s="84">
        <f>[1]OTCHET!G275+[1]OTCHET!G276+[1]OTCHET!G284+[1]OTCHET!G287</f>
        <v>75550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-8284438</v>
      </c>
      <c r="G56" s="197">
        <f>+G57+G58+G62</f>
        <v>-10245501</v>
      </c>
      <c r="H56" s="196">
        <f>+H57+H58+H62</f>
        <v>0</v>
      </c>
      <c r="I56" s="195">
        <f>+I57+I58+I62</f>
        <v>0</v>
      </c>
      <c r="J56" s="194">
        <f>+J57+J58+J62</f>
        <v>1961063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-10245501</v>
      </c>
      <c r="G57" s="98">
        <f>+[1]OTCHET!G361+[1]OTCHET!G375+[1]OTCHET!G388</f>
        <v>-10245501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1961063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1961063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957874</v>
      </c>
      <c r="G64" s="161">
        <f>+G22-G38+G56-G63</f>
        <v>1049847</v>
      </c>
      <c r="H64" s="160">
        <f>+H22-H38+H56-H63</f>
        <v>-10519</v>
      </c>
      <c r="I64" s="160">
        <f>+I22-I38+I56-I63</f>
        <v>-55349</v>
      </c>
      <c r="J64" s="159">
        <f>+J22-J38+J56-J63</f>
        <v>-26105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-957874</v>
      </c>
      <c r="G66" s="147">
        <f>SUM(+G68+G76+G77+G84+G85+G86+G89+G90+G91+G92+G93+G94+G95)</f>
        <v>-1049847</v>
      </c>
      <c r="H66" s="146">
        <f>SUM(+H68+H76+H77+H84+H85+H86+H89+H90+H91+H92+H93+H94+H95)</f>
        <v>10519</v>
      </c>
      <c r="I66" s="146">
        <f>SUM(+I68+I76+I77+I84+I85+I86+I89+I90+I91+I92+I93+I94+I95)</f>
        <v>55349</v>
      </c>
      <c r="J66" s="145">
        <f>SUM(+J68+J76+J77+J84+J85+J86+J89+J90+J91+J92+J93+J94+J95)</f>
        <v>26105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-927497</v>
      </c>
      <c r="G86" s="120">
        <f>+G87+G88</f>
        <v>-953300</v>
      </c>
      <c r="H86" s="119">
        <f>+H87+H88</f>
        <v>0</v>
      </c>
      <c r="I86" s="119">
        <f>+I87+I88</f>
        <v>-302</v>
      </c>
      <c r="J86" s="118">
        <f>+J87+J88</f>
        <v>26105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-927497</v>
      </c>
      <c r="G88" s="106">
        <f>+[1]OTCHET!G521+[1]OTCHET!G524+[1]OTCHET!G544</f>
        <v>-953300</v>
      </c>
      <c r="H88" s="105">
        <f>+[1]OTCHET!H521+[1]OTCHET!H524+[1]OTCHET!H544</f>
        <v>0</v>
      </c>
      <c r="I88" s="105">
        <f>+[1]OTCHET!I521+[1]OTCHET!I524+[1]OTCHET!I544</f>
        <v>-302</v>
      </c>
      <c r="J88" s="104">
        <f>+[1]OTCHET!J521+[1]OTCHET!J524+[1]OTCHET!J544</f>
        <v>26105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327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327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-30704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-9808</v>
      </c>
      <c r="I91" s="83">
        <f>+[1]OTCHET!I573+[1]OTCHET!I574+[1]OTCHET!I575+[1]OTCHET!I576+[1]OTCHET!I577+[1]OTCHET!I578+[1]OTCHET!I579</f>
        <v>-20896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-96547</v>
      </c>
      <c r="H95" s="76">
        <f>[1]OTCHET!H591</f>
        <v>20000</v>
      </c>
      <c r="I95" s="76">
        <f>[1]OTCHET!I591</f>
        <v>76547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-20000</v>
      </c>
      <c r="H96" s="67">
        <f>+[1]OTCHET!H594</f>
        <v>20000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45117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2023-07-17T07:29:51Z</dcterms:created>
  <dcterms:modified xsi:type="dcterms:W3CDTF">2023-07-17T07:30:14Z</dcterms:modified>
</cp:coreProperties>
</file>