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3\"/>
    </mc:Choice>
  </mc:AlternateContent>
  <bookViews>
    <workbookView xWindow="0" yWindow="0" windowWidth="28800" windowHeight="11175"/>
  </bookViews>
  <sheets>
    <sheet name="OTCHET-agregirani pokazateli" sheetId="1" r:id="rId1"/>
  </sheets>
  <externalReferences>
    <externalReference r:id="rId2"/>
  </externalReferences>
  <definedNames>
    <definedName name="Date">[1]list!$B$724:$B$735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[1]list!$A$312:$B$721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J86" i="1" s="1"/>
  <c r="I88" i="1"/>
  <c r="F88" i="1" s="1"/>
  <c r="H88" i="1"/>
  <c r="G88" i="1"/>
  <c r="E88" i="1"/>
  <c r="E86" i="1" s="1"/>
  <c r="J87" i="1"/>
  <c r="I87" i="1"/>
  <c r="H87" i="1"/>
  <c r="G87" i="1"/>
  <c r="F87" i="1" s="1"/>
  <c r="F86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J77" i="1" s="1"/>
  <c r="I79" i="1"/>
  <c r="F79" i="1" s="1"/>
  <c r="H79" i="1"/>
  <c r="G79" i="1"/>
  <c r="E79" i="1"/>
  <c r="E77" i="1" s="1"/>
  <c r="J78" i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F75" i="1" s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F72" i="1" s="1"/>
  <c r="H72" i="1"/>
  <c r="G72" i="1"/>
  <c r="E72" i="1"/>
  <c r="M71" i="1"/>
  <c r="L71" i="1"/>
  <c r="K71" i="1"/>
  <c r="J71" i="1"/>
  <c r="J68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E68" i="1"/>
  <c r="E66" i="1" s="1"/>
  <c r="F67" i="1"/>
  <c r="K66" i="1"/>
  <c r="J63" i="1"/>
  <c r="I63" i="1"/>
  <c r="H63" i="1"/>
  <c r="G63" i="1"/>
  <c r="F63" i="1" s="1"/>
  <c r="E63" i="1"/>
  <c r="J62" i="1"/>
  <c r="I62" i="1"/>
  <c r="H62" i="1"/>
  <c r="G62" i="1"/>
  <c r="F62" i="1"/>
  <c r="E62" i="1"/>
  <c r="F61" i="1"/>
  <c r="J60" i="1"/>
  <c r="I60" i="1"/>
  <c r="F60" i="1" s="1"/>
  <c r="H60" i="1"/>
  <c r="G60" i="1"/>
  <c r="E60" i="1"/>
  <c r="J59" i="1"/>
  <c r="I59" i="1"/>
  <c r="H59" i="1"/>
  <c r="G59" i="1"/>
  <c r="F59" i="1" s="1"/>
  <c r="E59" i="1"/>
  <c r="J58" i="1"/>
  <c r="J56" i="1" s="1"/>
  <c r="I58" i="1"/>
  <c r="F58" i="1" s="1"/>
  <c r="H58" i="1"/>
  <c r="G58" i="1"/>
  <c r="E58" i="1"/>
  <c r="E56" i="1" s="1"/>
  <c r="J57" i="1"/>
  <c r="I57" i="1"/>
  <c r="H57" i="1"/>
  <c r="G57" i="1"/>
  <c r="F57" i="1" s="1"/>
  <c r="E57" i="1"/>
  <c r="M56" i="1"/>
  <c r="L56" i="1"/>
  <c r="K56" i="1"/>
  <c r="H56" i="1"/>
  <c r="J55" i="1"/>
  <c r="F55" i="1" s="1"/>
  <c r="I55" i="1"/>
  <c r="H55" i="1"/>
  <c r="G55" i="1"/>
  <c r="E55" i="1"/>
  <c r="J54" i="1"/>
  <c r="I54" i="1"/>
  <c r="H54" i="1"/>
  <c r="F54" i="1" s="1"/>
  <c r="G54" i="1"/>
  <c r="E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F49" i="1" s="1"/>
  <c r="I49" i="1"/>
  <c r="H49" i="1"/>
  <c r="G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F46" i="1" s="1"/>
  <c r="G46" i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I39" i="1" s="1"/>
  <c r="I38" i="1" s="1"/>
  <c r="H40" i="1"/>
  <c r="F40" i="1" s="1"/>
  <c r="G40" i="1"/>
  <c r="E40" i="1"/>
  <c r="E39" i="1" s="1"/>
  <c r="E38" i="1" s="1"/>
  <c r="J39" i="1"/>
  <c r="J38" i="1" s="1"/>
  <c r="G39" i="1"/>
  <c r="M38" i="1"/>
  <c r="L38" i="1"/>
  <c r="K38" i="1"/>
  <c r="G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H25" i="1" s="1"/>
  <c r="G26" i="1"/>
  <c r="E26" i="1"/>
  <c r="E25" i="1" s="1"/>
  <c r="M25" i="1"/>
  <c r="L25" i="1"/>
  <c r="K25" i="1"/>
  <c r="J25" i="1"/>
  <c r="F24" i="1"/>
  <c r="J23" i="1"/>
  <c r="I23" i="1"/>
  <c r="I22" i="1" s="1"/>
  <c r="H23" i="1"/>
  <c r="G23" i="1"/>
  <c r="E23" i="1"/>
  <c r="E22" i="1" s="1"/>
  <c r="E64" i="1" s="1"/>
  <c r="M22" i="1"/>
  <c r="M64" i="1" s="1"/>
  <c r="M65" i="1" s="1"/>
  <c r="L22" i="1"/>
  <c r="L64" i="1" s="1"/>
  <c r="L65" i="1" s="1"/>
  <c r="K22" i="1"/>
  <c r="K64" i="1" s="1"/>
  <c r="K65" i="1" s="1"/>
  <c r="J22" i="1"/>
  <c r="F15" i="1"/>
  <c r="E15" i="1"/>
  <c r="F13" i="1"/>
  <c r="E13" i="1"/>
  <c r="B13" i="1"/>
  <c r="I11" i="1"/>
  <c r="H11" i="1"/>
  <c r="F11" i="1"/>
  <c r="B11" i="1"/>
  <c r="B8" i="1"/>
  <c r="J64" i="1" l="1"/>
  <c r="E105" i="1"/>
  <c r="E65" i="1"/>
  <c r="J66" i="1"/>
  <c r="F77" i="1"/>
  <c r="H22" i="1"/>
  <c r="H64" i="1" s="1"/>
  <c r="F39" i="1"/>
  <c r="F38" i="1" s="1"/>
  <c r="F56" i="1"/>
  <c r="F23" i="1"/>
  <c r="G25" i="1"/>
  <c r="G22" i="1" s="1"/>
  <c r="F26" i="1"/>
  <c r="F25" i="1" s="1"/>
  <c r="I56" i="1"/>
  <c r="I64" i="1" s="1"/>
  <c r="I77" i="1"/>
  <c r="I66" i="1" s="1"/>
  <c r="I86" i="1"/>
  <c r="H39" i="1"/>
  <c r="H38" i="1" s="1"/>
  <c r="G68" i="1"/>
  <c r="F69" i="1"/>
  <c r="F68" i="1" s="1"/>
  <c r="F66" i="1" s="1"/>
  <c r="G56" i="1"/>
  <c r="G77" i="1"/>
  <c r="G86" i="1"/>
  <c r="I105" i="1" l="1"/>
  <c r="I65" i="1"/>
  <c r="G64" i="1"/>
  <c r="H65" i="1"/>
  <c r="H105" i="1"/>
  <c r="F22" i="1"/>
  <c r="F64" i="1" s="1"/>
  <c r="G66" i="1"/>
  <c r="J105" i="1"/>
  <c r="J65" i="1"/>
  <c r="F105" i="1" l="1"/>
  <c r="F65" i="1"/>
  <c r="G65" i="1"/>
  <c r="G105" i="1"/>
  <c r="B65" i="1" l="1"/>
  <c r="B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<sst xmlns="http://schemas.openxmlformats.org/spreadsheetml/2006/main" count="247" uniqueCount="175">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</sst>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3_04_47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КОМИСИЯ ЗА ФИНАНСОВ НАДЗОР</v>
          </cell>
          <cell r="F9">
            <v>45046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16008547</v>
          </cell>
          <cell r="H90">
            <v>0</v>
          </cell>
          <cell r="I90">
            <v>39618</v>
          </cell>
          <cell r="J90">
            <v>4070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1279199</v>
          </cell>
          <cell r="H106">
            <v>0</v>
          </cell>
          <cell r="I106">
            <v>213</v>
          </cell>
          <cell r="J106">
            <v>81393</v>
          </cell>
        </row>
        <row r="110">
          <cell r="E110">
            <v>0</v>
          </cell>
          <cell r="G110">
            <v>25497</v>
          </cell>
          <cell r="H110">
            <v>-32</v>
          </cell>
          <cell r="I110">
            <v>1238</v>
          </cell>
          <cell r="J110">
            <v>-85463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6176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3110381</v>
          </cell>
          <cell r="H187">
            <v>0</v>
          </cell>
          <cell r="I187">
            <v>0</v>
          </cell>
          <cell r="J187">
            <v>761790</v>
          </cell>
        </row>
        <row r="190">
          <cell r="E190">
            <v>0</v>
          </cell>
          <cell r="G190">
            <v>100151</v>
          </cell>
          <cell r="H190">
            <v>0</v>
          </cell>
          <cell r="I190">
            <v>0</v>
          </cell>
          <cell r="J190">
            <v>6737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563547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458537</v>
          </cell>
          <cell r="H205">
            <v>2852</v>
          </cell>
          <cell r="I205">
            <v>41364</v>
          </cell>
          <cell r="J205">
            <v>0</v>
          </cell>
        </row>
        <row r="223">
          <cell r="E223">
            <v>0</v>
          </cell>
          <cell r="G223">
            <v>40148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1325871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37362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-12213095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1314695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-239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-17288</v>
          </cell>
          <cell r="H544">
            <v>0</v>
          </cell>
          <cell r="I544">
            <v>77</v>
          </cell>
          <cell r="J544">
            <v>17379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327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-7443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-1455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-4674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-16347</v>
          </cell>
          <cell r="H591">
            <v>10000</v>
          </cell>
          <cell r="I591">
            <v>6347</v>
          </cell>
          <cell r="J591">
            <v>0</v>
          </cell>
        </row>
        <row r="594">
          <cell r="E594">
            <v>0</v>
          </cell>
          <cell r="G594">
            <v>-10000</v>
          </cell>
          <cell r="H594">
            <v>10000</v>
          </cell>
          <cell r="J594">
            <v>0</v>
          </cell>
        </row>
        <row r="605">
          <cell r="B605">
            <v>45055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 xml:space="preserve">     А.2) Кодове на други бюджетни организации от подсектор "централно управление"</v>
          </cell>
        </row>
        <row r="365">
          <cell r="B365" t="str">
            <v xml:space="preserve">    А.2.1) кодове на държавните висши училища и Българската академия на науките</v>
          </cell>
        </row>
        <row r="366">
          <cell r="B366" t="str">
            <v xml:space="preserve"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 xml:space="preserve"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 xml:space="preserve">Държавно предприятие „Единен системен оператор“ </v>
          </cell>
        </row>
        <row r="418">
          <cell r="B418" t="str">
            <v xml:space="preserve"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 xml:space="preserve"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 xml:space="preserve"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 xml:space="preserve"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44957</v>
          </cell>
        </row>
        <row r="725">
          <cell r="B725">
            <v>44985</v>
          </cell>
        </row>
        <row r="726">
          <cell r="B726">
            <v>45016</v>
          </cell>
        </row>
        <row r="727">
          <cell r="B727">
            <v>45046</v>
          </cell>
        </row>
        <row r="728">
          <cell r="B728">
            <v>45077</v>
          </cell>
        </row>
        <row r="729">
          <cell r="B729">
            <v>45107</v>
          </cell>
        </row>
        <row r="730">
          <cell r="B730">
            <v>45138</v>
          </cell>
        </row>
        <row r="731">
          <cell r="B731">
            <v>45169</v>
          </cell>
        </row>
        <row r="732">
          <cell r="B732">
            <v>45199</v>
          </cell>
        </row>
        <row r="733">
          <cell r="B733">
            <v>45230</v>
          </cell>
        </row>
        <row r="734">
          <cell r="B734">
            <v>45260</v>
          </cell>
        </row>
        <row r="735">
          <cell r="B735">
            <v>45291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6" zoomScale="60" zoomScaleNormal="75" workbookViewId="0">
      <selection activeCell="B47" sqref="B47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КОМИСИЯ ЗА ФИНАНСОВ НАДЗОР</v>
      </c>
      <c r="C11" s="22"/>
      <c r="D11" s="22"/>
      <c r="E11" s="23" t="s">
        <v>0</v>
      </c>
      <c r="F11" s="24">
        <f>[1]OTCHET!F9</f>
        <v>45046</v>
      </c>
      <c r="G11" s="25" t="s">
        <v>1</v>
      </c>
      <c r="H11" s="26">
        <f>+[1]OTCHET!H9</f>
        <v>131060676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Комисия за финансов надзор</v>
      </c>
      <c r="C13" s="33"/>
      <c r="D13" s="33"/>
      <c r="E13" s="38" t="str">
        <f>+[1]OTCHET!E12</f>
        <v>код по ЕБК:</v>
      </c>
      <c r="F13" s="39" t="str">
        <f>+[1]OTCHET!F12</f>
        <v>4700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0</v>
      </c>
      <c r="F15" s="45" t="str">
        <f>[1]OTCHET!F15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17360456</v>
      </c>
      <c r="G22" s="111">
        <f t="shared" si="0"/>
        <v>17319419</v>
      </c>
      <c r="H22" s="112">
        <f t="shared" si="0"/>
        <v>-32</v>
      </c>
      <c r="I22" s="112">
        <f t="shared" si="0"/>
        <v>41069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17360456</v>
      </c>
      <c r="G25" s="136">
        <f t="shared" ref="G25:M25" si="2">+G26+G30+G31+G32+G33</f>
        <v>17319419</v>
      </c>
      <c r="H25" s="137">
        <f>+H26+H30+H31+H32+H33</f>
        <v>-32</v>
      </c>
      <c r="I25" s="137">
        <f>+I26+I30+I31+I32+I33</f>
        <v>41069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16052235</v>
      </c>
      <c r="G30" s="171">
        <f>[1]OTCHET!G90+[1]OTCHET!G93+[1]OTCHET!G94</f>
        <v>16008547</v>
      </c>
      <c r="H30" s="172">
        <f>[1]OTCHET!H90+[1]OTCHET!H93+[1]OTCHET!H94</f>
        <v>0</v>
      </c>
      <c r="I30" s="172">
        <f>[1]OTCHET!I90+[1]OTCHET!I93+[1]OTCHET!I94</f>
        <v>39618</v>
      </c>
      <c r="J30" s="173">
        <f>[1]OTCHET!J90+[1]OTCHET!J93+[1]OTCHET!J94</f>
        <v>4070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[1]OTCHET!E106</f>
        <v>0</v>
      </c>
      <c r="F31" s="176">
        <f t="shared" si="1"/>
        <v>1360805</v>
      </c>
      <c r="G31" s="177">
        <f>[1]OTCHET!G106</f>
        <v>1279199</v>
      </c>
      <c r="H31" s="178">
        <f>[1]OTCHET!H106</f>
        <v>0</v>
      </c>
      <c r="I31" s="178">
        <f>[1]OTCHET!I106</f>
        <v>213</v>
      </c>
      <c r="J31" s="179">
        <f>[1]OTCHET!J106</f>
        <v>81393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[1]OTCHET!E110+[1]OTCHET!E119+[1]OTCHET!E135+[1]OTCHET!E136</f>
        <v>0</v>
      </c>
      <c r="F32" s="176">
        <f t="shared" si="1"/>
        <v>-58760</v>
      </c>
      <c r="G32" s="177">
        <f>[1]OTCHET!G110+[1]OTCHET!G119+[1]OTCHET!G135+[1]OTCHET!G136</f>
        <v>25497</v>
      </c>
      <c r="H32" s="178">
        <f>[1]OTCHET!H110+[1]OTCHET!H119+[1]OTCHET!H135+[1]OTCHET!H136</f>
        <v>-32</v>
      </c>
      <c r="I32" s="178">
        <f>[1]OTCHET!I110+[1]OTCHET!I119+[1]OTCHET!I135+[1]OTCHET!I136</f>
        <v>1238</v>
      </c>
      <c r="J32" s="179">
        <f>[1]OTCHET!J110+[1]OTCHET!J119+[1]OTCHET!J135+[1]OTCHET!J136</f>
        <v>-85463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[1]OTCHET!E123</f>
        <v>0</v>
      </c>
      <c r="F33" s="128">
        <f t="shared" si="1"/>
        <v>6176</v>
      </c>
      <c r="G33" s="129">
        <f>[1]OTCHET!G123</f>
        <v>6176</v>
      </c>
      <c r="H33" s="130">
        <f>[1]OTCHET!H123</f>
        <v>0</v>
      </c>
      <c r="I33" s="130">
        <f>[1]OTCHET!I123</f>
        <v>0</v>
      </c>
      <c r="J33" s="131">
        <f>[1]OTCHET!J123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+[1]OTCHET!E137</f>
        <v>0</v>
      </c>
      <c r="F36" s="199">
        <f t="shared" si="1"/>
        <v>0</v>
      </c>
      <c r="G36" s="200">
        <f>+[1]OTCHET!G137</f>
        <v>0</v>
      </c>
      <c r="H36" s="201">
        <f>+[1]OTCHET!H137</f>
        <v>0</v>
      </c>
      <c r="I36" s="201">
        <f>+[1]OTCHET!I137</f>
        <v>0</v>
      </c>
      <c r="J36" s="202">
        <f>+[1]OTCHET!J137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[1]OTCHET!E140+[1]OTCHET!E149+[1]OTCHET!E158</f>
        <v>0</v>
      </c>
      <c r="F37" s="207">
        <f t="shared" si="1"/>
        <v>0</v>
      </c>
      <c r="G37" s="208">
        <f>[1]OTCHET!G140+[1]OTCHET!G149+[1]OTCHET!G158</f>
        <v>0</v>
      </c>
      <c r="H37" s="209">
        <f>[1]OTCHET!H140+[1]OTCHET!H149+[1]OTCHET!H158</f>
        <v>0</v>
      </c>
      <c r="I37" s="209">
        <f>[1]OTCHET!I140+[1]OTCHET!I149+[1]OTCHET!I158</f>
        <v>0</v>
      </c>
      <c r="J37" s="210">
        <f>[1]OTCHET!J140+[1]OTCHET!J149+[1]OTCHET!J158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6448740</v>
      </c>
      <c r="G38" s="218">
        <f t="shared" si="3"/>
        <v>5072450</v>
      </c>
      <c r="H38" s="219">
        <f t="shared" si="3"/>
        <v>2852</v>
      </c>
      <c r="I38" s="219">
        <f t="shared" si="3"/>
        <v>41364</v>
      </c>
      <c r="J38" s="220">
        <f t="shared" si="3"/>
        <v>1332074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4542606</v>
      </c>
      <c r="G39" s="230">
        <f t="shared" si="4"/>
        <v>3210532</v>
      </c>
      <c r="H39" s="231">
        <f t="shared" si="4"/>
        <v>0</v>
      </c>
      <c r="I39" s="231">
        <f t="shared" si="4"/>
        <v>0</v>
      </c>
      <c r="J39" s="232">
        <f t="shared" si="4"/>
        <v>1332074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0</v>
      </c>
      <c r="F40" s="237">
        <f t="shared" si="1"/>
        <v>3872171</v>
      </c>
      <c r="G40" s="238">
        <f>[1]OTCHET!G187</f>
        <v>3110381</v>
      </c>
      <c r="H40" s="239">
        <f>[1]OTCHET!H187</f>
        <v>0</v>
      </c>
      <c r="I40" s="239">
        <f>[1]OTCHET!I187</f>
        <v>0</v>
      </c>
      <c r="J40" s="240">
        <f>[1]OTCHET!J187</f>
        <v>761790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0</v>
      </c>
      <c r="F41" s="245">
        <f t="shared" si="1"/>
        <v>106888</v>
      </c>
      <c r="G41" s="246">
        <f>[1]OTCHET!G190</f>
        <v>100151</v>
      </c>
      <c r="H41" s="247">
        <f>[1]OTCHET!H190</f>
        <v>0</v>
      </c>
      <c r="I41" s="247">
        <f>[1]OTCHET!I190</f>
        <v>0</v>
      </c>
      <c r="J41" s="248">
        <f>[1]OTCHET!J190</f>
        <v>6737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0</v>
      </c>
      <c r="F42" s="252">
        <f t="shared" si="1"/>
        <v>563547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563547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0</v>
      </c>
      <c r="F43" s="258">
        <f t="shared" si="1"/>
        <v>1868772</v>
      </c>
      <c r="G43" s="259">
        <f>+[1]OTCHET!G205+[1]OTCHET!G223+[1]OTCHET!G271</f>
        <v>1824556</v>
      </c>
      <c r="H43" s="260">
        <f>+[1]OTCHET!H205+[1]OTCHET!H223+[1]OTCHET!H271</f>
        <v>2852</v>
      </c>
      <c r="I43" s="260">
        <f>+[1]OTCHET!I205+[1]OTCHET!I223+[1]OTCHET!I271</f>
        <v>41364</v>
      </c>
      <c r="J43" s="261">
        <f>+[1]OTCHET!J205+[1]OTCHET!J223+[1]OTCHET!J271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0</v>
      </c>
      <c r="F49" s="176">
        <f t="shared" si="1"/>
        <v>37362</v>
      </c>
      <c r="G49" s="177">
        <f>[1]OTCHET!G275+[1]OTCHET!G276+[1]OTCHET!G284+[1]OTCHET!G287</f>
        <v>37362</v>
      </c>
      <c r="H49" s="178">
        <f>[1]OTCHET!H275+[1]OTCHET!H276+[1]OTCHET!H284+[1]OTCHET!H287</f>
        <v>0</v>
      </c>
      <c r="I49" s="178">
        <f>[1]OTCHET!I275+[1]OTCHET!I276+[1]OTCHET!I284+[1]OTCHET!I287</f>
        <v>0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-10898400</v>
      </c>
      <c r="G56" s="302">
        <f t="shared" si="5"/>
        <v>-12213095</v>
      </c>
      <c r="H56" s="303">
        <f t="shared" si="5"/>
        <v>0</v>
      </c>
      <c r="I56" s="304">
        <f t="shared" si="5"/>
        <v>0</v>
      </c>
      <c r="J56" s="305">
        <f t="shared" si="5"/>
        <v>1314695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0</v>
      </c>
      <c r="F57" s="307">
        <f t="shared" si="1"/>
        <v>-12213095</v>
      </c>
      <c r="G57" s="308">
        <f>+[1]OTCHET!G361+[1]OTCHET!G375+[1]OTCHET!G388</f>
        <v>-12213095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0</v>
      </c>
      <c r="F58" s="312">
        <f t="shared" si="1"/>
        <v>0</v>
      </c>
      <c r="G58" s="313">
        <f>+[1]OTCHET!G383+[1]OTCHET!G391+[1]OTCHET!G396+[1]OTCHET!G399+[1]OTCHET!G402+[1]OTCHET!G405+[1]OTCHET!G406+[1]OTCHET!G409+[1]OTCHET!G422+[1]OTCHET!G423+[1]OTCHET!G424+[1]OTCHET!G425+[1]OTCHET!G426</f>
        <v>0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1314695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1314695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13316</v>
      </c>
      <c r="G64" s="345">
        <f t="shared" si="6"/>
        <v>33874</v>
      </c>
      <c r="H64" s="346">
        <f t="shared" si="6"/>
        <v>-2884</v>
      </c>
      <c r="I64" s="346">
        <f t="shared" si="6"/>
        <v>-295</v>
      </c>
      <c r="J64" s="347">
        <f t="shared" si="6"/>
        <v>-17379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-13316</v>
      </c>
      <c r="G66" s="357">
        <f t="shared" ref="G66:L66" si="8">SUM(+G68+G76+G77+G84+G85+G86+G89+G90+G91+G92+G93+G94+G95)</f>
        <v>-33874</v>
      </c>
      <c r="H66" s="358">
        <f>SUM(+H68+H76+H77+H84+H85+H86+H89+H90+H91+H92+H93+H94+H95)</f>
        <v>2884</v>
      </c>
      <c r="I66" s="358">
        <f>SUM(+I68+I76+I77+I84+I85+I86+I89+I90+I91+I92+I93+I94+I95)</f>
        <v>295</v>
      </c>
      <c r="J66" s="359">
        <f>SUM(+J68+J76+J77+J84+J85+J86+J89+J90+J91+J92+J93+J94+J95)</f>
        <v>17379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-71</v>
      </c>
      <c r="G86" s="318">
        <f t="shared" ref="G86:M86" si="11">+G87+G88</f>
        <v>-17527</v>
      </c>
      <c r="H86" s="319">
        <f>+H87+H88</f>
        <v>0</v>
      </c>
      <c r="I86" s="319">
        <f>+I87+I88</f>
        <v>77</v>
      </c>
      <c r="J86" s="320">
        <f>+J87+J88</f>
        <v>17379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-71</v>
      </c>
      <c r="G88" s="391">
        <f>+[1]OTCHET!G521+[1]OTCHET!G524+[1]OTCHET!G544</f>
        <v>-17527</v>
      </c>
      <c r="H88" s="392">
        <f>+[1]OTCHET!H521+[1]OTCHET!H524+[1]OTCHET!H544</f>
        <v>0</v>
      </c>
      <c r="I88" s="392">
        <f>+[1]OTCHET!I521+[1]OTCHET!I524+[1]OTCHET!I544</f>
        <v>77</v>
      </c>
      <c r="J88" s="393">
        <f>+[1]OTCHET!J521+[1]OTCHET!J524+[1]OTCHET!J544</f>
        <v>17379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0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327</v>
      </c>
      <c r="G90" s="313">
        <f>+[1]OTCHET!G567+[1]OTCHET!G568+[1]OTCHET!G569+[1]OTCHET!G570+[1]OTCHET!G571+[1]OTCHET!G572</f>
        <v>0</v>
      </c>
      <c r="H90" s="314">
        <f>+[1]OTCHET!H567+[1]OTCHET!H568+[1]OTCHET!H569+[1]OTCHET!H570+[1]OTCHET!H571+[1]OTCHET!H572</f>
        <v>327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-13572</v>
      </c>
      <c r="G91" s="177">
        <f>+[1]OTCHET!G573+[1]OTCHET!G574+[1]OTCHET!G575+[1]OTCHET!G576+[1]OTCHET!G577+[1]OTCHET!G578+[1]OTCHET!G579</f>
        <v>0</v>
      </c>
      <c r="H91" s="178">
        <f>+[1]OTCHET!H573+[1]OTCHET!H574+[1]OTCHET!H575+[1]OTCHET!H576+[1]OTCHET!H577+[1]OTCHET!H578+[1]OTCHET!H579</f>
        <v>-7443</v>
      </c>
      <c r="I91" s="178">
        <f>+[1]OTCHET!I573+[1]OTCHET!I574+[1]OTCHET!I575+[1]OTCHET!I576+[1]OTCHET!I577+[1]OTCHET!I578+[1]OTCHET!I579</f>
        <v>-6129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0</v>
      </c>
      <c r="G93" s="177">
        <f>+[1]OTCHET!G587+[1]OTCHET!G588</f>
        <v>0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0</v>
      </c>
      <c r="G94" s="177">
        <f>+[1]OTCHET!G589+[1]OTCHET!G590</f>
        <v>0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-16347</v>
      </c>
      <c r="H95" s="130">
        <f>[1]OTCHET!H591</f>
        <v>10000</v>
      </c>
      <c r="I95" s="130">
        <f>[1]OTCHET!I591</f>
        <v>6347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-10000</v>
      </c>
      <c r="H96" s="406">
        <f>+[1]OTCHET!H594</f>
        <v>10000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>
        <f>+[1]OTCHET!H605</f>
        <v>0</v>
      </c>
      <c r="C107" s="429"/>
      <c r="D107" s="429"/>
      <c r="E107" s="434"/>
      <c r="F107" s="19"/>
      <c r="G107" s="435">
        <f>+[1]OTCHET!E605</f>
        <v>0</v>
      </c>
      <c r="H107" s="435">
        <f>+[1]OTCHET!F605</f>
        <v>0</v>
      </c>
      <c r="I107" s="436"/>
      <c r="J107" s="437">
        <f>+[1]OTCHET!B605</f>
        <v>45055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>
        <f>+[1]OTCHET!D603</f>
        <v>0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>
        <f>+[1]OTCHET!G600</f>
        <v>0</v>
      </c>
      <c r="F114" s="448"/>
      <c r="G114" s="453"/>
      <c r="H114" s="3"/>
      <c r="I114" s="448">
        <f>+[1]OTCHET!G603</f>
        <v>0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2023-05-17T14:23:17Z</dcterms:created>
  <dcterms:modified xsi:type="dcterms:W3CDTF">2023-05-17T14:23:53Z</dcterms:modified>
</cp:coreProperties>
</file>