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hristova\Documents\DOHODNOST\Дохосност 2022\"/>
    </mc:Choice>
  </mc:AlternateContent>
  <bookViews>
    <workbookView xWindow="0" yWindow="0" windowWidth="27870" windowHeight="12885"/>
  </bookViews>
  <sheets>
    <sheet name="Доходност 30.06.2020-30.06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F58" i="1"/>
  <c r="F57" i="1"/>
  <c r="F56" i="1"/>
  <c r="F55" i="1"/>
  <c r="F54" i="1"/>
  <c r="F53" i="1"/>
  <c r="F52" i="1"/>
  <c r="F51" i="1"/>
  <c r="F50" i="1"/>
  <c r="J48" i="1"/>
  <c r="G35" i="1"/>
  <c r="F28" i="1"/>
  <c r="H36" i="1"/>
  <c r="F36" i="1"/>
  <c r="H35" i="1"/>
  <c r="H34" i="1"/>
  <c r="F34" i="1"/>
  <c r="H33" i="1"/>
  <c r="H32" i="1"/>
  <c r="F32" i="1"/>
  <c r="H31" i="1"/>
  <c r="H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K4" i="1"/>
  <c r="J4" i="1"/>
  <c r="K6" i="1" l="1"/>
  <c r="F7" i="1"/>
  <c r="F9" i="1"/>
  <c r="F11" i="1"/>
  <c r="F13" i="1"/>
  <c r="G30" i="1"/>
  <c r="G32" i="1"/>
  <c r="G34" i="1"/>
  <c r="G36" i="1"/>
  <c r="K5" i="1"/>
  <c r="F6" i="1"/>
  <c r="F29" i="1"/>
  <c r="F31" i="1"/>
  <c r="F33" i="1"/>
  <c r="F35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<sst xmlns="http://schemas.openxmlformats.org/spreadsheetml/2006/main" count="73" uniqueCount="51">
  <si>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</si>
  <si>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</si>
  <si>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</si>
  <si>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</si>
  <si>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</si>
  <si>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</si>
  <si>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</si>
  <si>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</si>
  <si>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</si>
  <si>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</si>
  <si>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</si>
  <si>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</si>
  <si>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</si>
  <si>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</si>
  <si>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</si>
  <si>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</si>
  <si>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</si>
  <si>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</si>
  <si>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</si>
  <si>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</si>
  <si>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</si>
  <si>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</si>
  <si>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</si>
  <si>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</si>
  <si>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</si>
  <si>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</si>
  <si>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</si>
  <si>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</si>
  <si>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</si>
  <si>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</si>
  <si>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</si>
  <si>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</si>
  <si>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</si>
  <si>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</si>
  <si>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</si>
  <si>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</si>
  <si>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</si>
  <si>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</si>
  <si>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</si>
  <si>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</si>
  <si>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</si>
  <si>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</si>
  <si>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</si>
  <si>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</si>
  <si>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</si>
  <si>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3. При изчислението на минималната доходност на фондовете за допълнително задължително пенсионно осигуряване не е отчетена доходността на пенсионните фондове, управлявани от "ПОД ДаллБогг: Живот и Здраве" ЕАД, тъй като не са изтекли 24 месеца от началото на дейността им.</t>
  </si>
  <si>
    <t>ДОХОДНОСТ НА ФОНДОВЕТЕ ЗА ДОПЪЛНИТЕЛНО ПЕНСИОННО ОСИГУРЯВАНЕ ЗА ПЕРИОДА 30.06.2020 г. - 30.06.2022 г. НА ГОДИШНА БАЗА</t>
  </si>
  <si>
    <t>ДОХОДНОСТ НА УНИВЕРСАЛНИТЕ ПЕНСИОННИ ФОНДОВЕ
ЗА ПЕРИОДА 30.06.2020 г. - 30.06.2022 г.</t>
  </si>
  <si>
    <t>ДОХОДНОСТ НА ПРОФЕСИОНАЛНИТЕ ПЕНСИОННИ ФОНДОВЕ
ЗА ПЕРИОДА 30.06.2020 г. - 30.06.2022 г.</t>
  </si>
  <si>
    <t>ДОХОДНОСТ НА ДОБРОВОЛНИТЕ ПЕНСИОННИ ФОНДОВЕ
ЗА ПЕРИОДА 30.06.2020 г. - 30.06.2022 г.</t>
  </si>
  <si>
    <t>ДОХОДНОСТ НА ДОБРОВОЛНИЯ ПЕНСИОНЕН ФОНД
ПО ПРОФЕСИОНАЛНИ СХЕМИ
ЗА ПЕРИОДА 30.06.2020 г. - 30.06.2022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</si>
</sst>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4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8" fillId="2" borderId="0" xfId="1" applyNumberFormat="1" applyFont="1" applyFill="1" applyBorder="1" applyAlignment="1">
      <alignment horizontal="center"/>
    </xf>
    <xf numFmtId="10" fontId="15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3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30.06.2020-30.06.2022'!$J$26</c:f>
          <c:strCache>
            <c:ptCount val="1"/>
            <c:pt idx="0">
              <c:v>ДОХОДНОСТ НА ПРОФЕСИОНАЛНИТЕ ПЕНСИОННИ ФОНДОВЕ
ЗА ПЕРИОДА 30.06.2020 г. - 30.06.2022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30.06.2020-30.06.2022'!$B$28:$B$36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30.06.2020-30.06.2022'!$E$28:$E$36</c:f>
              <c:numCache>
                <c:formatCode>0.00%</c:formatCode>
                <c:ptCount val="9"/>
                <c:pt idx="0">
                  <c:v>-1.2093154623449065E-2</c:v>
                </c:pt>
                <c:pt idx="1">
                  <c:v>3.6254928179473733E-2</c:v>
                </c:pt>
                <c:pt idx="2">
                  <c:v>-2.0733508243350629E-2</c:v>
                </c:pt>
                <c:pt idx="3">
                  <c:v>5.5517079068760911E-3</c:v>
                </c:pt>
                <c:pt idx="4">
                  <c:v>3.3531156297763598E-3</c:v>
                </c:pt>
                <c:pt idx="5">
                  <c:v>2.9181288546975992E-2</c:v>
                </c:pt>
                <c:pt idx="6">
                  <c:v>2.2651371453797031E-2</c:v>
                </c:pt>
                <c:pt idx="7">
                  <c:v>-4.072673108771685E-3</c:v>
                </c:pt>
                <c:pt idx="8">
                  <c:v>2.3665326738819825E-2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B-46EE-B6CA-3B5642CF29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30.06.2020-30.06.2022'!$B$28:$B$36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30.06.2020-30.06.2022'!$F$28:$F$36</c:f>
              <c:numCache>
                <c:formatCode>0.00%</c:formatCode>
                <c:ptCount val="9"/>
                <c:pt idx="0">
                  <c:v>4.839518136761767E-3</c:v>
                </c:pt>
                <c:pt idx="1">
                  <c:v>4.839518136761767E-3</c:v>
                </c:pt>
                <c:pt idx="2">
                  <c:v>4.839518136761767E-3</c:v>
                </c:pt>
                <c:pt idx="3">
                  <c:v>4.839518136761767E-3</c:v>
                </c:pt>
                <c:pt idx="4">
                  <c:v>4.839518136761767E-3</c:v>
                </c:pt>
                <c:pt idx="5">
                  <c:v>4.839518136761767E-3</c:v>
                </c:pt>
                <c:pt idx="6">
                  <c:v>4.839518136761767E-3</c:v>
                </c:pt>
                <c:pt idx="7">
                  <c:v>4.839518136761767E-3</c:v>
                </c:pt>
                <c:pt idx="8">
                  <c:v>4.839518136761767E-3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B-46EE-B6CA-3B5642CF29AF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30.06.2020-30.06.2022'!$B$28:$B$36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30.06.2020-30.06.2022'!$G$28:$G$36</c:f>
              <c:numCache>
                <c:formatCode>0.00%</c:formatCode>
                <c:ptCount val="9"/>
                <c:pt idx="0">
                  <c:v>-2.5160481863238229E-2</c:v>
                </c:pt>
                <c:pt idx="1">
                  <c:v>-2.5160481863238229E-2</c:v>
                </c:pt>
                <c:pt idx="2">
                  <c:v>-2.5160481863238229E-2</c:v>
                </c:pt>
                <c:pt idx="3">
                  <c:v>-2.5160481863238229E-2</c:v>
                </c:pt>
                <c:pt idx="4">
                  <c:v>-2.5160481863238229E-2</c:v>
                </c:pt>
                <c:pt idx="5">
                  <c:v>-2.5160481863238229E-2</c:v>
                </c:pt>
                <c:pt idx="6">
                  <c:v>-2.5160481863238229E-2</c:v>
                </c:pt>
                <c:pt idx="7">
                  <c:v>-2.5160481863238229E-2</c:v>
                </c:pt>
                <c:pt idx="8">
                  <c:v>-2.5160481863238229E-2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B-46EE-B6CA-3B5642CF29AF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30.06.2020-30.06.2022'!$B$28:$B$36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30.06.2020-30.06.2022'!$H$28:$H$36</c:f>
              <c:numCache>
                <c:formatCode>0.00%</c:formatCode>
                <c:ptCount val="9"/>
                <c:pt idx="0">
                  <c:v>3.4839518136761768E-2</c:v>
                </c:pt>
                <c:pt idx="1">
                  <c:v>3.4839518136761768E-2</c:v>
                </c:pt>
                <c:pt idx="2">
                  <c:v>3.4839518136761768E-2</c:v>
                </c:pt>
                <c:pt idx="3">
                  <c:v>3.4839518136761768E-2</c:v>
                </c:pt>
                <c:pt idx="4">
                  <c:v>3.4839518136761768E-2</c:v>
                </c:pt>
                <c:pt idx="5">
                  <c:v>3.4839518136761768E-2</c:v>
                </c:pt>
                <c:pt idx="6">
                  <c:v>3.4839518136761768E-2</c:v>
                </c:pt>
                <c:pt idx="7">
                  <c:v>3.4839518136761768E-2</c:v>
                </c:pt>
                <c:pt idx="8">
                  <c:v>3.4839518136761768E-2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7B-46EE-B6CA-3B5642CF29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30.06.2020-30.06.2022'!$J$4</c:f>
          <c:strCache>
            <c:ptCount val="1"/>
            <c:pt idx="0">
              <c:v>ДОХОДНОСТ НА УНИВЕРСАЛНИТЕ ПЕНСИОННИ ФОНДОВЕ
ЗА ПЕРИОДА 30.06.2020 г. - 30.06.2022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30.06.2020-30.06.2022'!$B$6:$B$14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30.06.2020-30.06.2022'!$E$6:$E$14</c:f>
              <c:numCache>
                <c:formatCode>0.00%</c:formatCode>
                <c:ptCount val="9"/>
                <c:pt idx="0">
                  <c:v>-1.5956849299832654E-2</c:v>
                </c:pt>
                <c:pt idx="1">
                  <c:v>-2.2909631189440449E-2</c:v>
                </c:pt>
                <c:pt idx="2">
                  <c:v>-2.2417041394206305E-2</c:v>
                </c:pt>
                <c:pt idx="3">
                  <c:v>-1.1143332438711129E-3</c:v>
                </c:pt>
                <c:pt idx="4">
                  <c:v>-1.3592296185727104E-4</c:v>
                </c:pt>
                <c:pt idx="5">
                  <c:v>2.7170596401541625E-2</c:v>
                </c:pt>
                <c:pt idx="6">
                  <c:v>9.9326570988871321E-3</c:v>
                </c:pt>
                <c:pt idx="7">
                  <c:v>-1.7404150883628677E-2</c:v>
                </c:pt>
                <c:pt idx="8">
                  <c:v>1.5021168559693487E-2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311-87A0-BB62DB72FB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30.06.2020-30.06.2022'!$B$6:$B$14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30.06.2020-30.06.2022'!$F$6:$F$14</c:f>
              <c:numCache>
                <c:formatCode>0.00%</c:formatCode>
                <c:ptCount val="9"/>
                <c:pt idx="0">
                  <c:v>-7.3168828697415785E-3</c:v>
                </c:pt>
                <c:pt idx="1">
                  <c:v>-7.3168828697415785E-3</c:v>
                </c:pt>
                <c:pt idx="2">
                  <c:v>-7.3168828697415785E-3</c:v>
                </c:pt>
                <c:pt idx="3">
                  <c:v>-7.3168828697415785E-3</c:v>
                </c:pt>
                <c:pt idx="4">
                  <c:v>-7.3168828697415785E-3</c:v>
                </c:pt>
                <c:pt idx="5">
                  <c:v>-7.3168828697415785E-3</c:v>
                </c:pt>
                <c:pt idx="6">
                  <c:v>-7.3168828697415785E-3</c:v>
                </c:pt>
                <c:pt idx="7">
                  <c:v>-7.3168828697415785E-3</c:v>
                </c:pt>
                <c:pt idx="8">
                  <c:v>-7.3168828697415785E-3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4-4311-87A0-BB62DB72FB50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30.06.2020-30.06.2022'!$B$6:$B$14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30.06.2020-30.06.2022'!$G$6:$G$14</c:f>
              <c:numCache>
                <c:formatCode>0.00%</c:formatCode>
                <c:ptCount val="9"/>
                <c:pt idx="0">
                  <c:v>-3.731688286974158E-2</c:v>
                </c:pt>
                <c:pt idx="1">
                  <c:v>-3.731688286974158E-2</c:v>
                </c:pt>
                <c:pt idx="2">
                  <c:v>-3.731688286974158E-2</c:v>
                </c:pt>
                <c:pt idx="3">
                  <c:v>-3.731688286974158E-2</c:v>
                </c:pt>
                <c:pt idx="4">
                  <c:v>-3.731688286974158E-2</c:v>
                </c:pt>
                <c:pt idx="5">
                  <c:v>-3.731688286974158E-2</c:v>
                </c:pt>
                <c:pt idx="6">
                  <c:v>-3.731688286974158E-2</c:v>
                </c:pt>
                <c:pt idx="7">
                  <c:v>-3.731688286974158E-2</c:v>
                </c:pt>
                <c:pt idx="8">
                  <c:v>-3.731688286974158E-2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4-4311-87A0-BB62DB72FB50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30.06.2020-30.06.2022'!$B$6:$B$14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30.06.2020-30.06.2022'!$H$6:$H$14</c:f>
              <c:numCache>
                <c:formatCode>0.00%</c:formatCode>
                <c:ptCount val="9"/>
                <c:pt idx="0">
                  <c:v>2.2683117130258421E-2</c:v>
                </c:pt>
                <c:pt idx="1">
                  <c:v>2.2683117130258421E-2</c:v>
                </c:pt>
                <c:pt idx="2">
                  <c:v>2.2683117130258421E-2</c:v>
                </c:pt>
                <c:pt idx="3">
                  <c:v>2.2683117130258421E-2</c:v>
                </c:pt>
                <c:pt idx="4">
                  <c:v>2.2683117130258421E-2</c:v>
                </c:pt>
                <c:pt idx="5">
                  <c:v>2.2683117130258421E-2</c:v>
                </c:pt>
                <c:pt idx="6">
                  <c:v>2.2683117130258421E-2</c:v>
                </c:pt>
                <c:pt idx="7">
                  <c:v>2.2683117130258421E-2</c:v>
                </c:pt>
                <c:pt idx="8">
                  <c:v>2.2683117130258421E-2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4-4311-87A0-BB62DB72FB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30.06.2020 г. - 30.06.2022 г. НА ГОДИШНА БАЗА"</c:f>
          <c:strCache>
            <c:ptCount val="1"/>
            <c:pt idx="0">
              <c:v>ДОХОДНОСТ НА ДОБРОВОЛНИТЕ ПЕНСИОННИ ФОНДОВЕ
ЗА ПЕРИОДА 30.06.2020 г. - 30.06.2022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30.06.2020-30.06.2022'!$B$50:$B$58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30.06.2020-30.06.2022'!$E$50:$E$58</c:f>
              <c:numCache>
                <c:formatCode>0.00%</c:formatCode>
                <c:ptCount val="9"/>
                <c:pt idx="0">
                  <c:v>-1.1260625811242542E-2</c:v>
                </c:pt>
                <c:pt idx="1">
                  <c:v>8.746028717219434E-2</c:v>
                </c:pt>
                <c:pt idx="2">
                  <c:v>-1.1455970768680768E-2</c:v>
                </c:pt>
                <c:pt idx="3">
                  <c:v>6.4455270587726599E-3</c:v>
                </c:pt>
                <c:pt idx="4">
                  <c:v>7.1295400969608735E-3</c:v>
                </c:pt>
                <c:pt idx="5">
                  <c:v>5.2224351649358125E-2</c:v>
                </c:pt>
                <c:pt idx="6">
                  <c:v>2.4508608299630197E-2</c:v>
                </c:pt>
                <c:pt idx="7">
                  <c:v>1.1587496365876193E-2</c:v>
                </c:pt>
                <c:pt idx="8">
                  <c:v>2.611551540366519E-2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E-4F8B-ABF1-E078A5A2FC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30.06.2020-30.06.2022'!$B$50:$B$58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30.06.2020-30.06.2022'!$F$50:$F$58</c:f>
              <c:numCache>
                <c:formatCode>0.00%</c:formatCode>
                <c:ptCount val="9"/>
                <c:pt idx="0">
                  <c:v>1.5557874100489573E-2</c:v>
                </c:pt>
                <c:pt idx="1">
                  <c:v>1.5557874100489573E-2</c:v>
                </c:pt>
                <c:pt idx="2">
                  <c:v>1.5557874100489573E-2</c:v>
                </c:pt>
                <c:pt idx="3">
                  <c:v>1.5557874100489573E-2</c:v>
                </c:pt>
                <c:pt idx="4">
                  <c:v>1.5557874100489573E-2</c:v>
                </c:pt>
                <c:pt idx="5">
                  <c:v>1.5557874100489573E-2</c:v>
                </c:pt>
                <c:pt idx="6">
                  <c:v>1.5557874100489573E-2</c:v>
                </c:pt>
                <c:pt idx="7">
                  <c:v>1.5557874100489573E-2</c:v>
                </c:pt>
                <c:pt idx="8">
                  <c:v>1.5557874100489573E-2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E-4F8B-ABF1-E078A5A2FC16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E-4F8B-ABF1-E078A5A2FC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30.06.2020-30.06.2022'!$B$50:$B$58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1E-4F8B-ABF1-E078A5A2FC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123825</xdr:rowOff>
    </xdr:from>
    <xdr:to>
      <xdr:col>18</xdr:col>
      <xdr:colOff>152400</xdr:colOff>
      <xdr:row>41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85726</xdr:rowOff>
    </xdr:from>
    <xdr:to>
      <xdr:col>18</xdr:col>
      <xdr:colOff>152400</xdr:colOff>
      <xdr:row>19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46</xdr:row>
      <xdr:rowOff>9525</xdr:rowOff>
    </xdr:from>
    <xdr:to>
      <xdr:col>18</xdr:col>
      <xdr:colOff>66675</xdr:colOff>
      <xdr:row>62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0.81363</cdr:y>
    </cdr:from>
    <cdr:to>
      <cdr:x>1</cdr:x>
      <cdr:y>0.94757</cdr:y>
    </cdr:to>
    <cdr:sp macro="" textlink="'Доходност 30.06.2020-30.06.2022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1911" y="3231669"/>
          <a:ext cx="897614" cy="531999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3008"/>
            <a:gd name="adj6" fmla="val -17815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-2,52%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0.5283</cdr:y>
    </cdr:from>
    <cdr:to>
      <cdr:x>1</cdr:x>
      <cdr:y>0.66112</cdr:y>
    </cdr:to>
    <cdr:sp macro="" textlink="'Доходност 30.06.2020-30.06.2022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6003" y="2098386"/>
          <a:ext cx="983522" cy="527552"/>
        </a:xfrm>
        <a:prstGeom xmlns:a="http://schemas.openxmlformats.org/drawingml/2006/main" prst="accentCallout2">
          <a:avLst>
            <a:gd name="adj1" fmla="val 50953"/>
            <a:gd name="adj2" fmla="val -1176"/>
            <a:gd name="adj3" fmla="val 49147"/>
            <a:gd name="adj4" fmla="val -96440"/>
            <a:gd name="adj5" fmla="val -15775"/>
            <a:gd name="adj6" fmla="val -1398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0,48%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0.87652</cdr:x>
      <cdr:y>0.21919</cdr:y>
    </cdr:from>
    <cdr:to>
      <cdr:x>0.99499</cdr:x>
      <cdr:y>0.34324</cdr:y>
    </cdr:to>
    <cdr:sp macro="" textlink="'Доходност 30.06.2020-30.06.2022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87407" y="870598"/>
          <a:ext cx="903870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5787"/>
            <a:gd name="adj4" fmla="val -95680"/>
            <a:gd name="adj5" fmla="val -20662"/>
            <a:gd name="adj6" fmla="val -160502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3,48%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</cdr:x>
      <cdr:y>0.30356</cdr:y>
    </cdr:from>
    <cdr:to>
      <cdr:x>1</cdr:x>
      <cdr:y>0.4351</cdr:y>
    </cdr:to>
    <cdr:sp macro="" textlink="'Доходност 30.06.2020-30.06.2022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1800" y="1199944"/>
          <a:ext cx="838200" cy="519961"/>
        </a:xfrm>
        <a:prstGeom xmlns:a="http://schemas.openxmlformats.org/drawingml/2006/main" prst="accentCallout2">
          <a:avLst>
            <a:gd name="adj1" fmla="val 47518"/>
            <a:gd name="adj2" fmla="val -12887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2,27%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0.87473</cdr:x>
      <cdr:y>0.52116</cdr:y>
    </cdr:from>
    <cdr:to>
      <cdr:x>0.99875</cdr:x>
      <cdr:y>0.64833</cdr:y>
    </cdr:to>
    <cdr:sp macro="" textlink="'Доходност 30.06.2020-30.06.2022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65443" y="2060065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2240"/>
            <a:gd name="adj6" fmla="val -1477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-0,73%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0.79443</cdr:y>
    </cdr:from>
    <cdr:to>
      <cdr:x>1</cdr:x>
      <cdr:y>0.90609</cdr:y>
    </cdr:to>
    <cdr:sp macro="" textlink="'Доходност 30.06.2020-30.06.2022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140294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5680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-3,73%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0.47572</cdr:y>
    </cdr:from>
    <cdr:to>
      <cdr:x>1</cdr:x>
      <cdr:y>0.60835</cdr:y>
    </cdr:to>
    <cdr:sp macro="" textlink="'Доходност 30.06.2020-30.06.2022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735469"/>
          <a:ext cx="952539" cy="483845"/>
        </a:xfrm>
        <a:prstGeom xmlns:a="http://schemas.openxmlformats.org/drawingml/2006/main" prst="accentCallout2">
          <a:avLst>
            <a:gd name="adj1" fmla="val 50335"/>
            <a:gd name="adj2" fmla="val -7616"/>
            <a:gd name="adj3" fmla="val 52304"/>
            <a:gd name="adj4" fmla="val -64333"/>
            <a:gd name="adj5" fmla="val 139772"/>
            <a:gd name="adj6" fmla="val -1359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1,56%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workbookViewId="0">
      <selection activeCell="T57" sqref="T57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8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8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0" t="s">
        <v>47</v>
      </c>
      <c r="B3" s="70"/>
      <c r="C3" s="70"/>
      <c r="D3" s="70"/>
      <c r="E3" s="70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30.06.2020 г. - 30.06.2022 г. НА ГОДИШНА БАЗА</v>
      </c>
      <c r="K4" s="12" t="str">
        <f>CONCATENATE(TEXT(E19*1,"# ##0,00%"),"
Горна граница
на доходността")</f>
        <v>2,27%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CONCATENATE(TEXT(E16*1,"# ##0,00%"),"
Среднопретеглена
доходност")</f>
        <v>-0,73%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0.25807912351712797</v>
      </c>
      <c r="D6" s="21">
        <v>0.2</v>
      </c>
      <c r="E6" s="22">
        <v>-1.5956849299832654E-2</v>
      </c>
      <c r="F6" s="23">
        <f t="shared" ref="F6:F14" si="0">$E$16</f>
        <v>-7.3168828697415785E-3</v>
      </c>
      <c r="G6" s="24">
        <f t="shared" ref="G6:G15" si="1">$E$18</f>
        <v>-3.731688286974158E-2</v>
      </c>
      <c r="H6" s="18">
        <f t="shared" ref="H6:H14" si="2">$E$19</f>
        <v>2.2683117130258421E-2</v>
      </c>
      <c r="I6" s="18"/>
      <c r="J6" s="6"/>
      <c r="K6" s="12" t="str">
        <f>CONCATENATE(TEXT(E18*1,"# ##0,00%"),"
Минимална
доходност")</f>
        <v>-3,73%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9.565971083492153E-2</v>
      </c>
      <c r="D7" s="21">
        <v>0.11069663439770171</v>
      </c>
      <c r="E7" s="22">
        <v>-2.2909631189440449E-2</v>
      </c>
      <c r="F7" s="24">
        <f t="shared" si="0"/>
        <v>-7.3168828697415785E-3</v>
      </c>
      <c r="G7" s="24">
        <f t="shared" si="1"/>
        <v>-3.731688286974158E-2</v>
      </c>
      <c r="H7" s="18">
        <f t="shared" si="2"/>
        <v>2.2683117130258421E-2</v>
      </c>
      <c r="I7" s="18"/>
      <c r="J7" s="6"/>
      <c r="K7" s="25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0.19379420905516656</v>
      </c>
      <c r="D8" s="21">
        <v>0.2</v>
      </c>
      <c r="E8" s="22">
        <v>-2.2417041394206305E-2</v>
      </c>
      <c r="F8" s="24">
        <f t="shared" si="0"/>
        <v>-7.3168828697415785E-3</v>
      </c>
      <c r="G8" s="24">
        <f t="shared" si="1"/>
        <v>-3.731688286974158E-2</v>
      </c>
      <c r="H8" s="18">
        <f t="shared" si="2"/>
        <v>2.2683117130258421E-2</v>
      </c>
      <c r="I8" s="18"/>
      <c r="J8" s="6"/>
      <c r="K8" s="26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0.20246227986830317</v>
      </c>
      <c r="D9" s="21">
        <v>0.2</v>
      </c>
      <c r="E9" s="22">
        <v>-1.1143332438711129E-3</v>
      </c>
      <c r="F9" s="24">
        <f t="shared" si="0"/>
        <v>-7.3168828697415785E-3</v>
      </c>
      <c r="G9" s="24">
        <f t="shared" si="1"/>
        <v>-3.731688286974158E-2</v>
      </c>
      <c r="H9" s="18">
        <f t="shared" si="2"/>
        <v>2.2683117130258421E-2</v>
      </c>
      <c r="I9" s="18"/>
      <c r="J9" s="6"/>
      <c r="K9" s="26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0.10552244106392919</v>
      </c>
      <c r="D10" s="21">
        <v>0.12210970509167103</v>
      </c>
      <c r="E10" s="22">
        <v>-1.3592296185727104E-4</v>
      </c>
      <c r="F10" s="24">
        <f t="shared" si="0"/>
        <v>-7.3168828697415785E-3</v>
      </c>
      <c r="G10" s="24">
        <f t="shared" si="1"/>
        <v>-3.731688286974158E-2</v>
      </c>
      <c r="H10" s="18">
        <f t="shared" si="2"/>
        <v>2.2683117130258421E-2</v>
      </c>
      <c r="I10" s="18"/>
      <c r="J10" s="6"/>
      <c r="K10" s="26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9.2198794080820934E-2</v>
      </c>
      <c r="D11" s="21">
        <v>0.10669168985766767</v>
      </c>
      <c r="E11" s="22">
        <v>2.7170596401541625E-2</v>
      </c>
      <c r="F11" s="24">
        <f t="shared" si="0"/>
        <v>-7.3168828697415785E-3</v>
      </c>
      <c r="G11" s="24">
        <f t="shared" si="1"/>
        <v>-3.731688286974158E-2</v>
      </c>
      <c r="H11" s="18">
        <f t="shared" si="2"/>
        <v>2.2683117130258421E-2</v>
      </c>
      <c r="I11" s="18"/>
      <c r="J11" s="6"/>
      <c r="K11" s="26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1">
        <v>2.8200276043691557E-2</v>
      </c>
      <c r="D12" s="21">
        <v>3.26331286168094E-2</v>
      </c>
      <c r="E12" s="22">
        <v>9.9326570988871321E-3</v>
      </c>
      <c r="F12" s="24">
        <f t="shared" si="0"/>
        <v>-7.3168828697415785E-3</v>
      </c>
      <c r="G12" s="24">
        <f t="shared" si="1"/>
        <v>-3.731688286974158E-2</v>
      </c>
      <c r="H12" s="18">
        <f t="shared" si="2"/>
        <v>2.2683117130258421E-2</v>
      </c>
      <c r="I12" s="5"/>
      <c r="J12" s="6"/>
      <c r="K12" s="26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1">
        <v>1.3545395757214092E-2</v>
      </c>
      <c r="D13" s="21">
        <v>1.5674621100371613E-2</v>
      </c>
      <c r="E13" s="22">
        <v>-1.7404150883628677E-2</v>
      </c>
      <c r="F13" s="24">
        <f t="shared" si="0"/>
        <v>-7.3168828697415785E-3</v>
      </c>
      <c r="G13" s="24">
        <f t="shared" si="1"/>
        <v>-3.731688286974158E-2</v>
      </c>
      <c r="H13" s="18">
        <f t="shared" si="2"/>
        <v>2.2683117130258421E-2</v>
      </c>
      <c r="I13" s="5"/>
      <c r="J13" s="6"/>
      <c r="K13" s="26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1">
        <v>1.0537769778824866E-2</v>
      </c>
      <c r="D14" s="21">
        <v>1.219422093577859E-2</v>
      </c>
      <c r="E14" s="22">
        <v>1.5021168559693487E-2</v>
      </c>
      <c r="F14" s="24">
        <f t="shared" si="0"/>
        <v>-7.3168828697415785E-3</v>
      </c>
      <c r="G14" s="24">
        <f t="shared" si="1"/>
        <v>-3.731688286974158E-2</v>
      </c>
      <c r="H14" s="18">
        <f t="shared" si="2"/>
        <v>2.2683117130258421E-2</v>
      </c>
      <c r="I14" s="5"/>
      <c r="J14" s="6"/>
      <c r="K14" s="26"/>
      <c r="L14" s="1"/>
      <c r="M14" s="1"/>
      <c r="N14" s="1"/>
      <c r="O14" s="1"/>
      <c r="P14" s="1"/>
      <c r="S14" s="13"/>
    </row>
    <row r="15" spans="1:20" ht="12.75" x14ac:dyDescent="0.2">
      <c r="A15" s="71" t="s">
        <v>14</v>
      </c>
      <c r="B15" s="72"/>
      <c r="C15" s="72"/>
      <c r="D15" s="72"/>
      <c r="E15" s="29">
        <v>-8.1861611552096914E-3</v>
      </c>
      <c r="F15" s="30"/>
      <c r="G15" s="24">
        <f t="shared" si="1"/>
        <v>-3.731688286974158E-2</v>
      </c>
      <c r="H15" s="5"/>
      <c r="I15" s="5"/>
      <c r="J15" s="6"/>
      <c r="K15" s="26"/>
      <c r="L15" s="1"/>
      <c r="M15" s="1"/>
      <c r="N15" s="1"/>
      <c r="O15" s="1"/>
      <c r="P15" s="1"/>
    </row>
    <row r="16" spans="1:20" ht="12.75" x14ac:dyDescent="0.2">
      <c r="A16" s="71" t="s">
        <v>15</v>
      </c>
      <c r="B16" s="72"/>
      <c r="C16" s="72"/>
      <c r="D16" s="72"/>
      <c r="E16" s="29">
        <v>-7.3168828697415785E-3</v>
      </c>
      <c r="F16" s="31"/>
      <c r="G16" s="31"/>
      <c r="H16" s="5"/>
      <c r="I16" s="5"/>
      <c r="J16" s="6"/>
      <c r="K16" s="26"/>
      <c r="L16" s="1"/>
      <c r="M16" s="1"/>
      <c r="N16" s="1"/>
      <c r="O16" s="1"/>
      <c r="P16" s="1"/>
    </row>
    <row r="17" spans="1:16" ht="12.75" x14ac:dyDescent="0.2">
      <c r="A17" s="71" t="s">
        <v>16</v>
      </c>
      <c r="B17" s="72"/>
      <c r="C17" s="72"/>
      <c r="D17" s="72"/>
      <c r="E17" s="29">
        <v>-3.0903896569682474E-3</v>
      </c>
      <c r="F17" s="30"/>
      <c r="G17" s="30"/>
      <c r="H17" s="5"/>
      <c r="I17" s="5"/>
      <c r="J17" s="6"/>
      <c r="K17" s="26"/>
      <c r="L17" s="1"/>
      <c r="M17" s="1"/>
      <c r="N17" s="1"/>
      <c r="O17" s="1"/>
      <c r="P17" s="1"/>
    </row>
    <row r="18" spans="1:16" ht="12.75" x14ac:dyDescent="0.2">
      <c r="A18" s="66" t="s">
        <v>17</v>
      </c>
      <c r="B18" s="67"/>
      <c r="C18" s="67"/>
      <c r="D18" s="67"/>
      <c r="E18" s="29">
        <v>-3.731688286974158E-2</v>
      </c>
      <c r="F18" s="30"/>
      <c r="G18" s="30"/>
      <c r="H18" s="5"/>
      <c r="I18" s="5"/>
      <c r="J18" s="6"/>
      <c r="K18" s="26"/>
      <c r="L18" s="1"/>
      <c r="M18" s="1"/>
      <c r="N18" s="1"/>
      <c r="O18" s="1"/>
      <c r="P18" s="1"/>
    </row>
    <row r="19" spans="1:16" ht="13.5" thickBot="1" x14ac:dyDescent="0.25">
      <c r="A19" s="73" t="s">
        <v>18</v>
      </c>
      <c r="B19" s="74"/>
      <c r="C19" s="74"/>
      <c r="D19" s="74"/>
      <c r="E19" s="29">
        <v>2.2683117130258421E-2</v>
      </c>
      <c r="F19" s="32"/>
      <c r="G19" s="32"/>
      <c r="H19" s="5"/>
      <c r="I19" s="5"/>
      <c r="J19" s="6"/>
      <c r="K19" s="26"/>
      <c r="L19" s="1"/>
      <c r="M19" s="1"/>
      <c r="N19" s="1"/>
      <c r="O19" s="1"/>
      <c r="P19" s="1"/>
    </row>
    <row r="20" spans="1:16" ht="12.75" x14ac:dyDescent="0.2">
      <c r="A20" s="75"/>
      <c r="B20" s="75"/>
      <c r="C20" s="75"/>
      <c r="D20" s="75"/>
      <c r="E20" s="75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6" t="s">
        <v>19</v>
      </c>
      <c r="B21" s="76"/>
      <c r="C21" s="76"/>
      <c r="D21" s="76"/>
      <c r="E21" s="76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0" t="s">
        <v>48</v>
      </c>
      <c r="B25" s="70"/>
      <c r="C25" s="70"/>
      <c r="D25" s="70"/>
      <c r="E25" s="70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30.06.2020 г. - 30.06.2022 г. НА ГОДИШНА БАЗА</v>
      </c>
      <c r="K26" s="12" t="str">
        <f>CONCATENATE(TEXT(E41*1,"# ##0,00%"),"
Горна граница
на доходността")</f>
        <v>3,48%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CONCATENATE(TEXT(E38+0,"# ##0,00%"),"
Среднопретеглена
доходност")</f>
        <v>0,48%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6">
        <v>0.23070188921272888</v>
      </c>
      <c r="D28" s="36">
        <v>0.2</v>
      </c>
      <c r="E28" s="37">
        <v>-1.2093154623449065E-2</v>
      </c>
      <c r="F28" s="38">
        <f t="shared" ref="F28:F36" si="3">$E$38</f>
        <v>4.839518136761767E-3</v>
      </c>
      <c r="G28" s="38">
        <f t="shared" ref="G28:G36" si="4">$E$40</f>
        <v>-2.5160481863238229E-2</v>
      </c>
      <c r="H28" s="18">
        <f t="shared" ref="H28:H36" si="5">$E$41</f>
        <v>3.4839518136761768E-2</v>
      </c>
      <c r="I28" s="18"/>
      <c r="J28" s="6"/>
      <c r="K28" s="12" t="str">
        <f>CONCATENATE(TEXT(E40+0,"# ##0,00%"),"
Минимална
доходност")</f>
        <v>-2,52%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6">
        <v>0.15904827746435643</v>
      </c>
      <c r="D29" s="36">
        <v>0.16539572915533857</v>
      </c>
      <c r="E29" s="37">
        <v>3.6254928179473733E-2</v>
      </c>
      <c r="F29" s="38">
        <f t="shared" si="3"/>
        <v>4.839518136761767E-3</v>
      </c>
      <c r="G29" s="38">
        <f t="shared" si="4"/>
        <v>-2.5160481863238229E-2</v>
      </c>
      <c r="H29" s="18">
        <f t="shared" si="5"/>
        <v>3.4839518136761768E-2</v>
      </c>
      <c r="I29" s="18"/>
      <c r="J29" s="6"/>
      <c r="K29" s="39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6">
        <v>0.18280883399655859</v>
      </c>
      <c r="D30" s="36">
        <v>0.19010454483968908</v>
      </c>
      <c r="E30" s="37">
        <v>-2.0733508243350629E-2</v>
      </c>
      <c r="F30" s="38">
        <f t="shared" si="3"/>
        <v>4.839518136761767E-3</v>
      </c>
      <c r="G30" s="38">
        <f t="shared" si="4"/>
        <v>-2.5160481863238229E-2</v>
      </c>
      <c r="H30" s="18">
        <f t="shared" si="5"/>
        <v>3.4839518136761768E-2</v>
      </c>
      <c r="I30" s="18"/>
      <c r="J30" s="6"/>
      <c r="K30" s="39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6">
        <v>0.16990786728029503</v>
      </c>
      <c r="D31" s="36">
        <v>0.17668871393059071</v>
      </c>
      <c r="E31" s="37">
        <v>5.5517079068760911E-3</v>
      </c>
      <c r="F31" s="38">
        <f t="shared" si="3"/>
        <v>4.839518136761767E-3</v>
      </c>
      <c r="G31" s="38">
        <f t="shared" si="4"/>
        <v>-2.5160481863238229E-2</v>
      </c>
      <c r="H31" s="18">
        <f t="shared" si="5"/>
        <v>3.4839518136761768E-2</v>
      </c>
      <c r="I31" s="18"/>
      <c r="J31" s="6"/>
      <c r="K31" s="39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6">
        <v>6.4465022182182488E-2</v>
      </c>
      <c r="D32" s="36">
        <v>6.7037754314733855E-2</v>
      </c>
      <c r="E32" s="37">
        <v>3.3531156297763598E-3</v>
      </c>
      <c r="F32" s="38">
        <f t="shared" si="3"/>
        <v>4.839518136761767E-3</v>
      </c>
      <c r="G32" s="38">
        <f t="shared" si="4"/>
        <v>-2.5160481863238229E-2</v>
      </c>
      <c r="H32" s="18">
        <f t="shared" si="5"/>
        <v>3.4839518136761768E-2</v>
      </c>
      <c r="I32" s="18"/>
      <c r="J32" s="6"/>
      <c r="K32" s="39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6">
        <v>0.10354874700444425</v>
      </c>
      <c r="D33" s="36">
        <v>0.10768127003299285</v>
      </c>
      <c r="E33" s="37">
        <v>2.9181288546975992E-2</v>
      </c>
      <c r="F33" s="38">
        <f t="shared" si="3"/>
        <v>4.839518136761767E-3</v>
      </c>
      <c r="G33" s="38">
        <f t="shared" si="4"/>
        <v>-2.5160481863238229E-2</v>
      </c>
      <c r="H33" s="18">
        <f t="shared" si="5"/>
        <v>3.4839518136761768E-2</v>
      </c>
      <c r="I33" s="18"/>
      <c r="J33" s="6"/>
      <c r="K33" s="39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6">
        <v>2.7809757999486061E-2</v>
      </c>
      <c r="D34" s="36">
        <v>2.8919616579873395E-2</v>
      </c>
      <c r="E34" s="37">
        <v>2.2651371453797031E-2</v>
      </c>
      <c r="F34" s="38">
        <f t="shared" si="3"/>
        <v>4.839518136761767E-3</v>
      </c>
      <c r="G34" s="38">
        <f t="shared" si="4"/>
        <v>-2.5160481863238229E-2</v>
      </c>
      <c r="H34" s="18">
        <f t="shared" si="5"/>
        <v>3.4839518136761768E-2</v>
      </c>
      <c r="I34" s="5"/>
      <c r="J34" s="6"/>
      <c r="K34" s="39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6">
        <v>4.5707890799816339E-2</v>
      </c>
      <c r="D35" s="36">
        <v>4.7532045285321789E-2</v>
      </c>
      <c r="E35" s="37">
        <v>-4.072673108771685E-3</v>
      </c>
      <c r="F35" s="38">
        <f t="shared" si="3"/>
        <v>4.839518136761767E-3</v>
      </c>
      <c r="G35" s="38">
        <f t="shared" si="4"/>
        <v>-2.5160481863238229E-2</v>
      </c>
      <c r="H35" s="18">
        <f t="shared" si="5"/>
        <v>3.4839518136761768E-2</v>
      </c>
      <c r="I35" s="5"/>
      <c r="J35" s="6"/>
      <c r="K35" s="39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6">
        <v>1.6001714060131941E-2</v>
      </c>
      <c r="D36" s="36">
        <v>1.6640325861459748E-2</v>
      </c>
      <c r="E36" s="37">
        <v>2.3665326738819825E-2</v>
      </c>
      <c r="F36" s="38">
        <f t="shared" si="3"/>
        <v>4.839518136761767E-3</v>
      </c>
      <c r="G36" s="38">
        <f t="shared" si="4"/>
        <v>-2.5160481863238229E-2</v>
      </c>
      <c r="H36" s="18">
        <f t="shared" si="5"/>
        <v>3.4839518136761768E-2</v>
      </c>
      <c r="I36" s="5"/>
      <c r="J36" s="6"/>
      <c r="K36" s="39"/>
      <c r="L36" s="1"/>
      <c r="M36" s="1"/>
      <c r="N36" s="1"/>
      <c r="O36" s="1"/>
      <c r="P36" s="1"/>
    </row>
    <row r="37" spans="1:16" ht="12.75" x14ac:dyDescent="0.2">
      <c r="A37" s="71" t="s">
        <v>14</v>
      </c>
      <c r="B37" s="72"/>
      <c r="C37" s="72"/>
      <c r="D37" s="72"/>
      <c r="E37" s="40">
        <v>4.1896868328125366E-3</v>
      </c>
      <c r="F37" s="41"/>
      <c r="G37" s="41"/>
      <c r="H37" s="5"/>
      <c r="I37" s="5"/>
      <c r="J37" s="6"/>
      <c r="K37" s="39"/>
      <c r="L37" s="1"/>
      <c r="M37" s="1"/>
      <c r="N37" s="1"/>
      <c r="O37" s="1"/>
      <c r="P37" s="1"/>
    </row>
    <row r="38" spans="1:16" ht="12.75" x14ac:dyDescent="0.2">
      <c r="A38" s="71" t="s">
        <v>15</v>
      </c>
      <c r="B38" s="72"/>
      <c r="C38" s="72"/>
      <c r="D38" s="72"/>
      <c r="E38" s="40">
        <v>4.839518136761767E-3</v>
      </c>
      <c r="F38" s="42"/>
      <c r="G38" s="42"/>
      <c r="H38" s="5"/>
      <c r="I38" s="5"/>
      <c r="J38" s="6"/>
      <c r="K38" s="39"/>
      <c r="L38" s="1"/>
      <c r="M38" s="1"/>
      <c r="N38" s="1"/>
      <c r="O38" s="1"/>
      <c r="P38" s="1"/>
    </row>
    <row r="39" spans="1:16" ht="12.75" x14ac:dyDescent="0.2">
      <c r="A39" s="71" t="s">
        <v>16</v>
      </c>
      <c r="B39" s="72"/>
      <c r="C39" s="72"/>
      <c r="D39" s="72"/>
      <c r="E39" s="40">
        <v>9.3064891644608506E-3</v>
      </c>
      <c r="F39" s="42"/>
      <c r="G39" s="42"/>
      <c r="H39" s="5"/>
      <c r="I39" s="5"/>
      <c r="J39" s="6"/>
      <c r="K39" s="39"/>
      <c r="L39" s="1"/>
      <c r="M39" s="1"/>
      <c r="N39" s="1"/>
      <c r="O39" s="1"/>
      <c r="P39" s="1"/>
    </row>
    <row r="40" spans="1:16" ht="12.75" x14ac:dyDescent="0.2">
      <c r="A40" s="66" t="s">
        <v>17</v>
      </c>
      <c r="B40" s="67"/>
      <c r="C40" s="67"/>
      <c r="D40" s="67"/>
      <c r="E40" s="40">
        <v>-2.5160481863238229E-2</v>
      </c>
      <c r="F40" s="42"/>
      <c r="G40" s="42"/>
      <c r="H40" s="5"/>
      <c r="I40" s="5"/>
      <c r="J40" s="6"/>
      <c r="K40" s="39"/>
      <c r="L40" s="1"/>
      <c r="M40" s="1"/>
      <c r="N40" s="1"/>
      <c r="O40" s="1"/>
      <c r="P40" s="1"/>
    </row>
    <row r="41" spans="1:16" ht="13.5" thickBot="1" x14ac:dyDescent="0.25">
      <c r="A41" s="73" t="s">
        <v>18</v>
      </c>
      <c r="B41" s="74"/>
      <c r="C41" s="74"/>
      <c r="D41" s="74"/>
      <c r="E41" s="43">
        <v>3.4839518136761768E-2</v>
      </c>
      <c r="F41" s="44"/>
      <c r="G41" s="44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5"/>
      <c r="B42" s="75"/>
      <c r="C42" s="75"/>
      <c r="D42" s="75"/>
      <c r="E42" s="75"/>
      <c r="F42" s="44"/>
      <c r="G42" s="44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6" t="s">
        <v>30</v>
      </c>
      <c r="B43" s="76"/>
      <c r="C43" s="76"/>
      <c r="D43" s="76"/>
      <c r="E43" s="76"/>
      <c r="F43" s="44"/>
      <c r="G43" s="44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4"/>
      <c r="B44" s="44"/>
      <c r="C44" s="44"/>
      <c r="D44" s="44"/>
      <c r="E44" s="44"/>
      <c r="F44" s="45"/>
      <c r="G44" s="45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6"/>
      <c r="C45" s="46"/>
      <c r="D45" s="46"/>
      <c r="E45" s="47"/>
      <c r="F45" s="45"/>
      <c r="G45" s="45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6"/>
      <c r="B46" s="46"/>
      <c r="C46" s="46"/>
      <c r="D46" s="46"/>
      <c r="E46" s="47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0" t="s">
        <v>49</v>
      </c>
      <c r="B47" s="70"/>
      <c r="C47" s="70"/>
      <c r="D47" s="70"/>
      <c r="E47" s="70"/>
      <c r="F47" s="7"/>
      <c r="G47" s="7"/>
      <c r="H47" s="5"/>
      <c r="I47" s="5"/>
      <c r="K47" s="49" t="str">
        <f>CONCATENATE(TEXT(E60*1,"# ##0,00%"),"
Среднопретеглена
доходност")</f>
        <v>1,56%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0"/>
      <c r="G48" s="50"/>
      <c r="H48" s="5"/>
      <c r="I48" s="5"/>
      <c r="J48" s="11" t="str">
        <f>CONCATENATE(A47," НА ГОДИШНА БАЗА")</f>
        <v>ДОХОДНОСТ НА ДОБРОВОЛНИТЕ ПЕНСИОННИ ФОНДОВЕ
ЗА ПЕРИОДА 30.06.2020 г. - 30.06.2022 г. НА ГОДИШНА БАЗА</v>
      </c>
      <c r="K48" s="39"/>
      <c r="L48" s="1"/>
      <c r="M48" s="1"/>
      <c r="N48" s="1"/>
      <c r="O48" s="1"/>
      <c r="P48" s="1"/>
    </row>
    <row r="49" spans="1:16" ht="12.75" x14ac:dyDescent="0.2">
      <c r="A49" s="51">
        <v>1</v>
      </c>
      <c r="B49" s="52">
        <v>2</v>
      </c>
      <c r="C49" s="52">
        <v>3</v>
      </c>
      <c r="D49" s="52">
        <v>4</v>
      </c>
      <c r="E49" s="53">
        <v>5</v>
      </c>
      <c r="F49" s="2"/>
      <c r="G49" s="54"/>
      <c r="H49" s="18"/>
      <c r="I49" s="5"/>
      <c r="J49" s="55"/>
      <c r="K49" s="39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0.12349331457624972</v>
      </c>
      <c r="D50" s="21">
        <v>0.18051305010072341</v>
      </c>
      <c r="E50" s="22">
        <v>-1.1260625811242542E-2</v>
      </c>
      <c r="F50" s="56">
        <f t="shared" ref="F50:F58" si="6">$E$60</f>
        <v>1.5557874100489573E-2</v>
      </c>
      <c r="G50" s="54"/>
      <c r="H50" s="18"/>
      <c r="I50" s="5"/>
      <c r="J50" s="55"/>
      <c r="K50" s="39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7.824361806964826E-2</v>
      </c>
      <c r="D51" s="21">
        <v>0.11437051630797036</v>
      </c>
      <c r="E51" s="22">
        <v>8.746028717219434E-2</v>
      </c>
      <c r="F51" s="56">
        <f t="shared" si="6"/>
        <v>1.5557874100489573E-2</v>
      </c>
      <c r="G51" s="54"/>
      <c r="H51" s="18"/>
      <c r="I51" s="5"/>
      <c r="J51" s="55"/>
      <c r="K51" s="39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0.10966613334285169</v>
      </c>
      <c r="D52" s="21">
        <v>0.16030153770184744</v>
      </c>
      <c r="E52" s="22">
        <v>-1.1455970768680768E-2</v>
      </c>
      <c r="F52" s="56">
        <f t="shared" si="6"/>
        <v>1.5557874100489573E-2</v>
      </c>
      <c r="G52" s="54"/>
      <c r="H52" s="18"/>
      <c r="I52" s="5"/>
      <c r="J52" s="55"/>
      <c r="K52" s="39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0.44992525416096885</v>
      </c>
      <c r="D53" s="21">
        <v>0.2</v>
      </c>
      <c r="E53" s="22">
        <v>6.4455270587726599E-3</v>
      </c>
      <c r="F53" s="56">
        <f t="shared" si="6"/>
        <v>1.5557874100489573E-2</v>
      </c>
      <c r="G53" s="54"/>
      <c r="H53" s="18"/>
      <c r="I53" s="5"/>
      <c r="J53" s="55"/>
      <c r="K53" s="39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0.13960033025298108</v>
      </c>
      <c r="D54" s="21">
        <v>0.2</v>
      </c>
      <c r="E54" s="22">
        <v>7.1295400969608735E-3</v>
      </c>
      <c r="F54" s="56">
        <f t="shared" si="6"/>
        <v>1.5557874100489573E-2</v>
      </c>
      <c r="G54" s="54"/>
      <c r="H54" s="18"/>
      <c r="I54" s="5"/>
      <c r="J54" s="55"/>
      <c r="K54" s="39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8.2375230528562687E-2</v>
      </c>
      <c r="D55" s="21">
        <v>0.12040979033144227</v>
      </c>
      <c r="E55" s="22">
        <v>5.2224351649358125E-2</v>
      </c>
      <c r="F55" s="56">
        <f t="shared" si="6"/>
        <v>1.5557874100489573E-2</v>
      </c>
      <c r="G55" s="54"/>
      <c r="H55" s="18"/>
      <c r="I55" s="5"/>
      <c r="J55" s="55"/>
      <c r="K55" s="39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1">
        <v>6.4875943611126721E-3</v>
      </c>
      <c r="D56" s="21">
        <v>9.4830675649054692E-3</v>
      </c>
      <c r="E56" s="22">
        <v>2.4508608299630197E-2</v>
      </c>
      <c r="F56" s="56">
        <f t="shared" si="6"/>
        <v>1.5557874100489573E-2</v>
      </c>
      <c r="G56" s="31"/>
      <c r="H56" s="5"/>
      <c r="I56" s="5"/>
      <c r="J56" s="55"/>
      <c r="K56" s="39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1">
        <v>9.4817838059567828E-3</v>
      </c>
      <c r="D57" s="21">
        <v>1.3859743914737195E-2</v>
      </c>
      <c r="E57" s="22">
        <v>1.1587496365876193E-2</v>
      </c>
      <c r="F57" s="56">
        <f t="shared" si="6"/>
        <v>1.5557874100489573E-2</v>
      </c>
      <c r="G57" s="31"/>
      <c r="H57" s="5"/>
      <c r="I57" s="5"/>
      <c r="J57" s="55"/>
      <c r="K57" s="39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1">
        <v>7.267409016684732E-4</v>
      </c>
      <c r="D58" s="21">
        <v>1.062294078373986E-3</v>
      </c>
      <c r="E58" s="22">
        <v>2.611551540366519E-2</v>
      </c>
      <c r="F58" s="56">
        <f t="shared" si="6"/>
        <v>1.5557874100489573E-2</v>
      </c>
      <c r="G58" s="31"/>
      <c r="H58" s="5"/>
      <c r="I58" s="5"/>
      <c r="J58" s="55"/>
      <c r="K58" s="39"/>
      <c r="L58" s="1"/>
      <c r="M58" s="1"/>
      <c r="N58" s="1"/>
      <c r="O58" s="1"/>
      <c r="P58" s="1"/>
    </row>
    <row r="59" spans="1:16" ht="12.75" x14ac:dyDescent="0.2">
      <c r="A59" s="71" t="s">
        <v>14</v>
      </c>
      <c r="B59" s="72"/>
      <c r="C59" s="72"/>
      <c r="D59" s="72"/>
      <c r="E59" s="29">
        <v>1.2681401098376604E-2</v>
      </c>
      <c r="F59" s="31"/>
      <c r="G59" s="31"/>
      <c r="H59" s="5"/>
      <c r="I59" s="5"/>
      <c r="J59" s="55"/>
      <c r="K59" s="39"/>
      <c r="L59" s="1"/>
      <c r="M59" s="1"/>
      <c r="N59" s="1"/>
      <c r="O59" s="1"/>
      <c r="P59" s="1"/>
    </row>
    <row r="60" spans="1:16" ht="12.75" x14ac:dyDescent="0.2">
      <c r="A60" s="71" t="s">
        <v>15</v>
      </c>
      <c r="B60" s="72"/>
      <c r="C60" s="72"/>
      <c r="D60" s="72"/>
      <c r="E60" s="29">
        <v>1.5557874100489573E-2</v>
      </c>
      <c r="F60" s="31"/>
      <c r="G60" s="31"/>
      <c r="H60" s="5"/>
      <c r="I60" s="5"/>
      <c r="J60" s="55"/>
      <c r="K60" s="39"/>
      <c r="L60" s="1"/>
      <c r="M60" s="1"/>
      <c r="N60" s="1"/>
      <c r="O60" s="1"/>
      <c r="P60" s="1"/>
    </row>
    <row r="61" spans="1:16" ht="13.5" thickBot="1" x14ac:dyDescent="0.25">
      <c r="A61" s="73" t="s">
        <v>16</v>
      </c>
      <c r="B61" s="74"/>
      <c r="C61" s="74"/>
      <c r="D61" s="74"/>
      <c r="E61" s="57">
        <v>2.1417192162948254E-2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8"/>
      <c r="B62" s="58"/>
      <c r="C62" s="58"/>
      <c r="D62" s="58"/>
      <c r="E62" s="59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6" t="s">
        <v>40</v>
      </c>
      <c r="B63" s="76"/>
      <c r="C63" s="76"/>
      <c r="D63" s="76"/>
      <c r="E63" s="76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6"/>
      <c r="C66" s="46"/>
      <c r="D66" s="46"/>
      <c r="E66" s="47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0" t="s">
        <v>50</v>
      </c>
      <c r="B67" s="70"/>
      <c r="C67" s="70"/>
      <c r="D67" s="70"/>
      <c r="E67" s="70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1">
        <v>1</v>
      </c>
      <c r="B69" s="52">
        <v>2</v>
      </c>
      <c r="C69" s="52">
        <v>3</v>
      </c>
      <c r="D69" s="52">
        <v>4</v>
      </c>
      <c r="E69" s="53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0">
        <v>1</v>
      </c>
      <c r="B70" s="61" t="s">
        <v>41</v>
      </c>
      <c r="C70" s="62">
        <v>1</v>
      </c>
      <c r="D70" s="63">
        <v>1</v>
      </c>
      <c r="E70" s="57">
        <v>-2.0293757109872135E-2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4"/>
      <c r="K71" s="80"/>
      <c r="L71" s="80"/>
      <c r="M71" s="80"/>
      <c r="N71" s="80"/>
      <c r="O71" s="80"/>
    </row>
    <row r="72" spans="1:16" ht="24.75" customHeight="1" x14ac:dyDescent="0.2">
      <c r="A72" s="77" t="s">
        <v>42</v>
      </c>
      <c r="B72" s="77"/>
      <c r="C72" s="1"/>
      <c r="D72" s="1"/>
      <c r="E72" s="1"/>
      <c r="P72" s="65"/>
    </row>
    <row r="73" spans="1:16" ht="27" customHeight="1" x14ac:dyDescent="0.2">
      <c r="A73" s="78" t="s">
        <v>43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16" ht="27" customHeight="1" x14ac:dyDescent="0.2">
      <c r="A74" s="78" t="s">
        <v>44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ht="26.25" customHeight="1" x14ac:dyDescent="0.2">
      <c r="A75" s="79" t="s">
        <v>45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</sheetData>
  <mergeCells count="28">
    <mergeCell ref="A72:B72"/>
    <mergeCell ref="A73:P73"/>
    <mergeCell ref="A74:P74"/>
    <mergeCell ref="A75:P75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30.06.2020-30.06.2022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2022-07-11T11:53:36Z</dcterms:created>
  <dcterms:modified xsi:type="dcterms:W3CDTF">2022-07-11T12:12:35Z</dcterms:modified>
</cp:coreProperties>
</file>