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Analizi\000\Pol_vazrast\2022-03-31\"/>
    </mc:Choice>
  </mc:AlternateContent>
  <bookViews>
    <workbookView xWindow="0" yWindow="0" windowWidth="21795" windowHeight="12915"/>
  </bookViews>
  <sheets>
    <sheet name="Осигурени лица" sheetId="1" r:id="rId1"/>
    <sheet name="Натрупани средства" sheetId="2" r:id="rId2"/>
    <sheet name="-" sheetId="3" state="veryHidden" r:id="rId3"/>
  </sheets>
  <calcPr calcId="162913"/>
</workbook>
</file>

<file path=xl/calcChain.xml><?xml version="1.0" encoding="utf-8"?>
<calcChain xmlns="http://schemas.openxmlformats.org/spreadsheetml/2006/main">
  <c r="M8" i="1" l="1"/>
  <c r="M7" i="1"/>
  <c r="M6" i="2"/>
  <c r="M6" i="1"/>
  <c r="C12" i="2" l="1"/>
  <c r="K20" i="2"/>
  <c r="J16" i="2"/>
  <c r="L20" i="2"/>
  <c r="I8" i="2"/>
  <c r="M8" i="2"/>
  <c r="M12" i="2"/>
  <c r="I20" i="2"/>
  <c r="J8" i="2"/>
  <c r="D20" i="1"/>
  <c r="F8" i="2"/>
  <c r="O19" i="1"/>
  <c r="G11" i="2"/>
  <c r="N11" i="2"/>
  <c r="D7" i="2"/>
  <c r="F15" i="2"/>
  <c r="J15" i="2"/>
  <c r="G7" i="2"/>
  <c r="K7" i="2"/>
  <c r="M7" i="2"/>
  <c r="I11" i="2"/>
  <c r="M11" i="2"/>
  <c r="E19" i="2"/>
  <c r="I19" i="2"/>
  <c r="J7" i="2"/>
  <c r="F7" i="2"/>
  <c r="C11" i="2"/>
  <c r="C7" i="1"/>
  <c r="K7" i="1"/>
  <c r="E11" i="2"/>
  <c r="D19" i="2"/>
  <c r="O20" i="1"/>
  <c r="H16" i="2"/>
  <c r="C20" i="1"/>
  <c r="L16" i="2"/>
  <c r="J20" i="2"/>
  <c r="M16" i="2"/>
  <c r="D12" i="2"/>
  <c r="E12" i="2"/>
  <c r="F20" i="2"/>
  <c r="L8" i="2"/>
  <c r="E8" i="2"/>
  <c r="D16" i="2"/>
  <c r="D10" i="2"/>
  <c r="E10" i="2"/>
  <c r="F10" i="2"/>
  <c r="G10" i="2"/>
  <c r="H10" i="2"/>
  <c r="I10" i="2"/>
  <c r="J10" i="2"/>
  <c r="K10" i="2"/>
  <c r="L10" i="2"/>
  <c r="M10" i="2"/>
  <c r="N10" i="2"/>
  <c r="D11" i="2"/>
  <c r="F11" i="2"/>
  <c r="H11" i="2"/>
  <c r="J11" i="2"/>
  <c r="K11" i="2"/>
  <c r="L11" i="2"/>
  <c r="F12" i="2"/>
  <c r="G12" i="2"/>
  <c r="H12" i="2"/>
  <c r="I12" i="2"/>
  <c r="J12" i="2"/>
  <c r="K12" i="2"/>
  <c r="L12" i="2"/>
  <c r="N12" i="2"/>
  <c r="D14" i="2"/>
  <c r="E14" i="2"/>
  <c r="F14" i="2"/>
  <c r="G14" i="2"/>
  <c r="H14" i="2"/>
  <c r="I14" i="2"/>
  <c r="J14" i="2"/>
  <c r="K14" i="2"/>
  <c r="L14" i="2"/>
  <c r="M14" i="2"/>
  <c r="N14" i="2"/>
  <c r="D15" i="2"/>
  <c r="E15" i="2"/>
  <c r="G15" i="2"/>
  <c r="H15" i="2"/>
  <c r="I15" i="2"/>
  <c r="K15" i="2"/>
  <c r="L15" i="2"/>
  <c r="M15" i="2"/>
  <c r="N15" i="2"/>
  <c r="E16" i="2"/>
  <c r="F16" i="2"/>
  <c r="G16" i="2"/>
  <c r="I16" i="2"/>
  <c r="K16" i="2"/>
  <c r="N16" i="2"/>
  <c r="D18" i="2"/>
  <c r="E18" i="2"/>
  <c r="F18" i="2"/>
  <c r="G18" i="2"/>
  <c r="H18" i="2"/>
  <c r="I18" i="2"/>
  <c r="J18" i="2"/>
  <c r="K18" i="2"/>
  <c r="L18" i="2"/>
  <c r="M18" i="2"/>
  <c r="N18" i="2"/>
  <c r="F19" i="2"/>
  <c r="G19" i="2"/>
  <c r="H19" i="2"/>
  <c r="J19" i="2"/>
  <c r="K19" i="2"/>
  <c r="L19" i="2"/>
  <c r="M19" i="2"/>
  <c r="N19" i="2"/>
  <c r="E20" i="2"/>
  <c r="G20" i="2"/>
  <c r="H20" i="2"/>
  <c r="M20" i="2"/>
  <c r="N20" i="2"/>
  <c r="D6" i="2"/>
  <c r="E6" i="2"/>
  <c r="F6" i="2"/>
  <c r="G6" i="2"/>
  <c r="H6" i="2"/>
  <c r="I6" i="2"/>
  <c r="J6" i="2"/>
  <c r="K6" i="2"/>
  <c r="L6" i="2"/>
  <c r="E7" i="2"/>
  <c r="H7" i="2"/>
  <c r="I7" i="2"/>
  <c r="L7" i="2"/>
  <c r="G8" i="2"/>
  <c r="H8" i="2"/>
  <c r="K8" i="2"/>
  <c r="B2" i="2"/>
  <c r="B2" i="1"/>
  <c r="D18" i="1"/>
  <c r="E18" i="1"/>
  <c r="F18" i="1"/>
  <c r="G18" i="1"/>
  <c r="H18" i="1"/>
  <c r="I18" i="1"/>
  <c r="J18" i="1"/>
  <c r="K18" i="1"/>
  <c r="L18" i="1"/>
  <c r="M18" i="1"/>
  <c r="N18" i="1"/>
  <c r="D19" i="1"/>
  <c r="E19" i="1"/>
  <c r="F19" i="1"/>
  <c r="G19" i="1"/>
  <c r="H19" i="1"/>
  <c r="I19" i="1"/>
  <c r="J19" i="1"/>
  <c r="K19" i="1"/>
  <c r="L19" i="1"/>
  <c r="M19" i="1"/>
  <c r="N19" i="1"/>
  <c r="E20" i="1"/>
  <c r="F20" i="1"/>
  <c r="G20" i="1"/>
  <c r="H20" i="1"/>
  <c r="I20" i="1"/>
  <c r="J20" i="1"/>
  <c r="K20" i="1"/>
  <c r="L20" i="1"/>
  <c r="M20" i="1"/>
  <c r="N20" i="1"/>
  <c r="D14" i="1"/>
  <c r="E14" i="1"/>
  <c r="F14" i="1"/>
  <c r="G14" i="1"/>
  <c r="H14" i="1"/>
  <c r="I14" i="1"/>
  <c r="J14" i="1"/>
  <c r="K14" i="1"/>
  <c r="L14" i="1"/>
  <c r="M14" i="1"/>
  <c r="N14" i="1"/>
  <c r="D15" i="1"/>
  <c r="E15" i="1"/>
  <c r="F15" i="1"/>
  <c r="G15" i="1"/>
  <c r="H15" i="1"/>
  <c r="I15" i="1"/>
  <c r="J15" i="1"/>
  <c r="K15" i="1"/>
  <c r="L15" i="1"/>
  <c r="M15" i="1"/>
  <c r="N15" i="1"/>
  <c r="D16" i="1"/>
  <c r="E16" i="1"/>
  <c r="F16" i="1"/>
  <c r="G16" i="1"/>
  <c r="H16" i="1"/>
  <c r="I16" i="1"/>
  <c r="J16" i="1"/>
  <c r="K16" i="1"/>
  <c r="L16" i="1"/>
  <c r="M16" i="1"/>
  <c r="N16" i="1"/>
  <c r="C18" i="1"/>
  <c r="C15" i="1"/>
  <c r="C14" i="1"/>
  <c r="O18" i="1"/>
  <c r="O15" i="1"/>
  <c r="O14" i="1"/>
  <c r="O11" i="1"/>
  <c r="O10" i="1"/>
  <c r="D10" i="1"/>
  <c r="E10" i="1"/>
  <c r="F10" i="1"/>
  <c r="G10" i="1"/>
  <c r="H10" i="1"/>
  <c r="I10" i="1"/>
  <c r="J10" i="1"/>
  <c r="K10" i="1"/>
  <c r="L10" i="1"/>
  <c r="M10" i="1"/>
  <c r="N10" i="1"/>
  <c r="D11" i="1"/>
  <c r="F11" i="1"/>
  <c r="G11" i="1"/>
  <c r="H11" i="1"/>
  <c r="I11" i="1"/>
  <c r="J11" i="1"/>
  <c r="K11" i="1"/>
  <c r="L11" i="1"/>
  <c r="M11" i="1"/>
  <c r="N11" i="1"/>
  <c r="D12" i="1"/>
  <c r="E12" i="1"/>
  <c r="F12" i="1"/>
  <c r="G12" i="1"/>
  <c r="H12" i="1"/>
  <c r="I12" i="1"/>
  <c r="J12" i="1"/>
  <c r="K12" i="1"/>
  <c r="L12" i="1"/>
  <c r="M12" i="1"/>
  <c r="N12" i="1"/>
  <c r="C12" i="1"/>
  <c r="C11" i="1"/>
  <c r="C10" i="1"/>
  <c r="O6" i="1"/>
  <c r="D7" i="1"/>
  <c r="E7" i="1"/>
  <c r="F7" i="1"/>
  <c r="G7" i="1"/>
  <c r="H7" i="1"/>
  <c r="I7" i="1"/>
  <c r="J7" i="1"/>
  <c r="L7" i="1"/>
  <c r="D8" i="1"/>
  <c r="F8" i="1"/>
  <c r="G8" i="1"/>
  <c r="H8" i="1"/>
  <c r="I8" i="1"/>
  <c r="J8" i="1"/>
  <c r="K8" i="1"/>
  <c r="L8" i="1"/>
  <c r="D6" i="1"/>
  <c r="E6" i="1"/>
  <c r="F6" i="1"/>
  <c r="G6" i="1"/>
  <c r="H6" i="1"/>
  <c r="I6" i="1"/>
  <c r="J6" i="1"/>
  <c r="K6" i="1"/>
  <c r="L6" i="1"/>
  <c r="C6" i="1"/>
  <c r="O12" i="1" l="1"/>
  <c r="D8" i="2"/>
  <c r="D20" i="2"/>
  <c r="C18" i="2"/>
  <c r="C8" i="1"/>
  <c r="C6" i="2"/>
  <c r="E11" i="1"/>
  <c r="O7" i="1"/>
  <c r="C7" i="2"/>
  <c r="C15" i="2"/>
  <c r="C10" i="2"/>
  <c r="E26" i="1"/>
  <c r="E28" i="1" s="1"/>
  <c r="O16" i="1"/>
  <c r="C16" i="1"/>
  <c r="C19" i="2"/>
  <c r="C8" i="2"/>
  <c r="C20" i="2"/>
  <c r="E8" i="1"/>
  <c r="C19" i="1"/>
  <c r="O8" i="1" l="1"/>
  <c r="E30" i="1"/>
  <c r="D30" i="2"/>
  <c r="E29" i="1"/>
  <c r="D29" i="2"/>
  <c r="D28" i="2"/>
  <c r="E27" i="1"/>
  <c r="D27" i="2"/>
  <c r="C16" i="2"/>
  <c r="C14" i="2"/>
</calcChain>
</file>

<file path=xl/sharedStrings.xml><?xml version="1.0" encoding="utf-8"?>
<sst xmlns="http://schemas.openxmlformats.org/spreadsheetml/2006/main" count="134" uniqueCount="40">
  <si>
    <t>Пол</t>
  </si>
  <si>
    <t>Общо</t>
  </si>
  <si>
    <t>над 64 г.</t>
  </si>
  <si>
    <t>Мъже</t>
  </si>
  <si>
    <t>Жени</t>
  </si>
  <si>
    <t>Всичко</t>
  </si>
  <si>
    <t>ДПФ</t>
  </si>
  <si>
    <t>Доброволни пенсионни фондове (ДПФ)</t>
  </si>
  <si>
    <t>Забележки:</t>
  </si>
  <si>
    <t xml:space="preserve"> </t>
  </si>
  <si>
    <t xml:space="preserve">Забележки: </t>
  </si>
  <si>
    <t>Доброволни пенсионни фондове по професионални схеми (ДПФПС)</t>
  </si>
  <si>
    <t>ДПФПС</t>
  </si>
  <si>
    <t>15-19 г.</t>
  </si>
  <si>
    <t>20-24 г.</t>
  </si>
  <si>
    <t>25-29 г.</t>
  </si>
  <si>
    <t>30-34 г.</t>
  </si>
  <si>
    <t>35-39 г.</t>
  </si>
  <si>
    <t>40-44 г.</t>
  </si>
  <si>
    <t>45-49 г.</t>
  </si>
  <si>
    <t>50-54 г.</t>
  </si>
  <si>
    <t>55-59 г.</t>
  </si>
  <si>
    <t>60-64 г.</t>
  </si>
  <si>
    <t>Професионални пенсионни фондове (ППФ)***</t>
  </si>
  <si>
    <t>Средна възраст*</t>
  </si>
  <si>
    <t>Универсални пенсионни фондове (УПФ)**</t>
  </si>
  <si>
    <t xml:space="preserve"> ** В УПФ се осигуряват лица, родени след 31.12.1959 г.</t>
  </si>
  <si>
    <t xml:space="preserve">  * Показателят средна възраст е изчислен като средно аритметична претеглена величина от разпределението на лицата по единични възрасти.</t>
  </si>
  <si>
    <t>*** В броя на осигурените лица не са включени лица по § 4б, ал.1 от ПЗР на КСО, по чиито партиди няма натрупани средства.</t>
  </si>
  <si>
    <t>УПФ***</t>
  </si>
  <si>
    <t>ППФ****</t>
  </si>
  <si>
    <t>**** При изчисляването на средния размер на натрупаните средства на едно осигурено лице, не са включени лица по § 4б, ал.1 от ПЗР на КСО, 
      по чиито партиди няма натрупани средства.</t>
  </si>
  <si>
    <t xml:space="preserve"> *** В УПФ се осигуряват лица, родени след 31.12.1959 г.</t>
  </si>
  <si>
    <t xml:space="preserve">  ** В изчисленията не са включени средствата по неперсонифицираните партиди и партидите на резерва за гарантиране на минималната доходност.</t>
  </si>
  <si>
    <t xml:space="preserve">    * Индивидуалният размер на натрупаните средства по партидите на осигурените лица варира в широки граници и зависи от множество фактори
      като: продължителността на осигурителния период; осигурителната вноска и осигурителния доход; редовното постъпване на вноските във фонда;
      удържаните такси; постигнатата доходност и др.</t>
  </si>
  <si>
    <t>-</t>
  </si>
  <si>
    <t>УПФ**</t>
  </si>
  <si>
    <t>ППФ***</t>
  </si>
  <si>
    <t>Осигурени лица в пенсионните фондовете по пол и възраст към 31.3.2022 г.</t>
  </si>
  <si>
    <t>Среден размер на натрупаните средства на едно осигурено лице* според пола и възрастта към 31.3.2022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</si>
</sst>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#,##0.0"/>
  </numFmts>
  <fonts count="12" x14ac:knownFonts="1">
    <font>
      <sz val="10"/>
      <name val="Arial"/>
      <charset val="204"/>
    </font>
    <font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b/>
      <sz val="7"/>
      <name val="Arial"/>
      <family val="2"/>
      <charset val="204"/>
    </font>
    <font>
      <sz val="10"/>
      <name val="Arial"/>
      <family val="2"/>
      <charset val="204"/>
    </font>
    <font>
      <sz val="10"/>
      <color theme="0"/>
      <name val="Arial"/>
      <family val="2"/>
      <charset val="204"/>
    </font>
    <font>
      <b/>
      <sz val="9"/>
      <color theme="0"/>
      <name val="Arial"/>
      <family val="2"/>
      <charset val="204"/>
    </font>
    <font>
      <sz val="10"/>
      <color theme="0" tint="-0.14999847407452621"/>
      <name val="Arial"/>
      <family val="2"/>
      <charset val="204"/>
    </font>
    <font>
      <sz val="10"/>
      <color theme="0" tint="-4.9989318521683403E-2"/>
      <name val="Arial"/>
      <family val="2"/>
      <charset val="204"/>
    </font>
    <font>
      <sz val="10"/>
      <color rgb="FFFF0000"/>
      <name val="Arial"/>
      <family val="2"/>
      <charset val="204"/>
    </font>
    <font>
      <b/>
      <sz val="10"/>
      <color rgb="FFFF000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5" fillId="0" borderId="0" xfId="1"/>
    <xf numFmtId="0" fontId="2" fillId="0" borderId="0" xfId="1" applyFont="1"/>
    <xf numFmtId="4" fontId="2" fillId="0" borderId="0" xfId="1" applyNumberFormat="1" applyFont="1"/>
    <xf numFmtId="4" fontId="5" fillId="0" borderId="0" xfId="1" applyNumberFormat="1"/>
    <xf numFmtId="0" fontId="6" fillId="0" borderId="0" xfId="0" applyFont="1" applyFill="1" applyProtection="1">
      <protection hidden="1"/>
    </xf>
    <xf numFmtId="0" fontId="7" fillId="0" borderId="0" xfId="0" applyFont="1" applyFill="1" applyAlignment="1" applyProtection="1">
      <alignment horizontal="left" vertical="center" readingOrder="1"/>
      <protection hidden="1"/>
    </xf>
    <xf numFmtId="0" fontId="0" fillId="0" borderId="0" xfId="0" applyProtection="1">
      <protection locked="0"/>
    </xf>
    <xf numFmtId="0" fontId="2" fillId="0" borderId="0" xfId="0" applyFont="1" applyAlignme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Alignment="1" applyProtection="1">
      <alignment horizontal="left"/>
      <protection locked="0"/>
    </xf>
    <xf numFmtId="1" fontId="2" fillId="0" borderId="0" xfId="0" applyNumberFormat="1" applyFont="1" applyBorder="1" applyProtection="1">
      <protection locked="0"/>
    </xf>
    <xf numFmtId="1" fontId="2" fillId="0" borderId="0" xfId="0" applyNumberFormat="1" applyFont="1" applyFill="1" applyBorder="1" applyProtection="1"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49" fontId="4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protection locked="0"/>
    </xf>
    <xf numFmtId="0" fontId="0" fillId="0" borderId="0" xfId="0" applyBorder="1" applyProtection="1">
      <protection locked="0"/>
    </xf>
    <xf numFmtId="0" fontId="0" fillId="0" borderId="0" xfId="0" applyAlignment="1" applyProtection="1">
      <alignment horizontal="left" vertical="justify" wrapText="1"/>
      <protection locked="0"/>
    </xf>
    <xf numFmtId="0" fontId="6" fillId="0" borderId="0" xfId="0" applyFont="1" applyBorder="1" applyProtection="1">
      <protection hidden="1"/>
    </xf>
    <xf numFmtId="0" fontId="6" fillId="0" borderId="0" xfId="0" applyFont="1" applyProtection="1">
      <protection hidden="1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2" fillId="0" borderId="1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/>
      <protection locked="0" hidden="1"/>
    </xf>
    <xf numFmtId="0" fontId="2" fillId="0" borderId="2" xfId="0" applyFont="1" applyFill="1" applyBorder="1" applyAlignment="1" applyProtection="1">
      <alignment horizontal="center" vertical="center" wrapText="1"/>
      <protection locked="0" hidden="1"/>
    </xf>
    <xf numFmtId="0" fontId="0" fillId="0" borderId="1" xfId="0" applyBorder="1" applyAlignment="1" applyProtection="1">
      <protection locked="0" hidden="1"/>
    </xf>
    <xf numFmtId="3" fontId="0" fillId="0" borderId="2" xfId="0" applyNumberFormat="1" applyBorder="1" applyProtection="1">
      <protection locked="0" hidden="1"/>
    </xf>
    <xf numFmtId="0" fontId="0" fillId="2" borderId="2" xfId="0" applyFill="1" applyBorder="1" applyAlignment="1" applyProtection="1">
      <alignment horizontal="center" vertical="center"/>
      <protection locked="0" hidden="1"/>
    </xf>
    <xf numFmtId="165" fontId="0" fillId="0" borderId="2" xfId="0" applyNumberFormat="1" applyBorder="1" applyProtection="1">
      <protection locked="0" hidden="1"/>
    </xf>
    <xf numFmtId="0" fontId="2" fillId="0" borderId="1" xfId="0" applyFont="1" applyBorder="1" applyAlignment="1" applyProtection="1">
      <protection locked="0" hidden="1"/>
    </xf>
    <xf numFmtId="3" fontId="2" fillId="0" borderId="2" xfId="0" applyNumberFormat="1" applyFont="1" applyBorder="1" applyProtection="1">
      <protection locked="0" hidden="1"/>
    </xf>
    <xf numFmtId="0" fontId="2" fillId="2" borderId="2" xfId="0" applyFont="1" applyFill="1" applyBorder="1" applyAlignment="1" applyProtection="1">
      <alignment horizontal="center" vertical="center"/>
      <protection locked="0" hidden="1"/>
    </xf>
    <xf numFmtId="165" fontId="5" fillId="0" borderId="2" xfId="0" applyNumberFormat="1" applyFont="1" applyBorder="1" applyProtection="1">
      <protection locked="0" hidden="1"/>
    </xf>
    <xf numFmtId="0" fontId="0" fillId="0" borderId="1" xfId="0" applyBorder="1" applyAlignment="1" applyProtection="1">
      <alignment horizontal="left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4" fontId="0" fillId="0" borderId="2" xfId="0" applyNumberFormat="1" applyBorder="1" applyAlignment="1" applyProtection="1">
      <alignment horizontal="right" vertical="center"/>
      <protection locked="0" hidden="1"/>
    </xf>
    <xf numFmtId="4" fontId="0" fillId="2" borderId="2" xfId="0" applyNumberFormat="1" applyFill="1" applyBorder="1" applyAlignment="1" applyProtection="1">
      <alignment horizontal="center" vertical="center"/>
      <protection locked="0" hidden="1"/>
    </xf>
    <xf numFmtId="4" fontId="2" fillId="0" borderId="2" xfId="0" applyNumberFormat="1" applyFont="1" applyBorder="1" applyAlignment="1" applyProtection="1">
      <alignment horizontal="right" vertical="center"/>
      <protection locked="0" hidden="1"/>
    </xf>
    <xf numFmtId="0" fontId="2" fillId="0" borderId="0" xfId="0" applyFont="1"/>
    <xf numFmtId="0" fontId="2" fillId="0" borderId="5" xfId="0" applyFont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1" xfId="0" applyBorder="1" applyAlignment="1"/>
    <xf numFmtId="3" fontId="0" fillId="0" borderId="2" xfId="0" applyNumberFormat="1" applyBorder="1"/>
    <xf numFmtId="0" fontId="0" fillId="2" borderId="2" xfId="0" applyFill="1" applyBorder="1" applyAlignment="1">
      <alignment horizontal="center" vertical="center"/>
    </xf>
    <xf numFmtId="164" fontId="0" fillId="0" borderId="2" xfId="0" applyNumberFormat="1" applyBorder="1"/>
    <xf numFmtId="3" fontId="0" fillId="0" borderId="0" xfId="0" applyNumberFormat="1" applyBorder="1"/>
    <xf numFmtId="0" fontId="2" fillId="0" borderId="1" xfId="0" applyFont="1" applyBorder="1" applyAlignment="1"/>
    <xf numFmtId="3" fontId="2" fillId="0" borderId="2" xfId="0" applyNumberFormat="1" applyFont="1" applyBorder="1"/>
    <xf numFmtId="0" fontId="2" fillId="2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/>
    <xf numFmtId="0" fontId="2" fillId="0" borderId="0" xfId="0" applyFont="1" applyAlignment="1">
      <alignment wrapText="1"/>
    </xf>
    <xf numFmtId="0" fontId="0" fillId="0" borderId="0" xfId="0" applyAlignment="1">
      <alignment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4" fontId="0" fillId="0" borderId="2" xfId="0" applyNumberFormat="1" applyBorder="1" applyAlignment="1">
      <alignment horizontal="right" vertical="center"/>
    </xf>
    <xf numFmtId="4" fontId="0" fillId="2" borderId="2" xfId="0" applyNumberFormat="1" applyFill="1" applyBorder="1" applyAlignment="1">
      <alignment horizontal="center" vertical="center"/>
    </xf>
    <xf numFmtId="0" fontId="0" fillId="0" borderId="0" xfId="0" applyBorder="1"/>
    <xf numFmtId="4" fontId="2" fillId="0" borderId="2" xfId="0" applyNumberFormat="1" applyFont="1" applyBorder="1" applyAlignment="1">
      <alignment horizontal="right" vertical="center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Alignment="1">
      <alignment horizontal="centerContinuous"/>
    </xf>
    <xf numFmtId="0" fontId="2" fillId="0" borderId="1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2" fillId="0" borderId="0" xfId="0" applyFont="1" applyAlignment="1">
      <alignment horizontal="centerContinuous" wrapText="1"/>
    </xf>
    <xf numFmtId="0" fontId="2" fillId="0" borderId="1" xfId="0" applyFont="1" applyBorder="1" applyAlignment="1">
      <alignment horizontal="centerContinuous"/>
    </xf>
    <xf numFmtId="0" fontId="2" fillId="0" borderId="3" xfId="0" applyFont="1" applyBorder="1" applyAlignment="1">
      <alignment horizontal="centerContinuous"/>
    </xf>
    <xf numFmtId="0" fontId="2" fillId="0" borderId="4" xfId="0" applyFont="1" applyBorder="1" applyAlignment="1">
      <alignment horizontal="centerContinuous"/>
    </xf>
    <xf numFmtId="0" fontId="2" fillId="0" borderId="0" xfId="0" applyFont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 vertical="center"/>
      <protection locked="0" hidden="1"/>
    </xf>
    <xf numFmtId="0" fontId="2" fillId="0" borderId="3" xfId="0" applyFont="1" applyBorder="1" applyAlignment="1" applyProtection="1">
      <alignment horizontal="center" vertical="center"/>
      <protection locked="0" hidden="1"/>
    </xf>
    <xf numFmtId="0" fontId="2" fillId="0" borderId="4" xfId="0" applyFont="1" applyBorder="1" applyAlignment="1" applyProtection="1">
      <alignment horizontal="center" vertical="center"/>
      <protection locked="0" hidden="1"/>
    </xf>
    <xf numFmtId="0" fontId="2" fillId="0" borderId="0" xfId="0" applyFont="1" applyAlignment="1" applyProtection="1">
      <alignment horizontal="center"/>
      <protection locked="0" hidden="1"/>
    </xf>
    <xf numFmtId="0" fontId="2" fillId="0" borderId="5" xfId="0" applyFont="1" applyBorder="1" applyAlignment="1" applyProtection="1">
      <alignment horizontal="center"/>
      <protection locked="0" hidden="1"/>
    </xf>
    <xf numFmtId="0" fontId="0" fillId="0" borderId="0" xfId="0" applyAlignment="1" applyProtection="1">
      <alignment horizontal="left" vertical="justify" wrapText="1"/>
      <protection locked="0"/>
    </xf>
    <xf numFmtId="0" fontId="0" fillId="0" borderId="0" xfId="0" applyAlignment="1" applyProtection="1">
      <alignment horizontal="left" wrapText="1"/>
      <protection locked="0"/>
    </xf>
    <xf numFmtId="0" fontId="0" fillId="0" borderId="0" xfId="0" applyAlignment="1" applyProtection="1">
      <alignment horizontal="left"/>
      <protection locked="0"/>
    </xf>
    <xf numFmtId="0" fontId="2" fillId="0" borderId="0" xfId="0" applyFont="1" applyAlignment="1" applyProtection="1">
      <alignment horizontal="center" wrapText="1"/>
      <protection locked="0" hidden="1"/>
    </xf>
    <xf numFmtId="0" fontId="0" fillId="0" borderId="0" xfId="0" applyAlignment="1" applyProtection="1">
      <alignment horizontal="center"/>
      <protection locked="0"/>
    </xf>
    <xf numFmtId="0" fontId="2" fillId="0" borderId="1" xfId="0" applyFont="1" applyBorder="1" applyAlignment="1" applyProtection="1">
      <alignment horizontal="center"/>
      <protection locked="0" hidden="1"/>
    </xf>
    <xf numFmtId="0" fontId="2" fillId="0" borderId="3" xfId="0" applyFont="1" applyBorder="1" applyAlignment="1" applyProtection="1">
      <alignment horizontal="center"/>
      <protection locked="0" hidden="1"/>
    </xf>
    <xf numFmtId="0" fontId="2" fillId="0" borderId="4" xfId="0" applyFont="1" applyBorder="1" applyAlignment="1" applyProtection="1">
      <alignment horizontal="center"/>
      <protection locked="0" hidden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FF33CC"/>
      <color rgb="FF996633"/>
      <color rgb="FFCE3E6B"/>
      <color rgb="FFD9A7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31.3.2022 г.</c:v>
            </c:pt>
          </c:strCache>
        </c:strRef>
      </c:tx>
      <c:layout>
        <c:manualLayout>
          <c:xMode val="edge"/>
          <c:yMode val="edge"/>
          <c:x val="0.19640564826700899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993581514762518E-2"/>
          <c:y val="0.14285714285714426"/>
          <c:w val="0.8870346598202824"/>
          <c:h val="0.64111498257840194"/>
        </c:manualLayout>
      </c:layout>
      <c:lineChart>
        <c:grouping val="standard"/>
        <c:varyColors val="0"/>
        <c:ser>
          <c:idx val="1"/>
          <c:order val="0"/>
          <c:tx>
            <c:strRef>
              <c:f>'Осигурени лица'!$B$6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лица'!$D$6:$L$6</c:f>
              <c:numCache>
                <c:formatCode>#,##0</c:formatCode>
                <c:ptCount val="9"/>
                <c:pt idx="0">
                  <c:v>20998</c:v>
                </c:pt>
                <c:pt idx="1">
                  <c:v>121583</c:v>
                </c:pt>
                <c:pt idx="2">
                  <c:v>175840</c:v>
                </c:pt>
                <c:pt idx="3">
                  <c:v>245776</c:v>
                </c:pt>
                <c:pt idx="4">
                  <c:v>272687</c:v>
                </c:pt>
                <c:pt idx="5">
                  <c:v>292861</c:v>
                </c:pt>
                <c:pt idx="6">
                  <c:v>308892</c:v>
                </c:pt>
                <c:pt idx="7">
                  <c:v>278021</c:v>
                </c:pt>
                <c:pt idx="8">
                  <c:v>218941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91B-4882-A657-9FAE6EA72B84}"/>
            </c:ext>
          </c:extLst>
        </c:ser>
        <c:ser>
          <c:idx val="2"/>
          <c:order val="1"/>
          <c:tx>
            <c:strRef>
              <c:f>'Осигурени лица'!$B$7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18589</c:v>
                </c:pt>
                <c:pt idx="1">
                  <c:v>105340</c:v>
                </c:pt>
                <c:pt idx="2">
                  <c:v>156837</c:v>
                </c:pt>
                <c:pt idx="3">
                  <c:v>223526</c:v>
                </c:pt>
                <c:pt idx="4">
                  <c:v>249560</c:v>
                </c:pt>
                <c:pt idx="5">
                  <c:v>270113</c:v>
                </c:pt>
                <c:pt idx="6">
                  <c:v>294185</c:v>
                </c:pt>
                <c:pt idx="7">
                  <c:v>264529</c:v>
                </c:pt>
                <c:pt idx="8">
                  <c:v>220086</c:v>
                </c:pt>
                <c:pt idx="9">
                  <c:v>78809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1B-4882-A657-9FAE6EA72B84}"/>
            </c:ext>
          </c:extLst>
        </c:ser>
        <c:ser>
          <c:idx val="3"/>
          <c:order val="2"/>
          <c:tx>
            <c:strRef>
              <c:f>'Осигурени лица'!$B$8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39587</c:v>
                </c:pt>
                <c:pt idx="1">
                  <c:v>226923</c:v>
                </c:pt>
                <c:pt idx="2">
                  <c:v>332677</c:v>
                </c:pt>
                <c:pt idx="3">
                  <c:v>469302</c:v>
                </c:pt>
                <c:pt idx="4">
                  <c:v>522247</c:v>
                </c:pt>
                <c:pt idx="5">
                  <c:v>562974</c:v>
                </c:pt>
                <c:pt idx="6">
                  <c:v>603077</c:v>
                </c:pt>
                <c:pt idx="7">
                  <c:v>542550</c:v>
                </c:pt>
                <c:pt idx="8">
                  <c:v>439027</c:v>
                </c:pt>
                <c:pt idx="9">
                  <c:v>162995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1B-4882-A657-9FAE6EA72B84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991B-4882-A657-9FAE6EA72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048064"/>
        <c:axId val="141058048"/>
      </c:lineChart>
      <c:catAx>
        <c:axId val="14104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580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058048"/>
        <c:scaling>
          <c:orientation val="minMax"/>
          <c:max val="65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048064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829268292682928"/>
          <c:y val="0.89547038327525663"/>
          <c:w val="0.5224646983311938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средства'!$D$28</c:f>
          <c:strCache>
            <c:ptCount val="1"/>
            <c:pt idx="0">
              <c:v>Среден размер* на натрупаните средства на едно осигурено лице в ППФ**** към  31.3.2022 г.</c:v>
            </c:pt>
          </c:strCache>
        </c:strRef>
      </c:tx>
      <c:layout>
        <c:manualLayout>
          <c:xMode val="edge"/>
          <c:yMode val="edge"/>
          <c:x val="0.14320109627873578"/>
          <c:y val="3.43750000000000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1829217703183424E-2"/>
          <c:y val="0.12812499999999988"/>
          <c:w val="0.84717307739766368"/>
          <c:h val="0.68437499999999996"/>
        </c:manualLayout>
      </c:layout>
      <c:barChart>
        <c:barDir val="bar"/>
        <c:grouping val="clustered"/>
        <c:varyColors val="0"/>
        <c:ser>
          <c:idx val="7"/>
          <c:order val="0"/>
          <c:tx>
            <c:strRef>
              <c:f>'Натрупани средства'!$B$12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средства'!$C$12:$N$12</c:f>
              <c:numCache>
                <c:formatCode>#,##0.00</c:formatCode>
                <c:ptCount val="12"/>
                <c:pt idx="0">
                  <c:v>4486.0431560362094</c:v>
                </c:pt>
                <c:pt idx="1">
                  <c:v>374.58742857142863</c:v>
                </c:pt>
                <c:pt idx="2">
                  <c:v>1429.6608020804817</c:v>
                </c:pt>
                <c:pt idx="3">
                  <c:v>2238.2809674160144</c:v>
                </c:pt>
                <c:pt idx="4">
                  <c:v>3283.2712538348669</c:v>
                </c:pt>
                <c:pt idx="5">
                  <c:v>4147.5771728619884</c:v>
                </c:pt>
                <c:pt idx="6">
                  <c:v>4606.4063765628825</c:v>
                </c:pt>
                <c:pt idx="7">
                  <c:v>5517.5035368135641</c:v>
                </c:pt>
                <c:pt idx="8">
                  <c:v>6491.4287580096652</c:v>
                </c:pt>
                <c:pt idx="9">
                  <c:v>5241.9627963540643</c:v>
                </c:pt>
                <c:pt idx="10">
                  <c:v>2323.9334380412906</c:v>
                </c:pt>
                <c:pt idx="11">
                  <c:v>853.06628319789343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F0-4707-AE90-5066C6DF3472}"/>
            </c:ext>
          </c:extLst>
        </c:ser>
        <c:ser>
          <c:idx val="6"/>
          <c:order val="1"/>
          <c:tx>
            <c:strRef>
              <c:f>'Натрупани средства'!$B$11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средства'!$C$11:$N$11</c:f>
              <c:numCache>
                <c:formatCode>#,##0.00</c:formatCode>
                <c:ptCount val="12"/>
                <c:pt idx="0">
                  <c:v>3417.166134127754</c:v>
                </c:pt>
                <c:pt idx="1">
                  <c:v>271.92666666666668</c:v>
                </c:pt>
                <c:pt idx="2">
                  <c:v>1441.1159713375796</c:v>
                </c:pt>
                <c:pt idx="3">
                  <c:v>2460.5125717633273</c:v>
                </c:pt>
                <c:pt idx="4">
                  <c:v>3073.153295765027</c:v>
                </c:pt>
                <c:pt idx="5">
                  <c:v>3401.8775824175827</c:v>
                </c:pt>
                <c:pt idx="6">
                  <c:v>3666.5409362934356</c:v>
                </c:pt>
                <c:pt idx="7">
                  <c:v>4393.4054048240896</c:v>
                </c:pt>
                <c:pt idx="8">
                  <c:v>5398.2956264374779</c:v>
                </c:pt>
                <c:pt idx="9">
                  <c:v>3194.0226037595385</c:v>
                </c:pt>
                <c:pt idx="10">
                  <c:v>2043.23287331028</c:v>
                </c:pt>
                <c:pt idx="11">
                  <c:v>796.65756840007248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F0-4707-AE90-5066C6DF3472}"/>
            </c:ext>
          </c:extLst>
        </c:ser>
        <c:ser>
          <c:idx val="5"/>
          <c:order val="2"/>
          <c:tx>
            <c:strRef>
              <c:f>'Натрупани средства'!$B$10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средства'!$C$10:$N$10</c:f>
              <c:numCache>
                <c:formatCode>#,##0.00</c:formatCode>
                <c:ptCount val="12"/>
                <c:pt idx="0">
                  <c:v>4661.2027173575743</c:v>
                </c:pt>
                <c:pt idx="1">
                  <c:v>384.21187500000002</c:v>
                </c:pt>
                <c:pt idx="2">
                  <c:v>1427.2826710743802</c:v>
                </c:pt>
                <c:pt idx="3">
                  <c:v>2200.980146509341</c:v>
                </c:pt>
                <c:pt idx="4">
                  <c:v>3314.719670807136</c:v>
                </c:pt>
                <c:pt idx="5">
                  <c:v>4254.7942498563643</c:v>
                </c:pt>
                <c:pt idx="6">
                  <c:v>4729.0726815994358</c:v>
                </c:pt>
                <c:pt idx="7">
                  <c:v>5677.038559405185</c:v>
                </c:pt>
                <c:pt idx="8">
                  <c:v>6681.1066088344633</c:v>
                </c:pt>
                <c:pt idx="9">
                  <c:v>5550.5407894220252</c:v>
                </c:pt>
                <c:pt idx="10">
                  <c:v>2373.0483168316837</c:v>
                </c:pt>
                <c:pt idx="11">
                  <c:v>871.92500000000007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F0-4707-AE90-5066C6DF34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26496"/>
        <c:axId val="142428032"/>
      </c:barChart>
      <c:catAx>
        <c:axId val="1424264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80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2803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26496"/>
        <c:crosses val="autoZero"/>
        <c:crossBetween val="between"/>
        <c:majorUnit val="200"/>
        <c:minorUnit val="4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501914411235831"/>
          <c:y val="0.44374999999999998"/>
          <c:w val="5.8965245831726514E-2"/>
          <c:h val="0.3625000000000003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0.78740157480314954" l="0.74803149606299624" r="0.74803149606299624" t="0.78740157480314954" header="0.51181102362204722" footer="0.51181102362204722"/>
    <c:pageSetup paperSize="9" orientation="landscape" horizontalDpi="0" verticalDpi="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средства'!$D$29</c:f>
          <c:strCache>
            <c:ptCount val="1"/>
            <c:pt idx="0">
              <c:v>Среден размер* на натрупаните средства на едно осигурено лице в ДПФ към  31.3.2022 г.</c:v>
            </c:pt>
          </c:strCache>
        </c:strRef>
      </c:tx>
      <c:layout>
        <c:manualLayout>
          <c:xMode val="edge"/>
          <c:yMode val="edge"/>
          <c:x val="0.14405763641880878"/>
          <c:y val="3.448275862068965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432172869147653E-2"/>
          <c:y val="0.12225724042607659"/>
          <c:w val="0.84393757503001199"/>
          <c:h val="0.68025182493483194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средства'!$C$16:$N$16</c:f>
              <c:numCache>
                <c:formatCode>#,##0.00</c:formatCode>
                <c:ptCount val="12"/>
                <c:pt idx="0">
                  <c:v>2084.3616540260541</c:v>
                </c:pt>
                <c:pt idx="1">
                  <c:v>1370.0702192982455</c:v>
                </c:pt>
                <c:pt idx="2">
                  <c:v>1421.5437104787713</c:v>
                </c:pt>
                <c:pt idx="3">
                  <c:v>826.92263020644714</c:v>
                </c:pt>
                <c:pt idx="4">
                  <c:v>1400.0667416905685</c:v>
                </c:pt>
                <c:pt idx="5">
                  <c:v>1692.7002018479341</c:v>
                </c:pt>
                <c:pt idx="6">
                  <c:v>2184.9740773305243</c:v>
                </c:pt>
                <c:pt idx="7">
                  <c:v>2411.4063071181813</c:v>
                </c:pt>
                <c:pt idx="8">
                  <c:v>2610.5717260817305</c:v>
                </c:pt>
                <c:pt idx="9">
                  <c:v>2491.1187986169298</c:v>
                </c:pt>
                <c:pt idx="10">
                  <c:v>2244.1445508426168</c:v>
                </c:pt>
                <c:pt idx="11">
                  <c:v>1463.768082602641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03E-4624-AB88-D4B94FE6E49F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средства'!$C$15:$N$15</c:f>
              <c:numCache>
                <c:formatCode>#,##0.00</c:formatCode>
                <c:ptCount val="12"/>
                <c:pt idx="0">
                  <c:v>1874.7259626278758</c:v>
                </c:pt>
                <c:pt idx="1">
                  <c:v>1430.0058536585364</c:v>
                </c:pt>
                <c:pt idx="2">
                  <c:v>2796.7669876543209</c:v>
                </c:pt>
                <c:pt idx="3">
                  <c:v>839.09889237007019</c:v>
                </c:pt>
                <c:pt idx="4">
                  <c:v>1213.5681838435514</c:v>
                </c:pt>
                <c:pt idx="5">
                  <c:v>1672.9149432292945</c:v>
                </c:pt>
                <c:pt idx="6">
                  <c:v>1993.7579231342775</c:v>
                </c:pt>
                <c:pt idx="7">
                  <c:v>2132.461462178986</c:v>
                </c:pt>
                <c:pt idx="8">
                  <c:v>2203.6821263662905</c:v>
                </c:pt>
                <c:pt idx="9">
                  <c:v>2094.9470117449659</c:v>
                </c:pt>
                <c:pt idx="10">
                  <c:v>1950.8719273106233</c:v>
                </c:pt>
                <c:pt idx="11">
                  <c:v>1459.3964946494825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03E-4624-AB88-D4B94FE6E49F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средства'!$C$14:$N$14</c:f>
              <c:numCache>
                <c:formatCode>#,##0.00</c:formatCode>
                <c:ptCount val="12"/>
                <c:pt idx="0">
                  <c:v>2243.8377056371296</c:v>
                </c:pt>
                <c:pt idx="1">
                  <c:v>1336.4077397260273</c:v>
                </c:pt>
                <c:pt idx="2">
                  <c:v>628.14566595441602</c:v>
                </c:pt>
                <c:pt idx="3">
                  <c:v>819.03763217567746</c:v>
                </c:pt>
                <c:pt idx="4">
                  <c:v>1529.1016824617495</c:v>
                </c:pt>
                <c:pt idx="5">
                  <c:v>1708.1958744273782</c:v>
                </c:pt>
                <c:pt idx="6">
                  <c:v>2341.6751978891816</c:v>
                </c:pt>
                <c:pt idx="7">
                  <c:v>2620.7616232505457</c:v>
                </c:pt>
                <c:pt idx="8">
                  <c:v>2914.5050803395607</c:v>
                </c:pt>
                <c:pt idx="9">
                  <c:v>2805.5659753058239</c:v>
                </c:pt>
                <c:pt idx="10">
                  <c:v>2473.2036437401439</c:v>
                </c:pt>
                <c:pt idx="11">
                  <c:v>1467.0238532085598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03E-4624-AB88-D4B94FE6E4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72704"/>
        <c:axId val="142474240"/>
      </c:barChart>
      <c:catAx>
        <c:axId val="14247270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4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474240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7270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037217785201942"/>
          <c:y val="0.45454611277038626"/>
          <c:w val="6.1224492349660098E-2"/>
          <c:h val="0.338558651955343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portrait" horizontalDpi="0" verticalDpi="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средства'!$D$30</c:f>
          <c:strCache>
            <c:ptCount val="1"/>
            <c:pt idx="0">
              <c:v>Среден размер* на натрупаните средства на едно осигурено лице в ДПФПС към  31.3.2022 г.</c:v>
            </c:pt>
          </c:strCache>
        </c:strRef>
      </c:tx>
      <c:layout>
        <c:manualLayout>
          <c:xMode val="edge"/>
          <c:yMode val="edge"/>
          <c:x val="0.13309361329833772"/>
          <c:y val="3.606557377049180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0335825483159817E-2"/>
          <c:y val="0.13442622950819674"/>
          <c:w val="0.84042582177227854"/>
          <c:h val="0.66885245901639756"/>
        </c:manualLayout>
      </c:layout>
      <c:barChart>
        <c:barDir val="bar"/>
        <c:grouping val="clustered"/>
        <c:varyColors val="0"/>
        <c:ser>
          <c:idx val="11"/>
          <c:order val="0"/>
          <c:tx>
            <c:strRef>
              <c:f>'Натрупани средства'!$B$16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средства'!$C$20:$N$20</c:f>
              <c:numCache>
                <c:formatCode>#,##0.00</c:formatCode>
                <c:ptCount val="12"/>
                <c:pt idx="0">
                  <c:v>1751.3772088393389</c:v>
                </c:pt>
                <c:pt idx="1">
                  <c:v>175.47</c:v>
                </c:pt>
                <c:pt idx="2">
                  <c:v>345.05468085106384</c:v>
                </c:pt>
                <c:pt idx="3">
                  <c:v>635.35142857142864</c:v>
                </c:pt>
                <c:pt idx="4">
                  <c:v>1120.2610879190388</c:v>
                </c:pt>
                <c:pt idx="5">
                  <c:v>1705.0048859776807</c:v>
                </c:pt>
                <c:pt idx="6">
                  <c:v>2032.3497228381375</c:v>
                </c:pt>
                <c:pt idx="7">
                  <c:v>2277.4645172413793</c:v>
                </c:pt>
                <c:pt idx="8">
                  <c:v>2564.3714450867051</c:v>
                </c:pt>
                <c:pt idx="9">
                  <c:v>2001.7169162995597</c:v>
                </c:pt>
                <c:pt idx="10">
                  <c:v>1621.8585014409223</c:v>
                </c:pt>
                <c:pt idx="11">
                  <c:v>1144.5506280193238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908-4737-82BF-F4ECB4D79145}"/>
            </c:ext>
          </c:extLst>
        </c:ser>
        <c:ser>
          <c:idx val="10"/>
          <c:order val="1"/>
          <c:tx>
            <c:strRef>
              <c:f>'Натрупани средства'!$B$15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средства'!$C$19:$N$19</c:f>
              <c:numCache>
                <c:formatCode>#,##0.00</c:formatCode>
                <c:ptCount val="12"/>
                <c:pt idx="0">
                  <c:v>1822.1925346220426</c:v>
                </c:pt>
                <c:pt idx="1">
                  <c:v>0</c:v>
                </c:pt>
                <c:pt idx="2">
                  <c:v>342.01</c:v>
                </c:pt>
                <c:pt idx="3">
                  <c:v>637.36</c:v>
                </c:pt>
                <c:pt idx="4">
                  <c:v>1150.1600000000001</c:v>
                </c:pt>
                <c:pt idx="5">
                  <c:v>1752.79</c:v>
                </c:pt>
                <c:pt idx="6">
                  <c:v>2099.23</c:v>
                </c:pt>
                <c:pt idx="7">
                  <c:v>2366.5100000000002</c:v>
                </c:pt>
                <c:pt idx="8">
                  <c:v>2815.02</c:v>
                </c:pt>
                <c:pt idx="9">
                  <c:v>2063.38</c:v>
                </c:pt>
                <c:pt idx="10">
                  <c:v>1705.66</c:v>
                </c:pt>
                <c:pt idx="11">
                  <c:v>1281.7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08-4737-82BF-F4ECB4D79145}"/>
            </c:ext>
          </c:extLst>
        </c:ser>
        <c:ser>
          <c:idx val="9"/>
          <c:order val="2"/>
          <c:tx>
            <c:strRef>
              <c:f>'Натрупани средства'!$B$14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CC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средства'!$C$18:$N$18</c:f>
              <c:numCache>
                <c:formatCode>#,##0.00</c:formatCode>
                <c:ptCount val="12"/>
                <c:pt idx="0">
                  <c:v>1593.7369267822737</c:v>
                </c:pt>
                <c:pt idx="1">
                  <c:v>175.47</c:v>
                </c:pt>
                <c:pt idx="2">
                  <c:v>351.55</c:v>
                </c:pt>
                <c:pt idx="3">
                  <c:v>630.33000000000004</c:v>
                </c:pt>
                <c:pt idx="4">
                  <c:v>1046.95</c:v>
                </c:pt>
                <c:pt idx="5">
                  <c:v>1586.43</c:v>
                </c:pt>
                <c:pt idx="6">
                  <c:v>1890.85</c:v>
                </c:pt>
                <c:pt idx="7">
                  <c:v>2077.66</c:v>
                </c:pt>
                <c:pt idx="8">
                  <c:v>2024.22</c:v>
                </c:pt>
                <c:pt idx="9">
                  <c:v>1868.97</c:v>
                </c:pt>
                <c:pt idx="10">
                  <c:v>1487.02</c:v>
                </c:pt>
                <c:pt idx="11">
                  <c:v>1008.72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08-4737-82BF-F4ECB4D791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596736"/>
        <c:axId val="142614912"/>
      </c:barChart>
      <c:catAx>
        <c:axId val="14259673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6149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614912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96736"/>
        <c:crosses val="autoZero"/>
        <c:crossBetween val="between"/>
        <c:majorUnit val="200"/>
        <c:minorUnit val="1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58730158730108"/>
          <c:y val="0.45573770491803273"/>
          <c:w val="5.4025496812898463E-2"/>
          <c:h val="0.354098360655737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31.3.2022 г.</c:v>
            </c:pt>
          </c:strCache>
        </c:strRef>
      </c:tx>
      <c:layout>
        <c:manualLayout>
          <c:xMode val="edge"/>
          <c:yMode val="edge"/>
          <c:x val="0.20486569140445154"/>
          <c:y val="5.12820512820512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8.5787505618989096E-2"/>
          <c:y val="0.16117273771154417"/>
          <c:w val="0.89628737213869192"/>
          <c:h val="0.58608268258743457"/>
        </c:manualLayout>
      </c:layout>
      <c:lineChart>
        <c:grouping val="standard"/>
        <c:varyColors val="0"/>
        <c:ser>
          <c:idx val="5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128</c:v>
                </c:pt>
                <c:pt idx="1">
                  <c:v>3025</c:v>
                </c:pt>
                <c:pt idx="2">
                  <c:v>10170</c:v>
                </c:pt>
                <c:pt idx="3">
                  <c:v>19563</c:v>
                </c:pt>
                <c:pt idx="4">
                  <c:v>27848</c:v>
                </c:pt>
                <c:pt idx="5">
                  <c:v>39689</c:v>
                </c:pt>
                <c:pt idx="6">
                  <c:v>45863</c:v>
                </c:pt>
                <c:pt idx="7">
                  <c:v>47609</c:v>
                </c:pt>
                <c:pt idx="8">
                  <c:v>35659</c:v>
                </c:pt>
                <c:pt idx="9">
                  <c:v>18180</c:v>
                </c:pt>
                <c:pt idx="10">
                  <c:v>16508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D3C-425D-A860-5125A3DE58CF}"/>
            </c:ext>
          </c:extLst>
        </c:ser>
        <c:ser>
          <c:idx val="6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12</c:v>
                </c:pt>
                <c:pt idx="1">
                  <c:v>628</c:v>
                </c:pt>
                <c:pt idx="2">
                  <c:v>1707</c:v>
                </c:pt>
                <c:pt idx="3">
                  <c:v>2928</c:v>
                </c:pt>
                <c:pt idx="4">
                  <c:v>4004</c:v>
                </c:pt>
                <c:pt idx="5">
                  <c:v>5180</c:v>
                </c:pt>
                <c:pt idx="6">
                  <c:v>6509</c:v>
                </c:pt>
                <c:pt idx="7">
                  <c:v>8261</c:v>
                </c:pt>
                <c:pt idx="8">
                  <c:v>5373</c:v>
                </c:pt>
                <c:pt idx="9">
                  <c:v>3181</c:v>
                </c:pt>
                <c:pt idx="10">
                  <c:v>5519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3C-425D-A860-5125A3DE58CF}"/>
            </c:ext>
          </c:extLst>
        </c:ser>
        <c:ser>
          <c:idx val="7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140</c:v>
                </c:pt>
                <c:pt idx="1">
                  <c:v>3653</c:v>
                </c:pt>
                <c:pt idx="2">
                  <c:v>11877</c:v>
                </c:pt>
                <c:pt idx="3">
                  <c:v>22491</c:v>
                </c:pt>
                <c:pt idx="4">
                  <c:v>31852</c:v>
                </c:pt>
                <c:pt idx="5">
                  <c:v>44869</c:v>
                </c:pt>
                <c:pt idx="6">
                  <c:v>52372</c:v>
                </c:pt>
                <c:pt idx="7">
                  <c:v>55870</c:v>
                </c:pt>
                <c:pt idx="8">
                  <c:v>41032</c:v>
                </c:pt>
                <c:pt idx="9">
                  <c:v>21361</c:v>
                </c:pt>
                <c:pt idx="10">
                  <c:v>22027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3C-425D-A860-5125A3DE58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BD3C-425D-A860-5125A3DE58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571200"/>
        <c:axId val="141572736"/>
      </c:lineChart>
      <c:catAx>
        <c:axId val="1415712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27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572736"/>
        <c:scaling>
          <c:orientation val="minMax"/>
          <c:max val="6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571200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376453903569352"/>
          <c:y val="0.88278695932239237"/>
          <c:w val="0.54161371953985904"/>
          <c:h val="8.7912472479401579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31.3.2022 г.</c:v>
            </c:pt>
          </c:strCache>
        </c:strRef>
      </c:tx>
      <c:layout>
        <c:manualLayout>
          <c:xMode val="edge"/>
          <c:yMode val="edge"/>
          <c:x val="0.20076726342711132"/>
          <c:y val="3.832752613240417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9.4629156010230267E-2"/>
          <c:y val="0.16376306620209091"/>
          <c:w val="0.88618925831202044"/>
          <c:h val="0.6167247386759623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146</c:v>
                </c:pt>
                <c:pt idx="1">
                  <c:v>2808</c:v>
                </c:pt>
                <c:pt idx="2">
                  <c:v>8379</c:v>
                </c:pt>
                <c:pt idx="3">
                  <c:v>17516</c:v>
                </c:pt>
                <c:pt idx="4">
                  <c:v>25977</c:v>
                </c:pt>
                <c:pt idx="5">
                  <c:v>36005</c:v>
                </c:pt>
                <c:pt idx="6">
                  <c:v>49444</c:v>
                </c:pt>
                <c:pt idx="7">
                  <c:v>60431</c:v>
                </c:pt>
                <c:pt idx="8">
                  <c:v>52563</c:v>
                </c:pt>
                <c:pt idx="9">
                  <c:v>39314</c:v>
                </c:pt>
                <c:pt idx="10">
                  <c:v>74909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01-424F-8BCD-427B6B9B44CF}"/>
            </c:ext>
          </c:extLst>
        </c:ser>
        <c:ser>
          <c:idx val="10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82</c:v>
                </c:pt>
                <c:pt idx="1">
                  <c:v>1620</c:v>
                </c:pt>
                <c:pt idx="2">
                  <c:v>5426</c:v>
                </c:pt>
                <c:pt idx="3">
                  <c:v>12119</c:v>
                </c:pt>
                <c:pt idx="4">
                  <c:v>20345</c:v>
                </c:pt>
                <c:pt idx="5">
                  <c:v>29506</c:v>
                </c:pt>
                <c:pt idx="6">
                  <c:v>37109</c:v>
                </c:pt>
                <c:pt idx="7">
                  <c:v>45140</c:v>
                </c:pt>
                <c:pt idx="8">
                  <c:v>41720</c:v>
                </c:pt>
                <c:pt idx="9">
                  <c:v>30706</c:v>
                </c:pt>
                <c:pt idx="10">
                  <c:v>55789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01-424F-8BCD-427B6B9B44CF}"/>
            </c:ext>
          </c:extLst>
        </c:ser>
        <c:ser>
          <c:idx val="11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228</c:v>
                </c:pt>
                <c:pt idx="1">
                  <c:v>4428</c:v>
                </c:pt>
                <c:pt idx="2">
                  <c:v>13805</c:v>
                </c:pt>
                <c:pt idx="3">
                  <c:v>29635</c:v>
                </c:pt>
                <c:pt idx="4">
                  <c:v>46322</c:v>
                </c:pt>
                <c:pt idx="5">
                  <c:v>65511</c:v>
                </c:pt>
                <c:pt idx="6">
                  <c:v>86553</c:v>
                </c:pt>
                <c:pt idx="7">
                  <c:v>105571</c:v>
                </c:pt>
                <c:pt idx="8">
                  <c:v>94283</c:v>
                </c:pt>
                <c:pt idx="9">
                  <c:v>70020</c:v>
                </c:pt>
                <c:pt idx="10">
                  <c:v>130698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01-424F-8BCD-427B6B9B44CF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F01-424F-8BCD-427B6B9B44C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05920"/>
        <c:axId val="141907456"/>
      </c:lineChart>
      <c:catAx>
        <c:axId val="1419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745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1907456"/>
        <c:scaling>
          <c:orientation val="minMax"/>
          <c:max val="1300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0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05920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7237851662404461"/>
          <c:y val="0.89547038327525663"/>
          <c:w val="0.52046035805625923"/>
          <c:h val="8.013937282230002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лица'!$E$28</c:f>
          <c:strCache>
            <c:ptCount val="1"/>
            <c:pt idx="0">
              <c:v>Разпределение на осигурените лица в ППФ*** по пол и възраст към  31.3.2022 г.</c:v>
            </c:pt>
          </c:strCache>
        </c:strRef>
      </c:tx>
      <c:layout>
        <c:manualLayout>
          <c:xMode val="edge"/>
          <c:yMode val="edge"/>
          <c:x val="0.15074642535354721"/>
          <c:y val="3.793103448275889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184780473869334E-2"/>
          <c:y val="0.120689756437788"/>
          <c:w val="0.93081521952613067"/>
          <c:h val="0.7137931034482812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лица'!$D$10:$N$10</c:f>
              <c:numCache>
                <c:formatCode>#,##0</c:formatCode>
                <c:ptCount val="11"/>
                <c:pt idx="0">
                  <c:v>128</c:v>
                </c:pt>
                <c:pt idx="1">
                  <c:v>3025</c:v>
                </c:pt>
                <c:pt idx="2">
                  <c:v>10170</c:v>
                </c:pt>
                <c:pt idx="3">
                  <c:v>19563</c:v>
                </c:pt>
                <c:pt idx="4">
                  <c:v>27848</c:v>
                </c:pt>
                <c:pt idx="5">
                  <c:v>39689</c:v>
                </c:pt>
                <c:pt idx="6">
                  <c:v>45863</c:v>
                </c:pt>
                <c:pt idx="7">
                  <c:v>47609</c:v>
                </c:pt>
                <c:pt idx="8">
                  <c:v>35659</c:v>
                </c:pt>
                <c:pt idx="9">
                  <c:v>18180</c:v>
                </c:pt>
                <c:pt idx="10">
                  <c:v>16508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C7-4833-9D76-B856A328BA55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808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лица'!$D$11:$N$11</c:f>
              <c:numCache>
                <c:formatCode>#,##0</c:formatCode>
                <c:ptCount val="11"/>
                <c:pt idx="0">
                  <c:v>12</c:v>
                </c:pt>
                <c:pt idx="1">
                  <c:v>628</c:v>
                </c:pt>
                <c:pt idx="2">
                  <c:v>1707</c:v>
                </c:pt>
                <c:pt idx="3">
                  <c:v>2928</c:v>
                </c:pt>
                <c:pt idx="4">
                  <c:v>4004</c:v>
                </c:pt>
                <c:pt idx="5">
                  <c:v>5180</c:v>
                </c:pt>
                <c:pt idx="6">
                  <c:v>6509</c:v>
                </c:pt>
                <c:pt idx="7">
                  <c:v>8261</c:v>
                </c:pt>
                <c:pt idx="8">
                  <c:v>5373</c:v>
                </c:pt>
                <c:pt idx="9">
                  <c:v>3181</c:v>
                </c:pt>
                <c:pt idx="10">
                  <c:v>5519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C7-4833-9D76-B856A328BA55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0066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лица'!$D$12:$N$12</c:f>
              <c:numCache>
                <c:formatCode>#,##0</c:formatCode>
                <c:ptCount val="11"/>
                <c:pt idx="0">
                  <c:v>140</c:v>
                </c:pt>
                <c:pt idx="1">
                  <c:v>3653</c:v>
                </c:pt>
                <c:pt idx="2">
                  <c:v>11877</c:v>
                </c:pt>
                <c:pt idx="3">
                  <c:v>22491</c:v>
                </c:pt>
                <c:pt idx="4">
                  <c:v>31852</c:v>
                </c:pt>
                <c:pt idx="5">
                  <c:v>44869</c:v>
                </c:pt>
                <c:pt idx="6">
                  <c:v>52372</c:v>
                </c:pt>
                <c:pt idx="7">
                  <c:v>55870</c:v>
                </c:pt>
                <c:pt idx="8">
                  <c:v>41032</c:v>
                </c:pt>
                <c:pt idx="9">
                  <c:v>21361</c:v>
                </c:pt>
                <c:pt idx="10">
                  <c:v>22027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2C7-4833-9D76-B856A328BA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1977088"/>
        <c:axId val="141978624"/>
        <c:axId val="0"/>
      </c:bar3DChart>
      <c:catAx>
        <c:axId val="141977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86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78624"/>
        <c:scaling>
          <c:orientation val="minMax"/>
          <c:max val="6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1977088"/>
        <c:crosses val="autoZero"/>
        <c:crossBetween val="between"/>
        <c:majorUnit val="1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18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" r="0.750000000000004" t="1" header="0.5" footer="0.5"/>
    <c:pageSetup paperSize="9" orientation="landscape" horizontalDpi="0" verticalDpi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лица'!$E$29</c:f>
          <c:strCache>
            <c:ptCount val="1"/>
            <c:pt idx="0">
              <c:v>Разпределение на осигурените лица в ДПФ по пол и възраст към  31.3.2022 г.</c:v>
            </c:pt>
          </c:strCache>
        </c:strRef>
      </c:tx>
      <c:layout>
        <c:manualLayout>
          <c:xMode val="edge"/>
          <c:yMode val="edge"/>
          <c:x val="0.15281899109792518"/>
          <c:y val="3.8194444444444448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7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9.7922848664688728E-2"/>
          <c:y val="0.12152818986067022"/>
          <c:w val="0.87240356083086057"/>
          <c:h val="0.7465303091441146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00FF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лица'!$D$14:$N$14</c:f>
              <c:numCache>
                <c:formatCode>#,##0</c:formatCode>
                <c:ptCount val="11"/>
                <c:pt idx="0">
                  <c:v>146</c:v>
                </c:pt>
                <c:pt idx="1">
                  <c:v>2808</c:v>
                </c:pt>
                <c:pt idx="2">
                  <c:v>8379</c:v>
                </c:pt>
                <c:pt idx="3">
                  <c:v>17516</c:v>
                </c:pt>
                <c:pt idx="4">
                  <c:v>25977</c:v>
                </c:pt>
                <c:pt idx="5">
                  <c:v>36005</c:v>
                </c:pt>
                <c:pt idx="6">
                  <c:v>49444</c:v>
                </c:pt>
                <c:pt idx="7">
                  <c:v>60431</c:v>
                </c:pt>
                <c:pt idx="8">
                  <c:v>52563</c:v>
                </c:pt>
                <c:pt idx="9">
                  <c:v>39314</c:v>
                </c:pt>
                <c:pt idx="10">
                  <c:v>74909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A4-4403-92DC-137A93F757A8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лица'!$D$15:$N$15</c:f>
              <c:numCache>
                <c:formatCode>#,##0</c:formatCode>
                <c:ptCount val="11"/>
                <c:pt idx="0">
                  <c:v>82</c:v>
                </c:pt>
                <c:pt idx="1">
                  <c:v>1620</c:v>
                </c:pt>
                <c:pt idx="2">
                  <c:v>5426</c:v>
                </c:pt>
                <c:pt idx="3">
                  <c:v>12119</c:v>
                </c:pt>
                <c:pt idx="4">
                  <c:v>20345</c:v>
                </c:pt>
                <c:pt idx="5">
                  <c:v>29506</c:v>
                </c:pt>
                <c:pt idx="6">
                  <c:v>37109</c:v>
                </c:pt>
                <c:pt idx="7">
                  <c:v>45140</c:v>
                </c:pt>
                <c:pt idx="8">
                  <c:v>41720</c:v>
                </c:pt>
                <c:pt idx="9">
                  <c:v>30706</c:v>
                </c:pt>
                <c:pt idx="10">
                  <c:v>55789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A4-4403-92DC-137A93F757A8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лица'!$D$16:$N$16</c:f>
              <c:numCache>
                <c:formatCode>#,##0</c:formatCode>
                <c:ptCount val="11"/>
                <c:pt idx="0">
                  <c:v>228</c:v>
                </c:pt>
                <c:pt idx="1">
                  <c:v>4428</c:v>
                </c:pt>
                <c:pt idx="2">
                  <c:v>13805</c:v>
                </c:pt>
                <c:pt idx="3">
                  <c:v>29635</c:v>
                </c:pt>
                <c:pt idx="4">
                  <c:v>46322</c:v>
                </c:pt>
                <c:pt idx="5">
                  <c:v>65511</c:v>
                </c:pt>
                <c:pt idx="6">
                  <c:v>86553</c:v>
                </c:pt>
                <c:pt idx="7">
                  <c:v>105571</c:v>
                </c:pt>
                <c:pt idx="8">
                  <c:v>94283</c:v>
                </c:pt>
                <c:pt idx="9">
                  <c:v>70020</c:v>
                </c:pt>
                <c:pt idx="10">
                  <c:v>130698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A4-4403-92DC-137A93F757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097408"/>
        <c:axId val="142111488"/>
        <c:axId val="0"/>
      </c:bar3DChart>
      <c:catAx>
        <c:axId val="14209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1114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111488"/>
        <c:scaling>
          <c:orientation val="minMax"/>
          <c:max val="13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097408"/>
        <c:crosses val="autoZero"/>
        <c:crossBetween val="between"/>
        <c:majorUnit val="2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90887062250454576"/>
          <c:y val="0.36111184018664338"/>
          <c:w val="8.9020771513353095E-2"/>
          <c:h val="0.21180628463108794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69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31.3.2022 г.</c:v>
            </c:pt>
          </c:strCache>
        </c:strRef>
      </c:tx>
      <c:layout>
        <c:manualLayout>
          <c:xMode val="edge"/>
          <c:yMode val="edge"/>
          <c:x val="0.18974385894070941"/>
          <c:y val="3.64963503649636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9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820522611832198E-2"/>
          <c:y val="0.15693458623436599"/>
          <c:w val="0.90384728546585225"/>
          <c:h val="0.60219085415512674"/>
        </c:manualLayout>
      </c:layout>
      <c:lineChart>
        <c:grouping val="standard"/>
        <c:varyColors val="0"/>
        <c:ser>
          <c:idx val="9"/>
          <c:order val="0"/>
          <c:tx>
            <c:strRef>
              <c:f>'Осигурени лица'!$B$18</c:f>
              <c:strCache>
                <c:ptCount val="1"/>
                <c:pt idx="0">
                  <c:v>Мъже</c:v>
                </c:pt>
              </c:strCache>
            </c:strRef>
          </c:tx>
          <c:spPr>
            <a:ln w="38100">
              <a:solidFill>
                <a:srgbClr val="00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45</c:v>
                </c:pt>
                <c:pt idx="2">
                  <c:v>210</c:v>
                </c:pt>
                <c:pt idx="3">
                  <c:v>458</c:v>
                </c:pt>
                <c:pt idx="4">
                  <c:v>592</c:v>
                </c:pt>
                <c:pt idx="5">
                  <c:v>579</c:v>
                </c:pt>
                <c:pt idx="6">
                  <c:v>447</c:v>
                </c:pt>
                <c:pt idx="7">
                  <c:v>329</c:v>
                </c:pt>
                <c:pt idx="8">
                  <c:v>216</c:v>
                </c:pt>
                <c:pt idx="9">
                  <c:v>133</c:v>
                </c:pt>
                <c:pt idx="10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14-46AA-824E-767F1812F368}"/>
            </c:ext>
          </c:extLst>
        </c:ser>
        <c:ser>
          <c:idx val="10"/>
          <c:order val="1"/>
          <c:tx>
            <c:strRef>
              <c:f>'Осигурени лица'!$B$19</c:f>
              <c:strCache>
                <c:ptCount val="1"/>
                <c:pt idx="0">
                  <c:v>Жени</c:v>
                </c:pt>
              </c:strCache>
            </c:strRef>
          </c:tx>
          <c:spPr>
            <a:ln w="38100">
              <a:solidFill>
                <a:srgbClr val="FF00FF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96</c:v>
                </c:pt>
                <c:pt idx="2">
                  <c:v>525</c:v>
                </c:pt>
                <c:pt idx="3">
                  <c:v>1123</c:v>
                </c:pt>
                <c:pt idx="4">
                  <c:v>1469</c:v>
                </c:pt>
                <c:pt idx="5">
                  <c:v>1225</c:v>
                </c:pt>
                <c:pt idx="6">
                  <c:v>1003</c:v>
                </c:pt>
                <c:pt idx="7">
                  <c:v>709</c:v>
                </c:pt>
                <c:pt idx="8">
                  <c:v>465</c:v>
                </c:pt>
                <c:pt idx="9">
                  <c:v>214</c:v>
                </c:pt>
                <c:pt idx="10">
                  <c:v>103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14-46AA-824E-767F1812F368}"/>
            </c:ext>
          </c:extLst>
        </c:ser>
        <c:ser>
          <c:idx val="11"/>
          <c:order val="2"/>
          <c:tx>
            <c:strRef>
              <c:f>'Осигурени лица'!$B$20</c:f>
              <c:strCache>
                <c:ptCount val="1"/>
                <c:pt idx="0">
                  <c:v>Всичко</c:v>
                </c:pt>
              </c:strCache>
            </c:strRef>
          </c:tx>
          <c:spPr>
            <a:ln w="381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141</c:v>
                </c:pt>
                <c:pt idx="2">
                  <c:v>735</c:v>
                </c:pt>
                <c:pt idx="3">
                  <c:v>1581</c:v>
                </c:pt>
                <c:pt idx="4">
                  <c:v>2061</c:v>
                </c:pt>
                <c:pt idx="5">
                  <c:v>1804</c:v>
                </c:pt>
                <c:pt idx="6">
                  <c:v>1450</c:v>
                </c:pt>
                <c:pt idx="7">
                  <c:v>1038</c:v>
                </c:pt>
                <c:pt idx="8">
                  <c:v>681</c:v>
                </c:pt>
                <c:pt idx="9">
                  <c:v>347</c:v>
                </c:pt>
                <c:pt idx="10">
                  <c:v>207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14-46AA-824E-767F1812F368}"/>
            </c:ext>
          </c:extLst>
        </c:ser>
        <c:ser>
          <c:idx val="0"/>
          <c:order val="3"/>
          <c:tx>
            <c:v>Средна възраст</c:v>
          </c:tx>
          <c:spPr>
            <a:ln w="25400">
              <a:solidFill>
                <a:srgbClr val="000000"/>
              </a:solidFill>
              <a:prstDash val="sysDash"/>
            </a:ln>
          </c:spPr>
          <c:marker>
            <c:symbol val="none"/>
          </c:marker>
          <c:cat>
            <c:strRef>
              <c:f>'Осигурени лица'!$D$4:$O$4</c:f>
              <c:strCache>
                <c:ptCount val="12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  <c:pt idx="11">
                  <c:v>Средна възраст*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3314-46AA-824E-767F1812F3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239616"/>
        <c:axId val="142241152"/>
      </c:lineChart>
      <c:catAx>
        <c:axId val="1422396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41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241152"/>
        <c:scaling>
          <c:orientation val="minMax"/>
          <c:max val="2200"/>
          <c:min val="0"/>
        </c:scaling>
        <c:delete val="0"/>
        <c:axPos val="l"/>
        <c:majorGridlines>
          <c:spPr>
            <a:ln w="12700">
              <a:solidFill>
                <a:srgbClr val="FF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950" b="1" i="1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239616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6410283329968653"/>
          <c:y val="0.8905124815602351"/>
          <c:w val="0.52179554478767076"/>
          <c:h val="8.3941605839416025E-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90" b="1" i="1" u="none" strike="noStrike" baseline="0">
              <a:solidFill>
                <a:sysClr val="windowText" lastClr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99CC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лица'!$E$30</c:f>
          <c:strCache>
            <c:ptCount val="1"/>
            <c:pt idx="0">
              <c:v>Разпределение на осигурените лица в ДПФПС по пол и възраст към  31.3.2022 г.</c:v>
            </c:pt>
          </c:strCache>
        </c:strRef>
      </c:tx>
      <c:layout>
        <c:manualLayout>
          <c:xMode val="edge"/>
          <c:yMode val="edge"/>
          <c:x val="0.13967326149610199"/>
          <c:y val="2.19780219780219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4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6.9836603417391438E-2"/>
          <c:y val="0.1135535197513155"/>
          <c:w val="0.92422058139610808"/>
          <c:h val="0.74725542029898484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лица'!$B$14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2D05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лица'!$D$18:$N$18</c:f>
              <c:numCache>
                <c:formatCode>#,##0</c:formatCode>
                <c:ptCount val="11"/>
                <c:pt idx="0">
                  <c:v>1</c:v>
                </c:pt>
                <c:pt idx="1">
                  <c:v>45</c:v>
                </c:pt>
                <c:pt idx="2">
                  <c:v>210</c:v>
                </c:pt>
                <c:pt idx="3">
                  <c:v>458</c:v>
                </c:pt>
                <c:pt idx="4">
                  <c:v>592</c:v>
                </c:pt>
                <c:pt idx="5">
                  <c:v>579</c:v>
                </c:pt>
                <c:pt idx="6">
                  <c:v>447</c:v>
                </c:pt>
                <c:pt idx="7">
                  <c:v>329</c:v>
                </c:pt>
                <c:pt idx="8">
                  <c:v>216</c:v>
                </c:pt>
                <c:pt idx="9">
                  <c:v>133</c:v>
                </c:pt>
                <c:pt idx="10">
                  <c:v>104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4C-4E15-B8E9-B8DE28FB9639}"/>
            </c:ext>
          </c:extLst>
        </c:ser>
        <c:ser>
          <c:idx val="1"/>
          <c:order val="1"/>
          <c:tx>
            <c:strRef>
              <c:f>'Осигурени лица'!$B$15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66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лица'!$D$19:$N$19</c:f>
              <c:numCache>
                <c:formatCode>#,##0</c:formatCode>
                <c:ptCount val="11"/>
                <c:pt idx="0">
                  <c:v>0</c:v>
                </c:pt>
                <c:pt idx="1">
                  <c:v>96</c:v>
                </c:pt>
                <c:pt idx="2">
                  <c:v>525</c:v>
                </c:pt>
                <c:pt idx="3">
                  <c:v>1123</c:v>
                </c:pt>
                <c:pt idx="4">
                  <c:v>1469</c:v>
                </c:pt>
                <c:pt idx="5">
                  <c:v>1225</c:v>
                </c:pt>
                <c:pt idx="6">
                  <c:v>1003</c:v>
                </c:pt>
                <c:pt idx="7">
                  <c:v>709</c:v>
                </c:pt>
                <c:pt idx="8">
                  <c:v>465</c:v>
                </c:pt>
                <c:pt idx="9">
                  <c:v>214</c:v>
                </c:pt>
                <c:pt idx="10">
                  <c:v>103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4C-4E15-B8E9-B8DE28FB9639}"/>
            </c:ext>
          </c:extLst>
        </c:ser>
        <c:ser>
          <c:idx val="2"/>
          <c:order val="2"/>
          <c:tx>
            <c:strRef>
              <c:f>'Осигурени лица'!$B$16</c:f>
              <c:strCache>
                <c:ptCount val="1"/>
                <c:pt idx="0">
                  <c:v>Всичко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лица'!$D$20:$N$20</c:f>
              <c:numCache>
                <c:formatCode>#,##0</c:formatCode>
                <c:ptCount val="11"/>
                <c:pt idx="0">
                  <c:v>1</c:v>
                </c:pt>
                <c:pt idx="1">
                  <c:v>141</c:v>
                </c:pt>
                <c:pt idx="2">
                  <c:v>735</c:v>
                </c:pt>
                <c:pt idx="3">
                  <c:v>1581</c:v>
                </c:pt>
                <c:pt idx="4">
                  <c:v>2061</c:v>
                </c:pt>
                <c:pt idx="5">
                  <c:v>1804</c:v>
                </c:pt>
                <c:pt idx="6">
                  <c:v>1450</c:v>
                </c:pt>
                <c:pt idx="7">
                  <c:v>1038</c:v>
                </c:pt>
                <c:pt idx="8">
                  <c:v>681</c:v>
                </c:pt>
                <c:pt idx="9">
                  <c:v>347</c:v>
                </c:pt>
                <c:pt idx="10">
                  <c:v>207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4C-4E15-B8E9-B8DE28FB9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gapDepth val="0"/>
        <c:shape val="box"/>
        <c:axId val="142307328"/>
        <c:axId val="142308864"/>
        <c:axId val="0"/>
      </c:bar3DChart>
      <c:catAx>
        <c:axId val="142307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88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308864"/>
        <c:scaling>
          <c:orientation val="minMax"/>
          <c:max val="22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07328"/>
        <c:crosses val="autoZero"/>
        <c:crossBetween val="between"/>
        <c:majorUnit val="300"/>
        <c:minorUnit val="1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450285281947484"/>
          <c:y val="0.26740003653389477"/>
          <c:w val="9.3610698365527767E-2"/>
          <c:h val="0.234433003566863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'Осигурени лица'!$E$27</c:f>
          <c:strCache>
            <c:ptCount val="1"/>
            <c:pt idx="0">
              <c:v>Разпределение на осигурените лица в УПФ** по пол и възраст към  31.3.2022 г.</c:v>
            </c:pt>
          </c:strCache>
        </c:strRef>
      </c:tx>
      <c:layout>
        <c:manualLayout>
          <c:xMode val="edge"/>
          <c:yMode val="edge"/>
          <c:x val="0.15074642535354721"/>
          <c:y val="3.79310344827589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view3D>
      <c:rotX val="15"/>
      <c:hPercent val="36"/>
      <c:rotY val="20"/>
      <c:depthPercent val="500"/>
      <c:rAngAx val="1"/>
    </c:view3D>
    <c:floor>
      <c:thickness val="0"/>
      <c:spPr>
        <a:noFill/>
        <a:ln w="9525">
          <a:noFill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8.5356749105548801E-2"/>
          <c:y val="0.12068965517241387"/>
          <c:w val="0.8955230406971787"/>
          <c:h val="0.71379310344828173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'Осигурени лица'!$B$10</c:f>
              <c:strCache>
                <c:ptCount val="1"/>
                <c:pt idx="0">
                  <c:v>Мъже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лица'!$D$6:$M$6</c:f>
              <c:numCache>
                <c:formatCode>#,##0</c:formatCode>
                <c:ptCount val="10"/>
                <c:pt idx="0">
                  <c:v>20998</c:v>
                </c:pt>
                <c:pt idx="1">
                  <c:v>121583</c:v>
                </c:pt>
                <c:pt idx="2">
                  <c:v>175840</c:v>
                </c:pt>
                <c:pt idx="3">
                  <c:v>245776</c:v>
                </c:pt>
                <c:pt idx="4">
                  <c:v>272687</c:v>
                </c:pt>
                <c:pt idx="5">
                  <c:v>292861</c:v>
                </c:pt>
                <c:pt idx="6">
                  <c:v>308892</c:v>
                </c:pt>
                <c:pt idx="7">
                  <c:v>278021</c:v>
                </c:pt>
                <c:pt idx="8">
                  <c:v>218941</c:v>
                </c:pt>
                <c:pt idx="9">
                  <c:v>84186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FCC-4A36-A1C0-ABCB0319EEB4}"/>
            </c:ext>
          </c:extLst>
        </c:ser>
        <c:ser>
          <c:idx val="1"/>
          <c:order val="1"/>
          <c:tx>
            <c:strRef>
              <c:f>'Осигурени лица'!$B$11</c:f>
              <c:strCache>
                <c:ptCount val="1"/>
                <c:pt idx="0">
                  <c:v>Жени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лица'!$D$7:$M$7</c:f>
              <c:numCache>
                <c:formatCode>#,##0</c:formatCode>
                <c:ptCount val="10"/>
                <c:pt idx="0">
                  <c:v>18589</c:v>
                </c:pt>
                <c:pt idx="1">
                  <c:v>105340</c:v>
                </c:pt>
                <c:pt idx="2">
                  <c:v>156837</c:v>
                </c:pt>
                <c:pt idx="3">
                  <c:v>223526</c:v>
                </c:pt>
                <c:pt idx="4">
                  <c:v>249560</c:v>
                </c:pt>
                <c:pt idx="5">
                  <c:v>270113</c:v>
                </c:pt>
                <c:pt idx="6">
                  <c:v>294185</c:v>
                </c:pt>
                <c:pt idx="7">
                  <c:v>264529</c:v>
                </c:pt>
                <c:pt idx="8">
                  <c:v>220086</c:v>
                </c:pt>
                <c:pt idx="9">
                  <c:v>78809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FCC-4A36-A1C0-ABCB0319EEB4}"/>
            </c:ext>
          </c:extLst>
        </c:ser>
        <c:ser>
          <c:idx val="2"/>
          <c:order val="2"/>
          <c:tx>
            <c:strRef>
              <c:f>'Осигурени лица'!$B$12</c:f>
              <c:strCache>
                <c:ptCount val="1"/>
                <c:pt idx="0">
                  <c:v>Всичко</c:v>
                </c:pt>
              </c:strCache>
            </c:strRef>
          </c:tx>
          <c:spPr>
            <a:ln>
              <a:solidFill>
                <a:srgbClr val="000000"/>
              </a:solidFill>
            </a:ln>
          </c:spPr>
          <c:invertIfNegative val="0"/>
          <c:cat>
            <c:strRef>
              <c:f>'Осигурени лица'!$D$4:$N$4</c:f>
              <c:strCache>
                <c:ptCount val="11"/>
                <c:pt idx="0">
                  <c:v>15-19 г.</c:v>
                </c:pt>
                <c:pt idx="1">
                  <c:v>20-24 г.</c:v>
                </c:pt>
                <c:pt idx="2">
                  <c:v>25-29 г.</c:v>
                </c:pt>
                <c:pt idx="3">
                  <c:v>30-34 г.</c:v>
                </c:pt>
                <c:pt idx="4">
                  <c:v>35-39 г.</c:v>
                </c:pt>
                <c:pt idx="5">
                  <c:v>40-44 г.</c:v>
                </c:pt>
                <c:pt idx="6">
                  <c:v>45-49 г.</c:v>
                </c:pt>
                <c:pt idx="7">
                  <c:v>50-54 г.</c:v>
                </c:pt>
                <c:pt idx="8">
                  <c:v>55-59 г.</c:v>
                </c:pt>
                <c:pt idx="9">
                  <c:v>60-64 г.</c:v>
                </c:pt>
                <c:pt idx="10">
                  <c:v>над 64 г.</c:v>
                </c:pt>
              </c:strCache>
            </c:strRef>
          </c:cat>
          <c:val>
            <c:numRef>
              <c:f>'Осигурени лица'!$D$8:$M$8</c:f>
              <c:numCache>
                <c:formatCode>#,##0</c:formatCode>
                <c:ptCount val="10"/>
                <c:pt idx="0">
                  <c:v>39587</c:v>
                </c:pt>
                <c:pt idx="1">
                  <c:v>226923</c:v>
                </c:pt>
                <c:pt idx="2">
                  <c:v>332677</c:v>
                </c:pt>
                <c:pt idx="3">
                  <c:v>469302</c:v>
                </c:pt>
                <c:pt idx="4">
                  <c:v>522247</c:v>
                </c:pt>
                <c:pt idx="5">
                  <c:v>562974</c:v>
                </c:pt>
                <c:pt idx="6">
                  <c:v>603077</c:v>
                </c:pt>
                <c:pt idx="7">
                  <c:v>542550</c:v>
                </c:pt>
                <c:pt idx="8">
                  <c:v>439027</c:v>
                </c:pt>
                <c:pt idx="9">
                  <c:v>162995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FCC-4A36-A1C0-ABCB0319EEB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gapDepth val="0"/>
        <c:shape val="box"/>
        <c:axId val="142394880"/>
        <c:axId val="142396416"/>
        <c:axId val="0"/>
      </c:bar3DChart>
      <c:catAx>
        <c:axId val="142394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641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142396416"/>
        <c:scaling>
          <c:orientation val="minMax"/>
          <c:max val="650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394880"/>
        <c:crosses val="autoZero"/>
        <c:crossBetween val="between"/>
        <c:majorUnit val="100000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9552301484702457"/>
          <c:y val="0.30689655172413832"/>
          <c:w val="8.95522388059702E-2"/>
          <c:h val="0.2103448275862082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715" b="0" i="0" u="none" strike="noStrike" baseline="0">
              <a:ln>
                <a:noFill/>
              </a:ln>
              <a:solidFill>
                <a:srgbClr val="000000"/>
              </a:solidFill>
              <a:effectLst/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422" r="0.75000000000000422" t="1" header="0.5" footer="0.5"/>
    <c:pageSetup paperSize="9" orientation="landscape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'Натрупани средства'!$D$27</c:f>
          <c:strCache>
            <c:ptCount val="1"/>
            <c:pt idx="0">
              <c:v>Среден размер* на натрупаните средства на едно осигурено лице в УПФ към  31.3.2022 г.</c:v>
            </c:pt>
          </c:strCache>
        </c:strRef>
      </c:tx>
      <c:layout>
        <c:manualLayout>
          <c:xMode val="edge"/>
          <c:yMode val="edge"/>
          <c:x val="0.14216868226399929"/>
          <c:y val="3.583061889250815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7.7108433734939932E-2"/>
          <c:y val="0.13355070101075917"/>
          <c:w val="0.84337349397590367"/>
          <c:h val="0.65472416836982705"/>
        </c:manualLayout>
      </c:layout>
      <c:barChart>
        <c:barDir val="bar"/>
        <c:grouping val="clustered"/>
        <c:varyColors val="0"/>
        <c:ser>
          <c:idx val="3"/>
          <c:order val="0"/>
          <c:tx>
            <c:strRef>
              <c:f>'Натрупани средства'!$B$8</c:f>
              <c:strCache>
                <c:ptCount val="1"/>
                <c:pt idx="0">
                  <c:v>Общо</c:v>
                </c:pt>
              </c:strCache>
            </c:strRef>
          </c:tx>
          <c:spPr>
            <a:solidFill>
              <a:srgbClr val="CC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средства'!$C$8:$M$8</c:f>
              <c:numCache>
                <c:formatCode>#,##0.00</c:formatCode>
                <c:ptCount val="11"/>
                <c:pt idx="0">
                  <c:v>4212.239023768384</c:v>
                </c:pt>
                <c:pt idx="1">
                  <c:v>177.31960214211736</c:v>
                </c:pt>
                <c:pt idx="2">
                  <c:v>773.71820269430589</c:v>
                </c:pt>
                <c:pt idx="3">
                  <c:v>1956.0607415000134</c:v>
                </c:pt>
                <c:pt idx="4">
                  <c:v>3229.4561089234649</c:v>
                </c:pt>
                <c:pt idx="5">
                  <c:v>4263.8010680386869</c:v>
                </c:pt>
                <c:pt idx="6">
                  <c:v>4951.7868226418977</c:v>
                </c:pt>
                <c:pt idx="7">
                  <c:v>5219.6832611092777</c:v>
                </c:pt>
                <c:pt idx="8">
                  <c:v>5326.1490175652016</c:v>
                </c:pt>
                <c:pt idx="9">
                  <c:v>5216.8650365467274</c:v>
                </c:pt>
                <c:pt idx="10">
                  <c:v>4553.1075161201261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B4-4E24-8141-29FD30A23A32}"/>
            </c:ext>
          </c:extLst>
        </c:ser>
        <c:ser>
          <c:idx val="2"/>
          <c:order val="1"/>
          <c:tx>
            <c:strRef>
              <c:f>'Натрупани средства'!$B$7</c:f>
              <c:strCache>
                <c:ptCount val="1"/>
                <c:pt idx="0">
                  <c:v>Жени</c:v>
                </c:pt>
              </c:strCache>
            </c:strRef>
          </c:tx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средства'!$C$7:$M$7</c:f>
              <c:numCache>
                <c:formatCode>#,##0.00</c:formatCode>
                <c:ptCount val="11"/>
                <c:pt idx="0">
                  <c:v>4012.5278625182959</c:v>
                </c:pt>
                <c:pt idx="1">
                  <c:v>162.551238366776</c:v>
                </c:pt>
                <c:pt idx="2">
                  <c:v>682.87402752990306</c:v>
                </c:pt>
                <c:pt idx="3">
                  <c:v>1741.6471721596304</c:v>
                </c:pt>
                <c:pt idx="4">
                  <c:v>2825.0685864284246</c:v>
                </c:pt>
                <c:pt idx="5">
                  <c:v>3804.1938418416416</c:v>
                </c:pt>
                <c:pt idx="6">
                  <c:v>4609.4965683621285</c:v>
                </c:pt>
                <c:pt idx="7">
                  <c:v>5027.2608982443016</c:v>
                </c:pt>
                <c:pt idx="8">
                  <c:v>5364.5996463903766</c:v>
                </c:pt>
                <c:pt idx="9">
                  <c:v>5186.5486878311231</c:v>
                </c:pt>
                <c:pt idx="10">
                  <c:v>4267.2568299305904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B4-4E24-8141-29FD30A23A32}"/>
            </c:ext>
          </c:extLst>
        </c:ser>
        <c:ser>
          <c:idx val="1"/>
          <c:order val="2"/>
          <c:tx>
            <c:strRef>
              <c:f>'Натрупани средства'!$B$6</c:f>
              <c:strCache>
                <c:ptCount val="1"/>
                <c:pt idx="0">
                  <c:v>Мъже</c:v>
                </c:pt>
              </c:strCache>
            </c:strRef>
          </c:tx>
          <c:spPr>
            <a:solidFill>
              <a:srgbClr val="99CC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'Натрупани средства'!$C$4:$N$4</c:f>
              <c:strCache>
                <c:ptCount val="12"/>
                <c:pt idx="0">
                  <c:v>Общо</c:v>
                </c:pt>
                <c:pt idx="1">
                  <c:v>15-19 г.</c:v>
                </c:pt>
                <c:pt idx="2">
                  <c:v>20-24 г.</c:v>
                </c:pt>
                <c:pt idx="3">
                  <c:v>25-29 г.</c:v>
                </c:pt>
                <c:pt idx="4">
                  <c:v>30-34 г.</c:v>
                </c:pt>
                <c:pt idx="5">
                  <c:v>35-39 г.</c:v>
                </c:pt>
                <c:pt idx="6">
                  <c:v>40-44 г.</c:v>
                </c:pt>
                <c:pt idx="7">
                  <c:v>45-49 г.</c:v>
                </c:pt>
                <c:pt idx="8">
                  <c:v>50-54 г.</c:v>
                </c:pt>
                <c:pt idx="9">
                  <c:v>55-59 г.</c:v>
                </c:pt>
                <c:pt idx="10">
                  <c:v>60-64 г.</c:v>
                </c:pt>
                <c:pt idx="11">
                  <c:v>над 64 г.</c:v>
                </c:pt>
              </c:strCache>
            </c:strRef>
          </c:cat>
          <c:val>
            <c:numRef>
              <c:f>'Натрупани средства'!$C$6:$M$6</c:f>
              <c:numCache>
                <c:formatCode>#,##0.00</c:formatCode>
                <c:ptCount val="11"/>
                <c:pt idx="0">
                  <c:v>4398.2842357676682</c:v>
                </c:pt>
                <c:pt idx="1">
                  <c:v>190.39366225354797</c:v>
                </c:pt>
                <c:pt idx="2">
                  <c:v>852.42596127748118</c:v>
                </c:pt>
                <c:pt idx="3">
                  <c:v>2147.3026715195629</c:v>
                </c:pt>
                <c:pt idx="4">
                  <c:v>3597.2345956480699</c:v>
                </c:pt>
                <c:pt idx="5">
                  <c:v>4684.428305016374</c:v>
                </c:pt>
                <c:pt idx="6">
                  <c:v>5267.4896559118479</c:v>
                </c:pt>
                <c:pt idx="7">
                  <c:v>5402.9439891936345</c:v>
                </c:pt>
                <c:pt idx="8">
                  <c:v>5289.5643480888139</c:v>
                </c:pt>
                <c:pt idx="9">
                  <c:v>5247.3399312600177</c:v>
                </c:pt>
                <c:pt idx="10">
                  <c:v>4820.700782552919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B4-4E24-8141-29FD30A23A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2490624"/>
        <c:axId val="142504704"/>
      </c:barChart>
      <c:catAx>
        <c:axId val="142490624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5047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04704"/>
        <c:scaling>
          <c:orientation val="minMax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50000"/>
                </a:schemeClr>
              </a:solidFill>
              <a:prstDash val="solid"/>
            </a:ln>
          </c:spPr>
        </c:majorGridlines>
        <c:numFmt formatCode="#,##0\ &quot;лв&quot;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 sz="9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bg-BG"/>
          </a:p>
        </c:txPr>
        <c:crossAx val="142490624"/>
        <c:crosses val="autoZero"/>
        <c:crossBetween val="between"/>
        <c:majorUnit val="200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3132527094400364"/>
          <c:y val="0.38436550480050158"/>
          <c:w val="6.2650541888005701E-2"/>
          <c:h val="0.416938794702781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bg-BG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bg-BG"/>
    </a:p>
  </c:txPr>
  <c:printSettings>
    <c:headerFooter alignWithMargins="0"/>
    <c:pageMargins b="1" l="0.75000000000000377" r="0.75000000000000377" t="1" header="0.5" footer="0.5"/>
    <c:pageSetup paperSize="9" orientation="landscape" horizontalDpi="0" verticalDpi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</xdr:colOff>
      <xdr:row>20</xdr:row>
      <xdr:rowOff>133350</xdr:rowOff>
    </xdr:from>
    <xdr:to>
      <xdr:col>14</xdr:col>
      <xdr:colOff>9525</xdr:colOff>
      <xdr:row>37</xdr:row>
      <xdr:rowOff>123825</xdr:rowOff>
    </xdr:to>
    <xdr:graphicFrame macro="">
      <xdr:nvGraphicFramePr>
        <xdr:cNvPr id="133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38100</xdr:colOff>
      <xdr:row>39</xdr:row>
      <xdr:rowOff>114300</xdr:rowOff>
    </xdr:from>
    <xdr:to>
      <xdr:col>14</xdr:col>
      <xdr:colOff>47625</xdr:colOff>
      <xdr:row>55</xdr:row>
      <xdr:rowOff>123825</xdr:rowOff>
    </xdr:to>
    <xdr:graphicFrame macro="">
      <xdr:nvGraphicFramePr>
        <xdr:cNvPr id="1335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9525</xdr:colOff>
      <xdr:row>57</xdr:row>
      <xdr:rowOff>38100</xdr:rowOff>
    </xdr:from>
    <xdr:to>
      <xdr:col>14</xdr:col>
      <xdr:colOff>28575</xdr:colOff>
      <xdr:row>74</xdr:row>
      <xdr:rowOff>19050</xdr:rowOff>
    </xdr:to>
    <xdr:graphicFrame macro="">
      <xdr:nvGraphicFramePr>
        <xdr:cNvPr id="133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390525</xdr:colOff>
      <xdr:row>43</xdr:row>
      <xdr:rowOff>76199</xdr:rowOff>
    </xdr:from>
    <xdr:to>
      <xdr:col>9</xdr:col>
      <xdr:colOff>409575</xdr:colOff>
      <xdr:row>51</xdr:row>
      <xdr:rowOff>104775</xdr:rowOff>
    </xdr:to>
    <xdr:sp macro="" textlink="">
      <xdr:nvSpPr>
        <xdr:cNvPr id="1337" name="Line 4"/>
        <xdr:cNvSpPr>
          <a:spLocks noChangeShapeType="1"/>
        </xdr:cNvSpPr>
      </xdr:nvSpPr>
      <xdr:spPr bwMode="auto">
        <a:xfrm flipH="1" flipV="1">
          <a:off x="5438775" y="7067549"/>
          <a:ext cx="19050" cy="1323976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10</xdr:col>
      <xdr:colOff>238123</xdr:colOff>
      <xdr:row>61</xdr:row>
      <xdr:rowOff>152399</xdr:rowOff>
    </xdr:from>
    <xdr:to>
      <xdr:col>10</xdr:col>
      <xdr:colOff>257175</xdr:colOff>
      <xdr:row>70</xdr:row>
      <xdr:rowOff>47621</xdr:rowOff>
    </xdr:to>
    <xdr:sp macro="" textlink="">
      <xdr:nvSpPr>
        <xdr:cNvPr id="1338" name="Line 5"/>
        <xdr:cNvSpPr>
          <a:spLocks noChangeShapeType="1"/>
        </xdr:cNvSpPr>
      </xdr:nvSpPr>
      <xdr:spPr bwMode="auto">
        <a:xfrm flipV="1">
          <a:off x="5905498" y="10058399"/>
          <a:ext cx="19052" cy="1352547"/>
        </a:xfrm>
        <a:prstGeom prst="line">
          <a:avLst/>
        </a:prstGeom>
        <a:noFill/>
        <a:ln w="12700">
          <a:solidFill>
            <a:srgbClr val="000000"/>
          </a:solidFill>
          <a:prstDash val="dash"/>
          <a:round/>
          <a:headEnd/>
          <a:tailEnd/>
        </a:ln>
      </xdr:spPr>
    </xdr:sp>
    <xdr:clientData/>
  </xdr:twoCellAnchor>
  <xdr:twoCellAnchor>
    <xdr:from>
      <xdr:col>15</xdr:col>
      <xdr:colOff>590549</xdr:colOff>
      <xdr:row>21</xdr:row>
      <xdr:rowOff>0</xdr:rowOff>
    </xdr:from>
    <xdr:to>
      <xdr:col>27</xdr:col>
      <xdr:colOff>276224</xdr:colOff>
      <xdr:row>37</xdr:row>
      <xdr:rowOff>133350</xdr:rowOff>
    </xdr:to>
    <xdr:graphicFrame macro="">
      <xdr:nvGraphicFramePr>
        <xdr:cNvPr id="1340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15</xdr:col>
      <xdr:colOff>571499</xdr:colOff>
      <xdr:row>39</xdr:row>
      <xdr:rowOff>95250</xdr:rowOff>
    </xdr:from>
    <xdr:to>
      <xdr:col>27</xdr:col>
      <xdr:colOff>304800</xdr:colOff>
      <xdr:row>56</xdr:row>
      <xdr:rowOff>85725</xdr:rowOff>
    </xdr:to>
    <xdr:graphicFrame macro="">
      <xdr:nvGraphicFramePr>
        <xdr:cNvPr id="1341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28575</xdr:colOff>
      <xdr:row>76</xdr:row>
      <xdr:rowOff>133350</xdr:rowOff>
    </xdr:from>
    <xdr:to>
      <xdr:col>14</xdr:col>
      <xdr:colOff>28575</xdr:colOff>
      <xdr:row>92</xdr:row>
      <xdr:rowOff>152400</xdr:rowOff>
    </xdr:to>
    <xdr:graphicFrame macro="">
      <xdr:nvGraphicFramePr>
        <xdr:cNvPr id="1342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15</xdr:col>
      <xdr:colOff>600075</xdr:colOff>
      <xdr:row>58</xdr:row>
      <xdr:rowOff>57150</xdr:rowOff>
    </xdr:from>
    <xdr:to>
      <xdr:col>27</xdr:col>
      <xdr:colOff>342900</xdr:colOff>
      <xdr:row>74</xdr:row>
      <xdr:rowOff>66675</xdr:rowOff>
    </xdr:to>
    <xdr:graphicFrame macro="">
      <xdr:nvGraphicFramePr>
        <xdr:cNvPr id="1344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142085</xdr:colOff>
      <xdr:row>81</xdr:row>
      <xdr:rowOff>9525</xdr:rowOff>
    </xdr:from>
    <xdr:to>
      <xdr:col>8</xdr:col>
      <xdr:colOff>152400</xdr:colOff>
      <xdr:row>88</xdr:row>
      <xdr:rowOff>148433</xdr:rowOff>
    </xdr:to>
    <xdr:cxnSp macro="">
      <xdr:nvCxnSpPr>
        <xdr:cNvPr id="14" name="Straight Connector 13"/>
        <xdr:cNvCxnSpPr/>
      </xdr:nvCxnSpPr>
      <xdr:spPr>
        <a:xfrm flipH="1">
          <a:off x="4571210" y="13154025"/>
          <a:ext cx="10315" cy="1272383"/>
        </a:xfrm>
        <a:prstGeom prst="line">
          <a:avLst/>
        </a:prstGeom>
        <a:ln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590550</xdr:colOff>
      <xdr:row>2</xdr:row>
      <xdr:rowOff>114300</xdr:rowOff>
    </xdr:from>
    <xdr:to>
      <xdr:col>27</xdr:col>
      <xdr:colOff>247650</xdr:colOff>
      <xdr:row>18</xdr:row>
      <xdr:rowOff>133350</xdr:rowOff>
    </xdr:to>
    <xdr:graphicFrame macro="">
      <xdr:nvGraphicFramePr>
        <xdr:cNvPr id="15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0.58896</cdr:x>
      <cdr:y>0.223</cdr:y>
    </cdr:from>
    <cdr:to>
      <cdr:x>0.58922</cdr:x>
      <cdr:y>0.78073</cdr:y>
    </cdr:to>
    <cdr:sp macro="" textlink="">
      <cdr:nvSpPr>
        <cdr:cNvPr id="204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4370049" y="609600"/>
          <a:ext cx="1926" cy="152466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12700">
          <a:solidFill>
            <a:srgbClr val="000000"/>
          </a:solidFill>
          <a:prstDash val="dash"/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bg-B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304800</xdr:colOff>
      <xdr:row>22</xdr:row>
      <xdr:rowOff>19050</xdr:rowOff>
    </xdr:from>
    <xdr:to>
      <xdr:col>13</xdr:col>
      <xdr:colOff>304800</xdr:colOff>
      <xdr:row>40</xdr:row>
      <xdr:rowOff>28575</xdr:rowOff>
    </xdr:to>
    <xdr:graphicFrame macro="">
      <xdr:nvGraphicFramePr>
        <xdr:cNvPr id="420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285750</xdr:colOff>
      <xdr:row>41</xdr:row>
      <xdr:rowOff>9525</xdr:rowOff>
    </xdr:from>
    <xdr:to>
      <xdr:col>13</xdr:col>
      <xdr:colOff>295275</xdr:colOff>
      <xdr:row>59</xdr:row>
      <xdr:rowOff>142875</xdr:rowOff>
    </xdr:to>
    <xdr:graphicFrame macro="">
      <xdr:nvGraphicFramePr>
        <xdr:cNvPr id="421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276225</xdr:colOff>
      <xdr:row>61</xdr:row>
      <xdr:rowOff>19050</xdr:rowOff>
    </xdr:from>
    <xdr:to>
      <xdr:col>13</xdr:col>
      <xdr:colOff>304800</xdr:colOff>
      <xdr:row>79</xdr:row>
      <xdr:rowOff>142875</xdr:rowOff>
    </xdr:to>
    <xdr:graphicFrame macro="">
      <xdr:nvGraphicFramePr>
        <xdr:cNvPr id="421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266700</xdr:colOff>
      <xdr:row>81</xdr:row>
      <xdr:rowOff>47625</xdr:rowOff>
    </xdr:from>
    <xdr:to>
      <xdr:col>13</xdr:col>
      <xdr:colOff>304800</xdr:colOff>
      <xdr:row>99</xdr:row>
      <xdr:rowOff>38100</xdr:rowOff>
    </xdr:to>
    <xdr:graphicFrame macro="">
      <xdr:nvGraphicFramePr>
        <xdr:cNvPr id="421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B101"/>
  <sheetViews>
    <sheetView showGridLines="0" tabSelected="1" workbookViewId="0"/>
  </sheetViews>
  <sheetFormatPr defaultColWidth="9.140625" defaultRowHeight="12.75" x14ac:dyDescent="0.2"/>
  <cols>
    <col min="1" max="1" width="1.42578125" style="7" customWidth="1"/>
    <col min="2" max="14" width="9.28515625" style="7" customWidth="1"/>
    <col min="15" max="15" width="10.28515625" style="7" customWidth="1"/>
    <col min="16" max="16384" width="9.140625" style="7"/>
  </cols>
  <sheetData>
    <row r="1" spans="1:28" ht="8.25" customHeight="1" x14ac:dyDescent="0.2"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</row>
    <row r="2" spans="1:28" x14ac:dyDescent="0.2">
      <c r="B2" s="82" t="str">
        <f>'-'!B2</f>
        <v>Осигурени лица в пенсионните фондовете по пол и възраст към 31.3.2022 г.</v>
      </c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28" ht="10.5" customHeight="1" x14ac:dyDescent="0.2">
      <c r="A3" s="9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28" ht="28.5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28" t="s">
        <v>24</v>
      </c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28" ht="13.5" customHeight="1" x14ac:dyDescent="0.2">
      <c r="B5" s="79" t="s">
        <v>25</v>
      </c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1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28" ht="12" customHeight="1" x14ac:dyDescent="0.2">
      <c r="B6" s="29" t="s">
        <v>3</v>
      </c>
      <c r="C6" s="30">
        <f>'-'!C6</f>
        <v>2019785</v>
      </c>
      <c r="D6" s="30">
        <f>'-'!D6</f>
        <v>20998</v>
      </c>
      <c r="E6" s="30">
        <f>'-'!E6</f>
        <v>121583</v>
      </c>
      <c r="F6" s="30">
        <f>'-'!F6</f>
        <v>175840</v>
      </c>
      <c r="G6" s="30">
        <f>'-'!G6</f>
        <v>245776</v>
      </c>
      <c r="H6" s="30">
        <f>'-'!H6</f>
        <v>272687</v>
      </c>
      <c r="I6" s="30">
        <f>'-'!I6</f>
        <v>292861</v>
      </c>
      <c r="J6" s="30">
        <f>'-'!J6</f>
        <v>308892</v>
      </c>
      <c r="K6" s="30">
        <f>'-'!K6</f>
        <v>278021</v>
      </c>
      <c r="L6" s="30">
        <f>'-'!L6</f>
        <v>218941</v>
      </c>
      <c r="M6" s="30">
        <f>'-'!M6</f>
        <v>84186</v>
      </c>
      <c r="N6" s="31"/>
      <c r="O6" s="32">
        <f>'-'!O6</f>
        <v>43.046544374772559</v>
      </c>
      <c r="Q6" s="66"/>
      <c r="R6" s="66"/>
      <c r="S6" s="66"/>
      <c r="T6" s="66"/>
      <c r="U6" s="66"/>
      <c r="V6" s="66"/>
      <c r="W6" s="66"/>
      <c r="X6" s="66"/>
      <c r="Y6" s="66"/>
      <c r="Z6" s="66"/>
      <c r="AA6" s="66"/>
      <c r="AB6" s="66"/>
    </row>
    <row r="7" spans="1:28" ht="12" customHeight="1" x14ac:dyDescent="0.2">
      <c r="B7" s="29" t="s">
        <v>4</v>
      </c>
      <c r="C7" s="30">
        <f>'-'!C7</f>
        <v>1881574</v>
      </c>
      <c r="D7" s="30">
        <f>'-'!D7</f>
        <v>18589</v>
      </c>
      <c r="E7" s="30">
        <f>'-'!E7</f>
        <v>105340</v>
      </c>
      <c r="F7" s="30">
        <f>'-'!F7</f>
        <v>156837</v>
      </c>
      <c r="G7" s="30">
        <f>'-'!G7</f>
        <v>223526</v>
      </c>
      <c r="H7" s="30">
        <f>'-'!H7</f>
        <v>249560</v>
      </c>
      <c r="I7" s="30">
        <f>'-'!I7</f>
        <v>270113</v>
      </c>
      <c r="J7" s="30">
        <f>'-'!J7</f>
        <v>294185</v>
      </c>
      <c r="K7" s="30">
        <f>'-'!K7</f>
        <v>264529</v>
      </c>
      <c r="L7" s="30">
        <f>'-'!L7</f>
        <v>220086</v>
      </c>
      <c r="M7" s="30">
        <f>'-'!M7</f>
        <v>78809</v>
      </c>
      <c r="N7" s="31"/>
      <c r="O7" s="32">
        <f>'-'!O7</f>
        <v>43.093712588503031</v>
      </c>
      <c r="Q7" s="66"/>
      <c r="R7" s="66"/>
      <c r="S7" s="66"/>
      <c r="T7" s="66"/>
      <c r="U7" s="66"/>
      <c r="V7" s="66"/>
      <c r="W7" s="66"/>
      <c r="X7" s="66"/>
      <c r="Y7" s="66"/>
      <c r="Z7" s="66"/>
      <c r="AA7" s="66"/>
      <c r="AB7" s="66"/>
    </row>
    <row r="8" spans="1:28" s="10" customFormat="1" ht="12" customHeight="1" x14ac:dyDescent="0.2">
      <c r="B8" s="33" t="s">
        <v>5</v>
      </c>
      <c r="C8" s="34">
        <f>'-'!C8</f>
        <v>3901359</v>
      </c>
      <c r="D8" s="34">
        <f>'-'!D8</f>
        <v>39587</v>
      </c>
      <c r="E8" s="34">
        <f>'-'!E8</f>
        <v>226923</v>
      </c>
      <c r="F8" s="34">
        <f>'-'!F8</f>
        <v>332677</v>
      </c>
      <c r="G8" s="34">
        <f>'-'!G8</f>
        <v>469302</v>
      </c>
      <c r="H8" s="34">
        <f>'-'!H8</f>
        <v>522247</v>
      </c>
      <c r="I8" s="34">
        <f>'-'!I8</f>
        <v>562974</v>
      </c>
      <c r="J8" s="34">
        <f>'-'!J8</f>
        <v>603077</v>
      </c>
      <c r="K8" s="34">
        <f>'-'!K8</f>
        <v>542550</v>
      </c>
      <c r="L8" s="34">
        <f>'-'!L8</f>
        <v>439027</v>
      </c>
      <c r="M8" s="34">
        <f>'-'!M8</f>
        <v>162995</v>
      </c>
      <c r="N8" s="35"/>
      <c r="O8" s="36">
        <f>'-'!O8</f>
        <v>43.069292982265928</v>
      </c>
      <c r="Q8" s="67"/>
      <c r="R8" s="67"/>
      <c r="S8" s="67"/>
      <c r="T8" s="67"/>
      <c r="U8" s="67"/>
      <c r="V8" s="67"/>
      <c r="W8" s="67"/>
      <c r="X8" s="67"/>
      <c r="Y8" s="67"/>
      <c r="Z8" s="67"/>
      <c r="AA8" s="67"/>
      <c r="AB8" s="67"/>
    </row>
    <row r="9" spans="1:28" ht="13.5" customHeight="1" x14ac:dyDescent="0.2">
      <c r="B9" s="79" t="s">
        <v>23</v>
      </c>
      <c r="C9" s="80"/>
      <c r="D9" s="80"/>
      <c r="E9" s="80"/>
      <c r="F9" s="80"/>
      <c r="G9" s="80"/>
      <c r="H9" s="80"/>
      <c r="I9" s="80"/>
      <c r="J9" s="80"/>
      <c r="K9" s="80"/>
      <c r="L9" s="80"/>
      <c r="M9" s="80"/>
      <c r="N9" s="80"/>
      <c r="O9" s="81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</row>
    <row r="10" spans="1:28" ht="12" customHeight="1" x14ac:dyDescent="0.2">
      <c r="B10" s="37" t="s">
        <v>3</v>
      </c>
      <c r="C10" s="30">
        <f>'-'!C10</f>
        <v>264242</v>
      </c>
      <c r="D10" s="30">
        <f>'-'!D10</f>
        <v>128</v>
      </c>
      <c r="E10" s="30">
        <f>'-'!E10</f>
        <v>3025</v>
      </c>
      <c r="F10" s="30">
        <f>'-'!F10</f>
        <v>10170</v>
      </c>
      <c r="G10" s="30">
        <f>'-'!G10</f>
        <v>19563</v>
      </c>
      <c r="H10" s="30">
        <f>'-'!H10</f>
        <v>27848</v>
      </c>
      <c r="I10" s="30">
        <f>'-'!I10</f>
        <v>39689</v>
      </c>
      <c r="J10" s="30">
        <f>'-'!J10</f>
        <v>45863</v>
      </c>
      <c r="K10" s="30">
        <f>'-'!K10</f>
        <v>47609</v>
      </c>
      <c r="L10" s="30">
        <f>'-'!L10</f>
        <v>35659</v>
      </c>
      <c r="M10" s="30">
        <f>'-'!M10</f>
        <v>18180</v>
      </c>
      <c r="N10" s="30">
        <f>'-'!N10</f>
        <v>16508</v>
      </c>
      <c r="O10" s="32">
        <f>'-'!O10</f>
        <v>47.379813125846759</v>
      </c>
      <c r="Q10" s="66"/>
      <c r="R10" s="66"/>
      <c r="S10" s="66"/>
      <c r="T10" s="66"/>
      <c r="U10" s="66"/>
      <c r="V10" s="66"/>
      <c r="W10" s="66"/>
      <c r="X10" s="66"/>
      <c r="Y10" s="66"/>
      <c r="Z10" s="66"/>
      <c r="AA10" s="66"/>
      <c r="AB10" s="66"/>
    </row>
    <row r="11" spans="1:28" ht="12" customHeight="1" x14ac:dyDescent="0.2">
      <c r="B11" s="37" t="s">
        <v>4</v>
      </c>
      <c r="C11" s="30">
        <f>'-'!C11</f>
        <v>43302</v>
      </c>
      <c r="D11" s="30">
        <f>'-'!D11</f>
        <v>12</v>
      </c>
      <c r="E11" s="30">
        <f>'-'!E11</f>
        <v>628</v>
      </c>
      <c r="F11" s="30">
        <f>'-'!F11</f>
        <v>1707</v>
      </c>
      <c r="G11" s="30">
        <f>'-'!G11</f>
        <v>2928</v>
      </c>
      <c r="H11" s="30">
        <f>'-'!H11</f>
        <v>4004</v>
      </c>
      <c r="I11" s="30">
        <f>'-'!I11</f>
        <v>5180</v>
      </c>
      <c r="J11" s="30">
        <f>'-'!J11</f>
        <v>6509</v>
      </c>
      <c r="K11" s="30">
        <f>'-'!K11</f>
        <v>8261</v>
      </c>
      <c r="L11" s="30">
        <f>'-'!L11</f>
        <v>5373</v>
      </c>
      <c r="M11" s="30">
        <f>'-'!M11</f>
        <v>3181</v>
      </c>
      <c r="N11" s="30">
        <f>'-'!N11</f>
        <v>5519</v>
      </c>
      <c r="O11" s="32">
        <f>'-'!O11</f>
        <v>48.053004480162592</v>
      </c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66"/>
      <c r="AB11" s="66"/>
    </row>
    <row r="12" spans="1:28" s="10" customFormat="1" ht="12" customHeight="1" x14ac:dyDescent="0.2">
      <c r="B12" s="38" t="s">
        <v>5</v>
      </c>
      <c r="C12" s="34">
        <f>'-'!C12</f>
        <v>307544</v>
      </c>
      <c r="D12" s="34">
        <f>'-'!D12</f>
        <v>140</v>
      </c>
      <c r="E12" s="34">
        <f>'-'!E12</f>
        <v>3653</v>
      </c>
      <c r="F12" s="34">
        <f>'-'!F12</f>
        <v>11877</v>
      </c>
      <c r="G12" s="34">
        <f>'-'!G12</f>
        <v>22491</v>
      </c>
      <c r="H12" s="34">
        <f>'-'!H12</f>
        <v>31852</v>
      </c>
      <c r="I12" s="34">
        <f>'-'!I12</f>
        <v>44869</v>
      </c>
      <c r="J12" s="34">
        <f>'-'!J12</f>
        <v>52372</v>
      </c>
      <c r="K12" s="34">
        <f>'-'!K12</f>
        <v>55870</v>
      </c>
      <c r="L12" s="34">
        <f>'-'!L12</f>
        <v>41032</v>
      </c>
      <c r="M12" s="34">
        <f>'-'!M12</f>
        <v>21361</v>
      </c>
      <c r="N12" s="34">
        <f>'-'!N12</f>
        <v>22027</v>
      </c>
      <c r="O12" s="36">
        <f>'-'!O12</f>
        <v>47.474598041255888</v>
      </c>
      <c r="Q12" s="67"/>
      <c r="R12" s="67"/>
      <c r="S12" s="67"/>
      <c r="T12" s="67"/>
      <c r="U12" s="67"/>
      <c r="V12" s="67"/>
      <c r="W12" s="67"/>
      <c r="X12" s="67"/>
      <c r="Y12" s="67"/>
      <c r="Z12" s="67"/>
      <c r="AA12" s="67"/>
      <c r="AB12" s="67"/>
    </row>
    <row r="13" spans="1:28" ht="13.5" customHeight="1" x14ac:dyDescent="0.2">
      <c r="B13" s="79" t="s">
        <v>7</v>
      </c>
      <c r="C13" s="80"/>
      <c r="D13" s="80"/>
      <c r="E13" s="80"/>
      <c r="F13" s="80"/>
      <c r="G13" s="80"/>
      <c r="H13" s="80"/>
      <c r="I13" s="80"/>
      <c r="J13" s="80"/>
      <c r="K13" s="80"/>
      <c r="L13" s="80"/>
      <c r="M13" s="80"/>
      <c r="N13" s="80"/>
      <c r="O13" s="81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6"/>
      <c r="AB13" s="66"/>
    </row>
    <row r="14" spans="1:28" ht="12" customHeight="1" x14ac:dyDescent="0.2">
      <c r="B14" s="37" t="s">
        <v>3</v>
      </c>
      <c r="C14" s="30">
        <f>'-'!C14</f>
        <v>367492</v>
      </c>
      <c r="D14" s="30">
        <f>'-'!D14</f>
        <v>146</v>
      </c>
      <c r="E14" s="30">
        <f>'-'!E14</f>
        <v>2808</v>
      </c>
      <c r="F14" s="30">
        <f>'-'!F14</f>
        <v>8379</v>
      </c>
      <c r="G14" s="30">
        <f>'-'!G14</f>
        <v>17516</v>
      </c>
      <c r="H14" s="30">
        <f>'-'!H14</f>
        <v>25977</v>
      </c>
      <c r="I14" s="30">
        <f>'-'!I14</f>
        <v>36005</v>
      </c>
      <c r="J14" s="30">
        <f>'-'!J14</f>
        <v>49444</v>
      </c>
      <c r="K14" s="30">
        <f>'-'!K14</f>
        <v>60431</v>
      </c>
      <c r="L14" s="30">
        <f>'-'!L14</f>
        <v>52563</v>
      </c>
      <c r="M14" s="30">
        <f>'-'!M14</f>
        <v>39314</v>
      </c>
      <c r="N14" s="30">
        <f>'-'!N14</f>
        <v>74909</v>
      </c>
      <c r="O14" s="32">
        <f>'-'!O14</f>
        <v>53.470836807331878</v>
      </c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6"/>
      <c r="AB14" s="66"/>
    </row>
    <row r="15" spans="1:28" ht="12" customHeight="1" x14ac:dyDescent="0.2">
      <c r="B15" s="37" t="s">
        <v>4</v>
      </c>
      <c r="C15" s="30">
        <f>'-'!C15</f>
        <v>279562</v>
      </c>
      <c r="D15" s="30">
        <f>'-'!D15</f>
        <v>82</v>
      </c>
      <c r="E15" s="30">
        <f>'-'!E15</f>
        <v>1620</v>
      </c>
      <c r="F15" s="30">
        <f>'-'!F15</f>
        <v>5426</v>
      </c>
      <c r="G15" s="30">
        <f>'-'!G15</f>
        <v>12119</v>
      </c>
      <c r="H15" s="30">
        <f>'-'!H15</f>
        <v>20345</v>
      </c>
      <c r="I15" s="30">
        <f>'-'!I15</f>
        <v>29506</v>
      </c>
      <c r="J15" s="30">
        <f>'-'!J15</f>
        <v>37109</v>
      </c>
      <c r="K15" s="30">
        <f>'-'!K15</f>
        <v>45140</v>
      </c>
      <c r="L15" s="30">
        <f>'-'!L15</f>
        <v>41720</v>
      </c>
      <c r="M15" s="30">
        <f>'-'!M15</f>
        <v>30706</v>
      </c>
      <c r="N15" s="30">
        <f>'-'!N15</f>
        <v>55789</v>
      </c>
      <c r="O15" s="32">
        <f>'-'!O15</f>
        <v>53.454052839799402</v>
      </c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6"/>
      <c r="AB15" s="66"/>
    </row>
    <row r="16" spans="1:28" s="10" customFormat="1" ht="12" customHeight="1" x14ac:dyDescent="0.2">
      <c r="B16" s="38" t="s">
        <v>5</v>
      </c>
      <c r="C16" s="34">
        <f>'-'!C16</f>
        <v>647054</v>
      </c>
      <c r="D16" s="34">
        <f>'-'!D16</f>
        <v>228</v>
      </c>
      <c r="E16" s="34">
        <f>'-'!E16</f>
        <v>4428</v>
      </c>
      <c r="F16" s="34">
        <f>'-'!F16</f>
        <v>13805</v>
      </c>
      <c r="G16" s="34">
        <f>'-'!G16</f>
        <v>29635</v>
      </c>
      <c r="H16" s="34">
        <f>'-'!H16</f>
        <v>46322</v>
      </c>
      <c r="I16" s="34">
        <f>'-'!I16</f>
        <v>65511</v>
      </c>
      <c r="J16" s="34">
        <f>'-'!J16</f>
        <v>86553</v>
      </c>
      <c r="K16" s="34">
        <f>'-'!K16</f>
        <v>105571</v>
      </c>
      <c r="L16" s="34">
        <f>'-'!L16</f>
        <v>94283</v>
      </c>
      <c r="M16" s="34">
        <f>'-'!M16</f>
        <v>70020</v>
      </c>
      <c r="N16" s="34">
        <f>'-'!N16</f>
        <v>130698</v>
      </c>
      <c r="O16" s="36">
        <f>'-'!O16</f>
        <v>53.463585233999027</v>
      </c>
      <c r="Q16" s="67"/>
      <c r="R16" s="67"/>
      <c r="S16" s="67"/>
      <c r="T16" s="67"/>
      <c r="U16" s="67"/>
      <c r="V16" s="67"/>
      <c r="W16" s="67"/>
      <c r="X16" s="67"/>
      <c r="Y16" s="67"/>
      <c r="Z16" s="67"/>
      <c r="AA16" s="67"/>
      <c r="AB16" s="67"/>
    </row>
    <row r="17" spans="2:28" s="10" customFormat="1" ht="13.5" customHeight="1" x14ac:dyDescent="0.2">
      <c r="B17" s="79" t="s">
        <v>11</v>
      </c>
      <c r="C17" s="80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80"/>
      <c r="O17" s="81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</row>
    <row r="18" spans="2:28" s="10" customFormat="1" ht="12" customHeight="1" x14ac:dyDescent="0.2">
      <c r="B18" s="37" t="s">
        <v>3</v>
      </c>
      <c r="C18" s="30">
        <f>'-'!C18</f>
        <v>3114</v>
      </c>
      <c r="D18" s="30">
        <f>'-'!D18</f>
        <v>1</v>
      </c>
      <c r="E18" s="30">
        <f>'-'!E18</f>
        <v>45</v>
      </c>
      <c r="F18" s="30">
        <f>'-'!F18</f>
        <v>210</v>
      </c>
      <c r="G18" s="30">
        <f>'-'!G18</f>
        <v>458</v>
      </c>
      <c r="H18" s="30">
        <f>'-'!H18</f>
        <v>592</v>
      </c>
      <c r="I18" s="30">
        <f>'-'!I18</f>
        <v>579</v>
      </c>
      <c r="J18" s="30">
        <f>'-'!J18</f>
        <v>447</v>
      </c>
      <c r="K18" s="30">
        <f>'-'!K18</f>
        <v>329</v>
      </c>
      <c r="L18" s="30">
        <f>'-'!L18</f>
        <v>216</v>
      </c>
      <c r="M18" s="30">
        <f>'-'!M18</f>
        <v>133</v>
      </c>
      <c r="N18" s="30">
        <f>'-'!N18</f>
        <v>104</v>
      </c>
      <c r="O18" s="32">
        <f>'-'!O18</f>
        <v>42.92</v>
      </c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</row>
    <row r="19" spans="2:28" s="10" customFormat="1" ht="12" customHeight="1" x14ac:dyDescent="0.2">
      <c r="B19" s="37" t="s">
        <v>4</v>
      </c>
      <c r="C19" s="30">
        <f>'-'!C19</f>
        <v>6932</v>
      </c>
      <c r="D19" s="30">
        <f>'-'!D19</f>
        <v>0</v>
      </c>
      <c r="E19" s="30">
        <f>'-'!E19</f>
        <v>96</v>
      </c>
      <c r="F19" s="30">
        <f>'-'!F19</f>
        <v>525</v>
      </c>
      <c r="G19" s="30">
        <f>'-'!G19</f>
        <v>1123</v>
      </c>
      <c r="H19" s="30">
        <f>'-'!H19</f>
        <v>1469</v>
      </c>
      <c r="I19" s="30">
        <f>'-'!I19</f>
        <v>1225</v>
      </c>
      <c r="J19" s="30">
        <f>'-'!J19</f>
        <v>1003</v>
      </c>
      <c r="K19" s="30">
        <f>'-'!K19</f>
        <v>709</v>
      </c>
      <c r="L19" s="30">
        <f>'-'!L19</f>
        <v>465</v>
      </c>
      <c r="M19" s="30">
        <f>'-'!M19</f>
        <v>214</v>
      </c>
      <c r="N19" s="30">
        <f>'-'!N19</f>
        <v>103</v>
      </c>
      <c r="O19" s="32">
        <f>'-'!O19</f>
        <v>41.66</v>
      </c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</row>
    <row r="20" spans="2:28" s="10" customFormat="1" ht="12" customHeight="1" x14ac:dyDescent="0.2">
      <c r="B20" s="38" t="s">
        <v>5</v>
      </c>
      <c r="C20" s="34">
        <f>'-'!C20</f>
        <v>10046</v>
      </c>
      <c r="D20" s="34">
        <f>'-'!D20</f>
        <v>1</v>
      </c>
      <c r="E20" s="34">
        <f>'-'!E20</f>
        <v>141</v>
      </c>
      <c r="F20" s="34">
        <f>'-'!F20</f>
        <v>735</v>
      </c>
      <c r="G20" s="34">
        <f>'-'!G20</f>
        <v>1581</v>
      </c>
      <c r="H20" s="34">
        <f>'-'!H20</f>
        <v>2061</v>
      </c>
      <c r="I20" s="34">
        <f>'-'!I20</f>
        <v>1804</v>
      </c>
      <c r="J20" s="34">
        <f>'-'!J20</f>
        <v>1450</v>
      </c>
      <c r="K20" s="34">
        <f>'-'!K20</f>
        <v>1038</v>
      </c>
      <c r="L20" s="34">
        <f>'-'!L20</f>
        <v>681</v>
      </c>
      <c r="M20" s="34">
        <f>'-'!M20</f>
        <v>347</v>
      </c>
      <c r="N20" s="34">
        <f>'-'!N20</f>
        <v>207</v>
      </c>
      <c r="O20" s="36">
        <f>'-'!O20</f>
        <v>42.050567390005973</v>
      </c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 s="10" customFormat="1" ht="12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3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5" spans="2:28" x14ac:dyDescent="0.2">
      <c r="E25" s="25"/>
      <c r="F25" s="25"/>
      <c r="G25" s="25"/>
      <c r="H25" s="25"/>
    </row>
    <row r="26" spans="2:28" x14ac:dyDescent="0.2">
      <c r="E26" s="5" t="str">
        <f>RIGHT(B2,13)</f>
        <v xml:space="preserve"> 31.3.2022 г.</v>
      </c>
      <c r="F26" s="5">
        <v>0</v>
      </c>
      <c r="G26" s="25"/>
      <c r="H26" s="25"/>
    </row>
    <row r="27" spans="2:28" x14ac:dyDescent="0.2">
      <c r="D27" s="68"/>
      <c r="E27" s="6" t="str">
        <f>CONCATENATE("Разпределение на осигурените лица в УПФ** по пол и възраст към ",$E$26)</f>
        <v>Разпределение на осигурените лица в УПФ** по пол и възраст към  31.3.2022 г.</v>
      </c>
      <c r="F27" s="5">
        <v>0</v>
      </c>
      <c r="G27" s="68"/>
      <c r="H27" s="68"/>
      <c r="I27" s="68"/>
      <c r="J27" s="68"/>
    </row>
    <row r="28" spans="2:28" x14ac:dyDescent="0.2">
      <c r="D28" s="68"/>
      <c r="E28" s="6" t="str">
        <f>CONCATENATE("Разпределение на осигурените лица в ППФ*** по пол и възраст към ",$E$26)</f>
        <v>Разпределение на осигурените лица в ППФ*** по пол и възраст към  31.3.2022 г.</v>
      </c>
      <c r="F28" s="5">
        <v>0</v>
      </c>
      <c r="G28" s="68"/>
      <c r="H28" s="68"/>
      <c r="I28" s="68"/>
      <c r="J28" s="68"/>
    </row>
    <row r="29" spans="2:28" x14ac:dyDescent="0.2">
      <c r="D29" s="68"/>
      <c r="E29" s="6" t="str">
        <f>CONCATENATE("Разпределение на осигурените лица в ДПФ по пол и възраст към ",$E$26)</f>
        <v>Разпределение на осигурените лица в ДПФ по пол и възраст към  31.3.2022 г.</v>
      </c>
      <c r="F29" s="5">
        <v>0</v>
      </c>
      <c r="G29" s="68"/>
      <c r="H29" s="68"/>
      <c r="I29" s="68"/>
      <c r="J29" s="68"/>
    </row>
    <row r="30" spans="2:28" x14ac:dyDescent="0.2">
      <c r="D30" s="68"/>
      <c r="E30" s="6" t="str">
        <f>CONCATENATE("Разпределение на осигурените лица в ДПФПС по пол и възраст към ",$E$26)</f>
        <v>Разпределение на осигурените лица в ДПФПС по пол и възраст към  31.3.2022 г.</v>
      </c>
      <c r="F30" s="5">
        <v>0</v>
      </c>
      <c r="G30" s="68"/>
      <c r="H30" s="68"/>
      <c r="I30" s="68"/>
      <c r="J30" s="68"/>
    </row>
    <row r="31" spans="2:28" x14ac:dyDescent="0.2">
      <c r="D31" s="68"/>
      <c r="E31" s="68"/>
      <c r="F31" s="68"/>
      <c r="G31" s="68"/>
      <c r="H31" s="68"/>
      <c r="I31" s="68"/>
      <c r="J31" s="68"/>
    </row>
    <row r="32" spans="2:28" x14ac:dyDescent="0.2">
      <c r="D32" s="68"/>
      <c r="E32" s="68"/>
      <c r="F32" s="68"/>
      <c r="G32" s="68"/>
      <c r="H32" s="68"/>
      <c r="I32" s="68"/>
      <c r="J32" s="68"/>
    </row>
    <row r="33" spans="4:10" x14ac:dyDescent="0.2">
      <c r="D33" s="68"/>
      <c r="E33" s="68"/>
      <c r="F33" s="68"/>
      <c r="G33" s="68"/>
      <c r="H33" s="68"/>
      <c r="I33" s="68"/>
      <c r="J33" s="68"/>
    </row>
    <row r="34" spans="4:10" x14ac:dyDescent="0.2">
      <c r="D34" s="68"/>
      <c r="E34" s="68"/>
      <c r="F34" s="68"/>
      <c r="G34" s="68"/>
      <c r="H34" s="68"/>
      <c r="I34" s="68"/>
      <c r="J34" s="68"/>
    </row>
    <row r="93" ht="12.75" customHeight="1" x14ac:dyDescent="0.2"/>
    <row r="94" ht="12.75" customHeight="1" x14ac:dyDescent="0.2"/>
    <row r="97" spans="1:15" x14ac:dyDescent="0.2">
      <c r="A97" s="86" t="s">
        <v>10</v>
      </c>
      <c r="B97" s="86"/>
      <c r="C97" s="86"/>
      <c r="D97" s="86"/>
      <c r="E97" s="86"/>
      <c r="F97" s="86"/>
      <c r="G97" s="86"/>
      <c r="H97" s="86"/>
      <c r="I97" s="86"/>
      <c r="J97" s="86"/>
      <c r="K97" s="86"/>
      <c r="L97" s="86"/>
      <c r="M97" s="86"/>
      <c r="N97" s="86"/>
      <c r="O97" s="86"/>
    </row>
    <row r="98" spans="1:15" ht="12.75" customHeight="1" x14ac:dyDescent="0.2">
      <c r="A98" s="14"/>
      <c r="B98" s="84" t="s">
        <v>27</v>
      </c>
      <c r="C98" s="84"/>
      <c r="D98" s="84"/>
      <c r="E98" s="84"/>
      <c r="F98" s="84"/>
      <c r="G98" s="84"/>
      <c r="H98" s="84"/>
      <c r="I98" s="84"/>
      <c r="J98" s="84"/>
      <c r="K98" s="84"/>
      <c r="L98" s="84"/>
      <c r="M98" s="84"/>
      <c r="N98" s="84"/>
      <c r="O98" s="84"/>
    </row>
    <row r="99" spans="1:15" ht="12.75" customHeight="1" x14ac:dyDescent="0.2">
      <c r="A99" s="14"/>
      <c r="B99" s="84" t="s">
        <v>26</v>
      </c>
      <c r="C99" s="84"/>
      <c r="D99" s="84"/>
      <c r="E99" s="84"/>
      <c r="F99" s="84"/>
      <c r="G99" s="84"/>
      <c r="H99" s="84"/>
      <c r="I99" s="84"/>
      <c r="J99" s="84"/>
      <c r="K99" s="84"/>
      <c r="L99" s="84"/>
      <c r="M99" s="84"/>
      <c r="N99" s="84"/>
      <c r="O99" s="84"/>
    </row>
    <row r="100" spans="1:15" x14ac:dyDescent="0.2">
      <c r="A100" s="15"/>
      <c r="B100" s="85" t="s">
        <v>28</v>
      </c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</row>
    <row r="101" spans="1:15" x14ac:dyDescent="0.2"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</row>
  </sheetData>
  <sheetProtection sheet="1" objects="1" scenarios="1"/>
  <mergeCells count="11">
    <mergeCell ref="B99:O99"/>
    <mergeCell ref="B100:O100"/>
    <mergeCell ref="A97:O97"/>
    <mergeCell ref="B13:O13"/>
    <mergeCell ref="B17:O17"/>
    <mergeCell ref="B98:O98"/>
    <mergeCell ref="B1:O1"/>
    <mergeCell ref="B5:O5"/>
    <mergeCell ref="B9:O9"/>
    <mergeCell ref="B2:O2"/>
    <mergeCell ref="B3:O3"/>
  </mergeCells>
  <phoneticPr fontId="1" type="noConversion"/>
  <pageMargins left="0.74803149606299213" right="0.74803149606299213" top="0.88" bottom="0.82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P107"/>
  <sheetViews>
    <sheetView showGridLines="0" workbookViewId="0"/>
  </sheetViews>
  <sheetFormatPr defaultColWidth="9.140625" defaultRowHeight="12.75" x14ac:dyDescent="0.2"/>
  <cols>
    <col min="1" max="1" width="1.28515625" style="7" customWidth="1"/>
    <col min="2" max="2" width="12.5703125" style="7" customWidth="1"/>
    <col min="3" max="14" width="9.7109375" style="7" customWidth="1"/>
    <col min="15" max="16384" width="9.140625" style="7"/>
  </cols>
  <sheetData>
    <row r="1" spans="2:16" ht="9" customHeight="1" x14ac:dyDescent="0.2"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</row>
    <row r="2" spans="2:16" ht="12.75" customHeight="1" x14ac:dyDescent="0.2">
      <c r="B2" s="87" t="str">
        <f>'-'!B22</f>
        <v>Среден размер на натрупаните средства на едно осигурено лице* според пола и възрастта към 31.3.2022 г.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9"/>
    </row>
    <row r="3" spans="2:16" ht="9.75" customHeight="1" x14ac:dyDescent="0.2"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17"/>
    </row>
    <row r="4" spans="2:16" s="10" customFormat="1" ht="24" customHeight="1" x14ac:dyDescent="0.2">
      <c r="B4" s="26" t="s">
        <v>0</v>
      </c>
      <c r="C4" s="27" t="s">
        <v>1</v>
      </c>
      <c r="D4" s="27" t="s">
        <v>13</v>
      </c>
      <c r="E4" s="27" t="s">
        <v>14</v>
      </c>
      <c r="F4" s="27" t="s">
        <v>15</v>
      </c>
      <c r="G4" s="27" t="s">
        <v>16</v>
      </c>
      <c r="H4" s="27" t="s">
        <v>17</v>
      </c>
      <c r="I4" s="27" t="s">
        <v>18</v>
      </c>
      <c r="J4" s="27" t="s">
        <v>19</v>
      </c>
      <c r="K4" s="27" t="s">
        <v>20</v>
      </c>
      <c r="L4" s="27" t="s">
        <v>21</v>
      </c>
      <c r="M4" s="27" t="s">
        <v>22</v>
      </c>
      <c r="N4" s="27" t="s">
        <v>2</v>
      </c>
      <c r="O4" s="18"/>
    </row>
    <row r="5" spans="2:16" ht="15.75" customHeight="1" x14ac:dyDescent="0.2">
      <c r="B5" s="89" t="s">
        <v>29</v>
      </c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1"/>
      <c r="O5" s="19"/>
    </row>
    <row r="6" spans="2:16" ht="12" customHeight="1" x14ac:dyDescent="0.2">
      <c r="B6" s="37" t="s">
        <v>3</v>
      </c>
      <c r="C6" s="39">
        <f>'-'!C26</f>
        <v>4398.2842357676682</v>
      </c>
      <c r="D6" s="39">
        <f>'-'!D26</f>
        <v>190.39366225354797</v>
      </c>
      <c r="E6" s="39">
        <f>'-'!E26</f>
        <v>852.42596127748118</v>
      </c>
      <c r="F6" s="39">
        <f>'-'!F26</f>
        <v>2147.3026715195629</v>
      </c>
      <c r="G6" s="39">
        <f>'-'!G26</f>
        <v>3597.2345956480699</v>
      </c>
      <c r="H6" s="39">
        <f>'-'!H26</f>
        <v>4684.428305016374</v>
      </c>
      <c r="I6" s="39">
        <f>'-'!I26</f>
        <v>5267.4896559118479</v>
      </c>
      <c r="J6" s="39">
        <f>'-'!J26</f>
        <v>5402.9439891936345</v>
      </c>
      <c r="K6" s="39">
        <f>'-'!K26</f>
        <v>5289.5643480888139</v>
      </c>
      <c r="L6" s="39">
        <f>'-'!L26</f>
        <v>5247.3399312600177</v>
      </c>
      <c r="M6" s="39">
        <f>'-'!M26</f>
        <v>4820.700782552919</v>
      </c>
      <c r="N6" s="40"/>
      <c r="O6" s="20"/>
    </row>
    <row r="7" spans="2:16" ht="12" customHeight="1" x14ac:dyDescent="0.2">
      <c r="B7" s="37" t="s">
        <v>4</v>
      </c>
      <c r="C7" s="39">
        <f>'-'!C27</f>
        <v>4012.5278625182959</v>
      </c>
      <c r="D7" s="39">
        <f>'-'!D27</f>
        <v>162.551238366776</v>
      </c>
      <c r="E7" s="39">
        <f>'-'!E27</f>
        <v>682.87402752990306</v>
      </c>
      <c r="F7" s="39">
        <f>'-'!F27</f>
        <v>1741.6471721596304</v>
      </c>
      <c r="G7" s="39">
        <f>'-'!G27</f>
        <v>2825.0685864284246</v>
      </c>
      <c r="H7" s="39">
        <f>'-'!H27</f>
        <v>3804.1938418416416</v>
      </c>
      <c r="I7" s="39">
        <f>'-'!I27</f>
        <v>4609.4965683621285</v>
      </c>
      <c r="J7" s="39">
        <f>'-'!J27</f>
        <v>5027.2608982443016</v>
      </c>
      <c r="K7" s="39">
        <f>'-'!K27</f>
        <v>5364.5996463903766</v>
      </c>
      <c r="L7" s="39">
        <f>'-'!L27</f>
        <v>5186.5486878311231</v>
      </c>
      <c r="M7" s="39">
        <f>'-'!M27</f>
        <v>4267.2568299305904</v>
      </c>
      <c r="N7" s="40"/>
      <c r="O7" s="20"/>
    </row>
    <row r="8" spans="2:16" ht="12" customHeight="1" x14ac:dyDescent="0.2">
      <c r="B8" s="38" t="s">
        <v>1</v>
      </c>
      <c r="C8" s="41">
        <f>'-'!C28</f>
        <v>4212.239023768384</v>
      </c>
      <c r="D8" s="41">
        <f>'-'!D28</f>
        <v>177.31960214211736</v>
      </c>
      <c r="E8" s="41">
        <f>'-'!E28</f>
        <v>773.71820269430589</v>
      </c>
      <c r="F8" s="41">
        <f>'-'!F28</f>
        <v>1956.0607415000134</v>
      </c>
      <c r="G8" s="41">
        <f>'-'!G28</f>
        <v>3229.4561089234649</v>
      </c>
      <c r="H8" s="41">
        <f>'-'!H28</f>
        <v>4263.8010680386869</v>
      </c>
      <c r="I8" s="41">
        <f>'-'!I28</f>
        <v>4951.7868226418977</v>
      </c>
      <c r="J8" s="41">
        <f>'-'!J28</f>
        <v>5219.6832611092777</v>
      </c>
      <c r="K8" s="41">
        <f>'-'!K28</f>
        <v>5326.1490175652016</v>
      </c>
      <c r="L8" s="41">
        <f>'-'!L28</f>
        <v>5216.8650365467274</v>
      </c>
      <c r="M8" s="41">
        <f>'-'!M28</f>
        <v>4553.1075161201261</v>
      </c>
      <c r="N8" s="40"/>
      <c r="O8" s="20"/>
    </row>
    <row r="9" spans="2:16" ht="15" customHeight="1" x14ac:dyDescent="0.2">
      <c r="B9" s="89" t="s">
        <v>30</v>
      </c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1"/>
      <c r="O9" s="19"/>
      <c r="P9" s="20"/>
    </row>
    <row r="10" spans="2:16" ht="12" customHeight="1" x14ac:dyDescent="0.2">
      <c r="B10" s="37" t="s">
        <v>3</v>
      </c>
      <c r="C10" s="39">
        <f>'-'!C30</f>
        <v>4661.2027173575743</v>
      </c>
      <c r="D10" s="39">
        <f>'-'!D30</f>
        <v>384.21187500000002</v>
      </c>
      <c r="E10" s="39">
        <f>'-'!E30</f>
        <v>1427.2826710743802</v>
      </c>
      <c r="F10" s="39">
        <f>'-'!F30</f>
        <v>2200.980146509341</v>
      </c>
      <c r="G10" s="39">
        <f>'-'!G30</f>
        <v>3314.719670807136</v>
      </c>
      <c r="H10" s="39">
        <f>'-'!H30</f>
        <v>4254.7942498563643</v>
      </c>
      <c r="I10" s="39">
        <f>'-'!I30</f>
        <v>4729.0726815994358</v>
      </c>
      <c r="J10" s="39">
        <f>'-'!J30</f>
        <v>5677.038559405185</v>
      </c>
      <c r="K10" s="39">
        <f>'-'!K30</f>
        <v>6681.1066088344633</v>
      </c>
      <c r="L10" s="39">
        <f>'-'!L30</f>
        <v>5550.5407894220252</v>
      </c>
      <c r="M10" s="39">
        <f>'-'!M30</f>
        <v>2373.0483168316837</v>
      </c>
      <c r="N10" s="39">
        <f>'-'!N30</f>
        <v>871.92500000000007</v>
      </c>
      <c r="O10" s="20"/>
      <c r="P10" s="20"/>
    </row>
    <row r="11" spans="2:16" ht="12" customHeight="1" x14ac:dyDescent="0.2">
      <c r="B11" s="37" t="s">
        <v>4</v>
      </c>
      <c r="C11" s="39">
        <f>'-'!C31</f>
        <v>3417.166134127754</v>
      </c>
      <c r="D11" s="39">
        <f>'-'!D31</f>
        <v>271.92666666666668</v>
      </c>
      <c r="E11" s="39">
        <f>'-'!E31</f>
        <v>1441.1159713375796</v>
      </c>
      <c r="F11" s="39">
        <f>'-'!F31</f>
        <v>2460.5125717633273</v>
      </c>
      <c r="G11" s="39">
        <f>'-'!G31</f>
        <v>3073.153295765027</v>
      </c>
      <c r="H11" s="39">
        <f>'-'!H31</f>
        <v>3401.8775824175827</v>
      </c>
      <c r="I11" s="39">
        <f>'-'!I31</f>
        <v>3666.5409362934356</v>
      </c>
      <c r="J11" s="39">
        <f>'-'!J31</f>
        <v>4393.4054048240896</v>
      </c>
      <c r="K11" s="39">
        <f>'-'!K31</f>
        <v>5398.2956264374779</v>
      </c>
      <c r="L11" s="39">
        <f>'-'!L31</f>
        <v>3194.0226037595385</v>
      </c>
      <c r="M11" s="39">
        <f>'-'!M31</f>
        <v>2043.23287331028</v>
      </c>
      <c r="N11" s="39">
        <f>'-'!N31</f>
        <v>796.65756840007248</v>
      </c>
      <c r="O11" s="20"/>
      <c r="P11" s="20"/>
    </row>
    <row r="12" spans="2:16" ht="12" customHeight="1" x14ac:dyDescent="0.2">
      <c r="B12" s="38" t="s">
        <v>1</v>
      </c>
      <c r="C12" s="41">
        <f>'-'!C32</f>
        <v>4486.0431560362094</v>
      </c>
      <c r="D12" s="41">
        <f>'-'!D32</f>
        <v>374.58742857142863</v>
      </c>
      <c r="E12" s="41">
        <f>'-'!E32</f>
        <v>1429.6608020804817</v>
      </c>
      <c r="F12" s="41">
        <f>'-'!F32</f>
        <v>2238.2809674160144</v>
      </c>
      <c r="G12" s="41">
        <f>'-'!G32</f>
        <v>3283.2712538348669</v>
      </c>
      <c r="H12" s="41">
        <f>'-'!H32</f>
        <v>4147.5771728619884</v>
      </c>
      <c r="I12" s="41">
        <f>'-'!I32</f>
        <v>4606.4063765628825</v>
      </c>
      <c r="J12" s="41">
        <f>'-'!J32</f>
        <v>5517.5035368135641</v>
      </c>
      <c r="K12" s="41">
        <f>'-'!K32</f>
        <v>6491.4287580096652</v>
      </c>
      <c r="L12" s="41">
        <f>'-'!L32</f>
        <v>5241.9627963540643</v>
      </c>
      <c r="M12" s="41">
        <f>'-'!M32</f>
        <v>2323.9334380412906</v>
      </c>
      <c r="N12" s="41">
        <f>'-'!N32</f>
        <v>853.06628319789343</v>
      </c>
      <c r="O12" s="20"/>
      <c r="P12" s="20"/>
    </row>
    <row r="13" spans="2:16" ht="15" customHeight="1" x14ac:dyDescent="0.2">
      <c r="B13" s="89" t="s">
        <v>6</v>
      </c>
      <c r="C13" s="90"/>
      <c r="D13" s="90"/>
      <c r="E13" s="90"/>
      <c r="F13" s="90"/>
      <c r="G13" s="90"/>
      <c r="H13" s="90"/>
      <c r="I13" s="90"/>
      <c r="J13" s="90"/>
      <c r="K13" s="90"/>
      <c r="L13" s="90"/>
      <c r="M13" s="90"/>
      <c r="N13" s="91"/>
      <c r="O13" s="19"/>
      <c r="P13" s="20"/>
    </row>
    <row r="14" spans="2:16" ht="12" customHeight="1" x14ac:dyDescent="0.2">
      <c r="B14" s="37" t="s">
        <v>3</v>
      </c>
      <c r="C14" s="39">
        <f>'-'!C34</f>
        <v>2243.8377056371296</v>
      </c>
      <c r="D14" s="39">
        <f>'-'!D34</f>
        <v>1336.4077397260273</v>
      </c>
      <c r="E14" s="39">
        <f>'-'!E34</f>
        <v>628.14566595441602</v>
      </c>
      <c r="F14" s="39">
        <f>'-'!F34</f>
        <v>819.03763217567746</v>
      </c>
      <c r="G14" s="39">
        <f>'-'!G34</f>
        <v>1529.1016824617495</v>
      </c>
      <c r="H14" s="39">
        <f>'-'!H34</f>
        <v>1708.1958744273782</v>
      </c>
      <c r="I14" s="39">
        <f>'-'!I34</f>
        <v>2341.6751978891816</v>
      </c>
      <c r="J14" s="39">
        <f>'-'!J34</f>
        <v>2620.7616232505457</v>
      </c>
      <c r="K14" s="39">
        <f>'-'!K34</f>
        <v>2914.5050803395607</v>
      </c>
      <c r="L14" s="39">
        <f>'-'!L34</f>
        <v>2805.5659753058239</v>
      </c>
      <c r="M14" s="39">
        <f>'-'!M34</f>
        <v>2473.2036437401439</v>
      </c>
      <c r="N14" s="39">
        <f>'-'!N34</f>
        <v>1467.0238532085598</v>
      </c>
      <c r="O14" s="20"/>
      <c r="P14" s="20"/>
    </row>
    <row r="15" spans="2:16" ht="12" customHeight="1" x14ac:dyDescent="0.2">
      <c r="B15" s="37" t="s">
        <v>4</v>
      </c>
      <c r="C15" s="39">
        <f>'-'!C35</f>
        <v>1874.7259626278758</v>
      </c>
      <c r="D15" s="39">
        <f>'-'!D35</f>
        <v>1430.0058536585364</v>
      </c>
      <c r="E15" s="39">
        <f>'-'!E35</f>
        <v>2796.7669876543209</v>
      </c>
      <c r="F15" s="39">
        <f>'-'!F35</f>
        <v>839.09889237007019</v>
      </c>
      <c r="G15" s="39">
        <f>'-'!G35</f>
        <v>1213.5681838435514</v>
      </c>
      <c r="H15" s="39">
        <f>'-'!H35</f>
        <v>1672.9149432292945</v>
      </c>
      <c r="I15" s="39">
        <f>'-'!I35</f>
        <v>1993.7579231342775</v>
      </c>
      <c r="J15" s="39">
        <f>'-'!J35</f>
        <v>2132.461462178986</v>
      </c>
      <c r="K15" s="39">
        <f>'-'!K35</f>
        <v>2203.6821263662905</v>
      </c>
      <c r="L15" s="39">
        <f>'-'!L35</f>
        <v>2094.9470117449659</v>
      </c>
      <c r="M15" s="39">
        <f>'-'!M35</f>
        <v>1950.8719273106233</v>
      </c>
      <c r="N15" s="39">
        <f>'-'!N35</f>
        <v>1459.3964946494825</v>
      </c>
      <c r="O15" s="20"/>
      <c r="P15" s="20"/>
    </row>
    <row r="16" spans="2:16" ht="12" customHeight="1" x14ac:dyDescent="0.2">
      <c r="B16" s="38" t="s">
        <v>1</v>
      </c>
      <c r="C16" s="41">
        <f>'-'!C36</f>
        <v>2084.3616540260541</v>
      </c>
      <c r="D16" s="41">
        <f>'-'!D36</f>
        <v>1370.0702192982455</v>
      </c>
      <c r="E16" s="41">
        <f>'-'!E36</f>
        <v>1421.5437104787713</v>
      </c>
      <c r="F16" s="41">
        <f>'-'!F36</f>
        <v>826.92263020644714</v>
      </c>
      <c r="G16" s="41">
        <f>'-'!G36</f>
        <v>1400.0667416905685</v>
      </c>
      <c r="H16" s="41">
        <f>'-'!H36</f>
        <v>1692.7002018479341</v>
      </c>
      <c r="I16" s="41">
        <f>'-'!I36</f>
        <v>2184.9740773305243</v>
      </c>
      <c r="J16" s="41">
        <f>'-'!J36</f>
        <v>2411.4063071181813</v>
      </c>
      <c r="K16" s="41">
        <f>'-'!K36</f>
        <v>2610.5717260817305</v>
      </c>
      <c r="L16" s="41">
        <f>'-'!L36</f>
        <v>2491.1187986169298</v>
      </c>
      <c r="M16" s="41">
        <f>'-'!M36</f>
        <v>2244.1445508426168</v>
      </c>
      <c r="N16" s="41">
        <f>'-'!N36</f>
        <v>1463.768082602641</v>
      </c>
      <c r="O16" s="20"/>
      <c r="P16" s="20"/>
    </row>
    <row r="17" spans="2:16" ht="13.5" customHeight="1" x14ac:dyDescent="0.2">
      <c r="B17" s="89" t="s">
        <v>12</v>
      </c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91"/>
      <c r="O17" s="20"/>
      <c r="P17" s="20"/>
    </row>
    <row r="18" spans="2:16" ht="12" customHeight="1" x14ac:dyDescent="0.2">
      <c r="B18" s="37" t="s">
        <v>3</v>
      </c>
      <c r="C18" s="39">
        <f>'-'!C38</f>
        <v>1593.7369267822737</v>
      </c>
      <c r="D18" s="39">
        <f>'-'!D38</f>
        <v>175.47</v>
      </c>
      <c r="E18" s="39">
        <f>'-'!E38</f>
        <v>351.55</v>
      </c>
      <c r="F18" s="39">
        <f>'-'!F38</f>
        <v>630.33000000000004</v>
      </c>
      <c r="G18" s="39">
        <f>'-'!G38</f>
        <v>1046.95</v>
      </c>
      <c r="H18" s="39">
        <f>'-'!H38</f>
        <v>1586.43</v>
      </c>
      <c r="I18" s="39">
        <f>'-'!I38</f>
        <v>1890.85</v>
      </c>
      <c r="J18" s="39">
        <f>'-'!J38</f>
        <v>2077.66</v>
      </c>
      <c r="K18" s="39">
        <f>'-'!K38</f>
        <v>2024.22</v>
      </c>
      <c r="L18" s="39">
        <f>'-'!L38</f>
        <v>1868.97</v>
      </c>
      <c r="M18" s="39">
        <f>'-'!M38</f>
        <v>1487.02</v>
      </c>
      <c r="N18" s="39">
        <f>'-'!N38</f>
        <v>1008.72</v>
      </c>
      <c r="O18" s="20"/>
      <c r="P18" s="20"/>
    </row>
    <row r="19" spans="2:16" ht="12" customHeight="1" x14ac:dyDescent="0.2">
      <c r="B19" s="37" t="s">
        <v>4</v>
      </c>
      <c r="C19" s="39">
        <f>'-'!C39</f>
        <v>1822.1925346220426</v>
      </c>
      <c r="D19" s="39">
        <f>'-'!D39</f>
        <v>0</v>
      </c>
      <c r="E19" s="39">
        <f>'-'!E39</f>
        <v>342.01</v>
      </c>
      <c r="F19" s="39">
        <f>'-'!F39</f>
        <v>637.36</v>
      </c>
      <c r="G19" s="39">
        <f>'-'!G39</f>
        <v>1150.1600000000001</v>
      </c>
      <c r="H19" s="39">
        <f>'-'!H39</f>
        <v>1752.79</v>
      </c>
      <c r="I19" s="39">
        <f>'-'!I39</f>
        <v>2099.23</v>
      </c>
      <c r="J19" s="39">
        <f>'-'!J39</f>
        <v>2366.5100000000002</v>
      </c>
      <c r="K19" s="39">
        <f>'-'!K39</f>
        <v>2815.02</v>
      </c>
      <c r="L19" s="39">
        <f>'-'!L39</f>
        <v>2063.38</v>
      </c>
      <c r="M19" s="39">
        <f>'-'!M39</f>
        <v>1705.66</v>
      </c>
      <c r="N19" s="39">
        <f>'-'!N39</f>
        <v>1281.7</v>
      </c>
      <c r="O19" s="20"/>
      <c r="P19" s="20"/>
    </row>
    <row r="20" spans="2:16" ht="12" customHeight="1" x14ac:dyDescent="0.2">
      <c r="B20" s="38" t="s">
        <v>1</v>
      </c>
      <c r="C20" s="41">
        <f>'-'!C40</f>
        <v>1751.3772088393389</v>
      </c>
      <c r="D20" s="41">
        <f>'-'!D40</f>
        <v>175.47</v>
      </c>
      <c r="E20" s="41">
        <f>'-'!E40</f>
        <v>345.05468085106384</v>
      </c>
      <c r="F20" s="41">
        <f>'-'!F40</f>
        <v>635.35142857142864</v>
      </c>
      <c r="G20" s="41">
        <f>'-'!G40</f>
        <v>1120.2610879190388</v>
      </c>
      <c r="H20" s="41">
        <f>'-'!H40</f>
        <v>1705.0048859776807</v>
      </c>
      <c r="I20" s="41">
        <f>'-'!I40</f>
        <v>2032.3497228381375</v>
      </c>
      <c r="J20" s="41">
        <f>'-'!J40</f>
        <v>2277.4645172413793</v>
      </c>
      <c r="K20" s="41">
        <f>'-'!K40</f>
        <v>2564.3714450867051</v>
      </c>
      <c r="L20" s="41">
        <f>'-'!L40</f>
        <v>2001.7169162995597</v>
      </c>
      <c r="M20" s="41">
        <f>'-'!M40</f>
        <v>1621.8585014409223</v>
      </c>
      <c r="N20" s="41">
        <f>'-'!N40</f>
        <v>1144.5506280193238</v>
      </c>
      <c r="O20" s="20"/>
      <c r="P20" s="20"/>
    </row>
    <row r="25" spans="2:16" x14ac:dyDescent="0.2">
      <c r="C25" s="24"/>
      <c r="D25" s="24"/>
      <c r="E25" s="24"/>
      <c r="F25" s="24"/>
      <c r="G25" s="24"/>
      <c r="H25" s="24"/>
    </row>
    <row r="26" spans="2:16" x14ac:dyDescent="0.2">
      <c r="C26" s="24"/>
      <c r="D26" s="24"/>
      <c r="E26" s="24"/>
      <c r="F26" s="24"/>
      <c r="G26" s="24"/>
      <c r="H26" s="24"/>
    </row>
    <row r="27" spans="2:16" x14ac:dyDescent="0.2">
      <c r="C27" s="24"/>
      <c r="D27" s="22" t="str">
        <f>CONCATENATE("Среден размер* на натрупаните средства на едно осигурено лице в УПФ към ",'Осигурени лица'!$E$26)</f>
        <v>Среден размер* на натрупаните средства на едно осигурено лице в УПФ към  31.3.2022 г.</v>
      </c>
      <c r="E27" s="23" t="s">
        <v>35</v>
      </c>
      <c r="F27" s="24"/>
      <c r="G27" s="24"/>
      <c r="H27" s="24"/>
    </row>
    <row r="28" spans="2:16" x14ac:dyDescent="0.2">
      <c r="C28" s="24"/>
      <c r="D28" s="22" t="str">
        <f>CONCATENATE("Среден размер* на натрупаните средства на едно осигурено лице в ППФ**** към ",'Осигурени лица'!$E$26)</f>
        <v>Среден размер* на натрупаните средства на едно осигурено лице в ППФ**** към  31.3.2022 г.</v>
      </c>
      <c r="E28" s="23" t="s">
        <v>35</v>
      </c>
      <c r="F28" s="24"/>
      <c r="G28" s="24"/>
      <c r="H28" s="24"/>
    </row>
    <row r="29" spans="2:16" x14ac:dyDescent="0.2">
      <c r="C29" s="24"/>
      <c r="D29" s="22" t="str">
        <f>CONCATENATE("Среден размер* на натрупаните средства на едно осигурено лице в ДПФ към ",'Осигурени лица'!$E$26)</f>
        <v>Среден размер* на натрупаните средства на едно осигурено лице в ДПФ към  31.3.2022 г.</v>
      </c>
      <c r="E29" s="23" t="s">
        <v>35</v>
      </c>
      <c r="F29" s="24"/>
      <c r="G29" s="24"/>
      <c r="H29" s="24"/>
    </row>
    <row r="30" spans="2:16" x14ac:dyDescent="0.2">
      <c r="C30" s="24"/>
      <c r="D30" s="22" t="str">
        <f>CONCATENATE("Среден размер* на натрупаните средства на едно осигурено лице в ДПФПС към ",'Осигурени лица'!$E$26)</f>
        <v>Среден размер* на натрупаните средства на едно осигурено лице в ДПФПС към  31.3.2022 г.</v>
      </c>
      <c r="E30" s="23" t="s">
        <v>35</v>
      </c>
      <c r="F30" s="24"/>
      <c r="G30" s="24"/>
      <c r="H30" s="24"/>
    </row>
    <row r="31" spans="2:16" x14ac:dyDescent="0.2">
      <c r="C31" s="24"/>
      <c r="D31" s="24"/>
      <c r="E31" s="24"/>
      <c r="F31" s="24"/>
      <c r="G31" s="24"/>
      <c r="H31" s="24"/>
    </row>
    <row r="32" spans="2:16" x14ac:dyDescent="0.2">
      <c r="C32" s="24"/>
      <c r="D32" s="24"/>
      <c r="E32" s="24"/>
      <c r="F32" s="24"/>
      <c r="G32" s="24"/>
      <c r="H32" s="24"/>
    </row>
    <row r="33" spans="3:8" x14ac:dyDescent="0.2">
      <c r="C33" s="24"/>
      <c r="D33" s="24"/>
      <c r="E33" s="24"/>
      <c r="F33" s="24"/>
      <c r="G33" s="24"/>
      <c r="H33" s="24"/>
    </row>
    <row r="34" spans="3:8" x14ac:dyDescent="0.2">
      <c r="C34" s="24"/>
      <c r="D34" s="24"/>
      <c r="E34" s="24"/>
      <c r="F34" s="24"/>
      <c r="G34" s="24"/>
      <c r="H34" s="24"/>
    </row>
    <row r="35" spans="3:8" x14ac:dyDescent="0.2">
      <c r="C35" s="24"/>
      <c r="D35" s="24"/>
      <c r="E35" s="24"/>
      <c r="F35" s="24"/>
      <c r="G35" s="24"/>
      <c r="H35" s="24"/>
    </row>
    <row r="79" spans="15:15" x14ac:dyDescent="0.2">
      <c r="O79" s="21"/>
    </row>
    <row r="80" spans="15:15" x14ac:dyDescent="0.2">
      <c r="O80" s="21"/>
    </row>
    <row r="81" spans="2:15" x14ac:dyDescent="0.2">
      <c r="O81" s="15"/>
    </row>
    <row r="85" spans="2:15" x14ac:dyDescent="0.2">
      <c r="B85" s="7" t="s">
        <v>9</v>
      </c>
    </row>
    <row r="96" spans="2:15" ht="12.75" customHeight="1" x14ac:dyDescent="0.2"/>
    <row r="103" spans="1:14" x14ac:dyDescent="0.2">
      <c r="A103" s="7" t="s">
        <v>8</v>
      </c>
    </row>
    <row r="104" spans="1:14" ht="38.25" customHeight="1" x14ac:dyDescent="0.2">
      <c r="A104" s="85" t="s">
        <v>34</v>
      </c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</row>
    <row r="105" spans="1:14" x14ac:dyDescent="0.2">
      <c r="A105" s="85" t="s">
        <v>33</v>
      </c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</row>
    <row r="106" spans="1:14" ht="12.75" customHeight="1" x14ac:dyDescent="0.2">
      <c r="A106" s="84" t="s">
        <v>32</v>
      </c>
      <c r="B106" s="84"/>
      <c r="C106" s="84"/>
      <c r="D106" s="84"/>
      <c r="E106" s="84"/>
      <c r="F106" s="84"/>
      <c r="G106" s="84"/>
      <c r="H106" s="84"/>
      <c r="I106" s="84"/>
      <c r="J106" s="84"/>
      <c r="K106" s="84"/>
      <c r="L106" s="84"/>
      <c r="M106" s="84"/>
      <c r="N106" s="84"/>
    </row>
    <row r="107" spans="1:14" ht="25.5" customHeight="1" x14ac:dyDescent="0.2">
      <c r="A107" s="85" t="s">
        <v>31</v>
      </c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</row>
  </sheetData>
  <sheetProtection sheet="1" objects="1" scenarios="1"/>
  <mergeCells count="11">
    <mergeCell ref="B1:N1"/>
    <mergeCell ref="B13:N13"/>
    <mergeCell ref="B9:N9"/>
    <mergeCell ref="B5:N5"/>
    <mergeCell ref="B17:N17"/>
    <mergeCell ref="A107:N107"/>
    <mergeCell ref="A106:N106"/>
    <mergeCell ref="A104:N104"/>
    <mergeCell ref="A105:N105"/>
    <mergeCell ref="B2:N2"/>
    <mergeCell ref="B3:N3"/>
  </mergeCells>
  <phoneticPr fontId="1" type="noConversion"/>
  <pageMargins left="0.74803149606299213" right="0.74803149606299213" top="0.78740157480314965" bottom="0.51" header="0.51181102362204722" footer="0.51181102362204722"/>
  <pageSetup paperSize="9" fitToHeight="2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S40"/>
  <sheetViews>
    <sheetView workbookViewId="0">
      <selection activeCell="F10" sqref="F10"/>
    </sheetView>
  </sheetViews>
  <sheetFormatPr defaultColWidth="9.140625" defaultRowHeight="12.75" x14ac:dyDescent="0.2"/>
  <cols>
    <col min="1" max="1" width="1.85546875" style="1" customWidth="1"/>
    <col min="2" max="2" width="13.5703125" style="1" customWidth="1"/>
    <col min="3" max="3" width="9.140625" style="1"/>
    <col min="4" max="5" width="8.28515625" style="1" customWidth="1"/>
    <col min="6" max="6" width="8.5703125" style="1" customWidth="1"/>
    <col min="7" max="7" width="8.5703125" style="1" bestFit="1" customWidth="1"/>
    <col min="8" max="8" width="8.42578125" style="1" customWidth="1"/>
    <col min="9" max="9" width="8.28515625" style="1" customWidth="1"/>
    <col min="10" max="10" width="8.5703125" style="1" bestFit="1" customWidth="1"/>
    <col min="11" max="13" width="8.140625" style="1" bestFit="1" customWidth="1"/>
    <col min="14" max="14" width="8.85546875" style="1" bestFit="1" customWidth="1"/>
    <col min="15" max="15" width="10.5703125" style="1" bestFit="1" customWidth="1"/>
    <col min="16" max="16" width="9.140625" style="1"/>
    <col min="17" max="17" width="10" style="1" customWidth="1"/>
    <col min="18" max="19" width="10.140625" style="1" bestFit="1" customWidth="1"/>
    <col min="20" max="16384" width="9.140625" style="1"/>
  </cols>
  <sheetData>
    <row r="1" spans="1:16" ht="12.6" customHeight="1" x14ac:dyDescent="0.2">
      <c r="A1"/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</row>
    <row r="2" spans="1:16" s="2" customFormat="1" ht="12.6" customHeight="1" x14ac:dyDescent="0.2">
      <c r="A2"/>
      <c r="B2" s="69" t="s">
        <v>38</v>
      </c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42"/>
    </row>
    <row r="3" spans="1:16" ht="12.6" customHeight="1" x14ac:dyDescent="0.2">
      <c r="A3" s="77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/>
    </row>
    <row r="4" spans="1:16" s="2" customFormat="1" ht="28.5" customHeight="1" x14ac:dyDescent="0.2">
      <c r="A4" s="42"/>
      <c r="B4" s="44" t="s">
        <v>0</v>
      </c>
      <c r="C4" s="45" t="s">
        <v>1</v>
      </c>
      <c r="D4" s="45" t="s">
        <v>13</v>
      </c>
      <c r="E4" s="45" t="s">
        <v>14</v>
      </c>
      <c r="F4" s="45" t="s">
        <v>15</v>
      </c>
      <c r="G4" s="45" t="s">
        <v>16</v>
      </c>
      <c r="H4" s="45" t="s">
        <v>17</v>
      </c>
      <c r="I4" s="45" t="s">
        <v>18</v>
      </c>
      <c r="J4" s="45" t="s">
        <v>19</v>
      </c>
      <c r="K4" s="45" t="s">
        <v>20</v>
      </c>
      <c r="L4" s="45" t="s">
        <v>21</v>
      </c>
      <c r="M4" s="45" t="s">
        <v>22</v>
      </c>
      <c r="N4" s="45" t="s">
        <v>2</v>
      </c>
      <c r="O4" s="46" t="s">
        <v>24</v>
      </c>
      <c r="P4" s="42"/>
    </row>
    <row r="5" spans="1:16" ht="12.6" customHeight="1" x14ac:dyDescent="0.2">
      <c r="A5"/>
      <c r="B5" s="70" t="s">
        <v>25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2"/>
      <c r="P5"/>
    </row>
    <row r="6" spans="1:16" ht="12.6" customHeight="1" x14ac:dyDescent="0.2">
      <c r="A6"/>
      <c r="B6" s="47" t="s">
        <v>3</v>
      </c>
      <c r="C6" s="48">
        <v>2019785</v>
      </c>
      <c r="D6" s="48">
        <v>20998</v>
      </c>
      <c r="E6" s="48">
        <v>121583</v>
      </c>
      <c r="F6" s="48">
        <v>175840</v>
      </c>
      <c r="G6" s="48">
        <v>245776</v>
      </c>
      <c r="H6" s="48">
        <v>272687</v>
      </c>
      <c r="I6" s="48">
        <v>292861</v>
      </c>
      <c r="J6" s="48">
        <v>308892</v>
      </c>
      <c r="K6" s="48">
        <v>278021</v>
      </c>
      <c r="L6" s="48">
        <v>218941</v>
      </c>
      <c r="M6" s="48">
        <v>84186</v>
      </c>
      <c r="N6" s="49"/>
      <c r="O6" s="50">
        <v>43.046544374772559</v>
      </c>
      <c r="P6" s="51"/>
    </row>
    <row r="7" spans="1:16" ht="12.6" customHeight="1" x14ac:dyDescent="0.2">
      <c r="A7"/>
      <c r="B7" s="47" t="s">
        <v>4</v>
      </c>
      <c r="C7" s="48">
        <v>1881574</v>
      </c>
      <c r="D7" s="48">
        <v>18589</v>
      </c>
      <c r="E7" s="48">
        <v>105340</v>
      </c>
      <c r="F7" s="48">
        <v>156837</v>
      </c>
      <c r="G7" s="48">
        <v>223526</v>
      </c>
      <c r="H7" s="48">
        <v>249560</v>
      </c>
      <c r="I7" s="48">
        <v>270113</v>
      </c>
      <c r="J7" s="48">
        <v>294185</v>
      </c>
      <c r="K7" s="48">
        <v>264529</v>
      </c>
      <c r="L7" s="48">
        <v>220086</v>
      </c>
      <c r="M7" s="48">
        <v>78809</v>
      </c>
      <c r="N7" s="49"/>
      <c r="O7" s="50">
        <v>43.093712588503031</v>
      </c>
      <c r="P7"/>
    </row>
    <row r="8" spans="1:16" s="2" customFormat="1" ht="12.6" customHeight="1" x14ac:dyDescent="0.2">
      <c r="A8" s="42"/>
      <c r="B8" s="52" t="s">
        <v>5</v>
      </c>
      <c r="C8" s="53">
        <v>3901359</v>
      </c>
      <c r="D8" s="53">
        <v>39587</v>
      </c>
      <c r="E8" s="53">
        <v>226923</v>
      </c>
      <c r="F8" s="53">
        <v>332677</v>
      </c>
      <c r="G8" s="53">
        <v>469302</v>
      </c>
      <c r="H8" s="53">
        <v>522247</v>
      </c>
      <c r="I8" s="53">
        <v>562974</v>
      </c>
      <c r="J8" s="53">
        <v>603077</v>
      </c>
      <c r="K8" s="53">
        <v>542550</v>
      </c>
      <c r="L8" s="53">
        <v>439027</v>
      </c>
      <c r="M8" s="53">
        <v>162995</v>
      </c>
      <c r="N8" s="54"/>
      <c r="O8" s="50">
        <v>43.069292982265928</v>
      </c>
      <c r="P8" s="42"/>
    </row>
    <row r="9" spans="1:16" ht="12.6" customHeight="1" x14ac:dyDescent="0.2">
      <c r="A9"/>
      <c r="B9" s="70" t="s">
        <v>23</v>
      </c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2"/>
      <c r="P9"/>
    </row>
    <row r="10" spans="1:16" x14ac:dyDescent="0.2">
      <c r="A10"/>
      <c r="B10" s="55" t="s">
        <v>3</v>
      </c>
      <c r="C10" s="48">
        <v>264242</v>
      </c>
      <c r="D10" s="48">
        <v>128</v>
      </c>
      <c r="E10" s="48">
        <v>3025</v>
      </c>
      <c r="F10" s="48">
        <v>10170</v>
      </c>
      <c r="G10" s="48">
        <v>19563</v>
      </c>
      <c r="H10" s="48">
        <v>27848</v>
      </c>
      <c r="I10" s="48">
        <v>39689</v>
      </c>
      <c r="J10" s="48">
        <v>45863</v>
      </c>
      <c r="K10" s="48">
        <v>47609</v>
      </c>
      <c r="L10" s="48">
        <v>35659</v>
      </c>
      <c r="M10" s="48">
        <v>18180</v>
      </c>
      <c r="N10" s="48">
        <v>16508</v>
      </c>
      <c r="O10" s="50">
        <v>47.379813125846759</v>
      </c>
      <c r="P10" s="51"/>
    </row>
    <row r="11" spans="1:16" x14ac:dyDescent="0.2">
      <c r="A11"/>
      <c r="B11" s="55" t="s">
        <v>4</v>
      </c>
      <c r="C11" s="48">
        <v>43302</v>
      </c>
      <c r="D11" s="48">
        <v>12</v>
      </c>
      <c r="E11" s="48">
        <v>628</v>
      </c>
      <c r="F11" s="48">
        <v>1707</v>
      </c>
      <c r="G11" s="48">
        <v>2928</v>
      </c>
      <c r="H11" s="48">
        <v>4004</v>
      </c>
      <c r="I11" s="48">
        <v>5180</v>
      </c>
      <c r="J11" s="48">
        <v>6509</v>
      </c>
      <c r="K11" s="48">
        <v>8261</v>
      </c>
      <c r="L11" s="48">
        <v>5373</v>
      </c>
      <c r="M11" s="48">
        <v>3181</v>
      </c>
      <c r="N11" s="48">
        <v>5519</v>
      </c>
      <c r="O11" s="50">
        <v>48.053004480162592</v>
      </c>
      <c r="P11"/>
    </row>
    <row r="12" spans="1:16" x14ac:dyDescent="0.2">
      <c r="A12"/>
      <c r="B12" s="56" t="s">
        <v>5</v>
      </c>
      <c r="C12" s="53">
        <v>307544</v>
      </c>
      <c r="D12" s="53">
        <v>140</v>
      </c>
      <c r="E12" s="53">
        <v>3653</v>
      </c>
      <c r="F12" s="53">
        <v>11877</v>
      </c>
      <c r="G12" s="53">
        <v>22491</v>
      </c>
      <c r="H12" s="53">
        <v>31852</v>
      </c>
      <c r="I12" s="53">
        <v>44869</v>
      </c>
      <c r="J12" s="53">
        <v>52372</v>
      </c>
      <c r="K12" s="53">
        <v>55870</v>
      </c>
      <c r="L12" s="53">
        <v>41032</v>
      </c>
      <c r="M12" s="53">
        <v>21361</v>
      </c>
      <c r="N12" s="53">
        <v>22027</v>
      </c>
      <c r="O12" s="50">
        <v>47.474598041255888</v>
      </c>
      <c r="P12"/>
    </row>
    <row r="13" spans="1:16" x14ac:dyDescent="0.2">
      <c r="A13"/>
      <c r="B13" s="70" t="s">
        <v>7</v>
      </c>
      <c r="C13" s="71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2"/>
      <c r="P13"/>
    </row>
    <row r="14" spans="1:16" ht="12" customHeight="1" x14ac:dyDescent="0.2">
      <c r="A14"/>
      <c r="B14" s="55" t="s">
        <v>3</v>
      </c>
      <c r="C14" s="48">
        <v>367492</v>
      </c>
      <c r="D14" s="48">
        <v>146</v>
      </c>
      <c r="E14" s="48">
        <v>2808</v>
      </c>
      <c r="F14" s="48">
        <v>8379</v>
      </c>
      <c r="G14" s="48">
        <v>17516</v>
      </c>
      <c r="H14" s="48">
        <v>25977</v>
      </c>
      <c r="I14" s="48">
        <v>36005</v>
      </c>
      <c r="J14" s="48">
        <v>49444</v>
      </c>
      <c r="K14" s="48">
        <v>60431</v>
      </c>
      <c r="L14" s="48">
        <v>52563</v>
      </c>
      <c r="M14" s="48">
        <v>39314</v>
      </c>
      <c r="N14" s="48">
        <v>74909</v>
      </c>
      <c r="O14" s="50">
        <v>53.470836807331878</v>
      </c>
      <c r="P14" s="51"/>
    </row>
    <row r="15" spans="1:16" ht="12" customHeight="1" x14ac:dyDescent="0.2">
      <c r="A15"/>
      <c r="B15" s="55" t="s">
        <v>4</v>
      </c>
      <c r="C15" s="48">
        <v>279562</v>
      </c>
      <c r="D15" s="48">
        <v>82</v>
      </c>
      <c r="E15" s="48">
        <v>1620</v>
      </c>
      <c r="F15" s="48">
        <v>5426</v>
      </c>
      <c r="G15" s="48">
        <v>12119</v>
      </c>
      <c r="H15" s="48">
        <v>20345</v>
      </c>
      <c r="I15" s="48">
        <v>29506</v>
      </c>
      <c r="J15" s="48">
        <v>37109</v>
      </c>
      <c r="K15" s="48">
        <v>45140</v>
      </c>
      <c r="L15" s="48">
        <v>41720</v>
      </c>
      <c r="M15" s="48">
        <v>30706</v>
      </c>
      <c r="N15" s="48">
        <v>55789</v>
      </c>
      <c r="O15" s="50">
        <v>53.454052839799402</v>
      </c>
      <c r="P15"/>
    </row>
    <row r="16" spans="1:16" ht="12" customHeight="1" x14ac:dyDescent="0.2">
      <c r="A16"/>
      <c r="B16" s="56" t="s">
        <v>5</v>
      </c>
      <c r="C16" s="53">
        <v>647054</v>
      </c>
      <c r="D16" s="53">
        <v>228</v>
      </c>
      <c r="E16" s="53">
        <v>4428</v>
      </c>
      <c r="F16" s="53">
        <v>13805</v>
      </c>
      <c r="G16" s="53">
        <v>29635</v>
      </c>
      <c r="H16" s="53">
        <v>46322</v>
      </c>
      <c r="I16" s="53">
        <v>65511</v>
      </c>
      <c r="J16" s="53">
        <v>86553</v>
      </c>
      <c r="K16" s="53">
        <v>105571</v>
      </c>
      <c r="L16" s="53">
        <v>94283</v>
      </c>
      <c r="M16" s="53">
        <v>70020</v>
      </c>
      <c r="N16" s="53">
        <v>130698</v>
      </c>
      <c r="O16" s="50">
        <v>53.463585233999027</v>
      </c>
      <c r="P16"/>
    </row>
    <row r="17" spans="1:19" s="2" customFormat="1" ht="12" customHeight="1" x14ac:dyDescent="0.2">
      <c r="A17" s="42"/>
      <c r="B17" s="70" t="s">
        <v>11</v>
      </c>
      <c r="C17" s="71"/>
      <c r="D17" s="71"/>
      <c r="E17" s="71"/>
      <c r="F17" s="71"/>
      <c r="G17" s="71"/>
      <c r="H17" s="71"/>
      <c r="I17" s="71"/>
      <c r="J17" s="71"/>
      <c r="K17" s="71"/>
      <c r="L17" s="71"/>
      <c r="M17" s="71"/>
      <c r="N17" s="71"/>
      <c r="O17" s="72"/>
      <c r="P17" s="42"/>
    </row>
    <row r="18" spans="1:19" ht="12" customHeight="1" x14ac:dyDescent="0.2">
      <c r="A18"/>
      <c r="B18" s="55" t="s">
        <v>3</v>
      </c>
      <c r="C18" s="48">
        <v>3114</v>
      </c>
      <c r="D18" s="48">
        <v>1</v>
      </c>
      <c r="E18" s="48">
        <v>45</v>
      </c>
      <c r="F18" s="48">
        <v>210</v>
      </c>
      <c r="G18" s="48">
        <v>458</v>
      </c>
      <c r="H18" s="48">
        <v>592</v>
      </c>
      <c r="I18" s="48">
        <v>579</v>
      </c>
      <c r="J18" s="48">
        <v>447</v>
      </c>
      <c r="K18" s="48">
        <v>329</v>
      </c>
      <c r="L18" s="48">
        <v>216</v>
      </c>
      <c r="M18" s="48">
        <v>133</v>
      </c>
      <c r="N18" s="48">
        <v>104</v>
      </c>
      <c r="O18" s="50">
        <v>42.92</v>
      </c>
      <c r="P18" s="51"/>
    </row>
    <row r="19" spans="1:19" ht="12" customHeight="1" x14ac:dyDescent="0.2">
      <c r="A19"/>
      <c r="B19" s="55" t="s">
        <v>4</v>
      </c>
      <c r="C19" s="48">
        <v>6932</v>
      </c>
      <c r="D19" s="48">
        <v>0</v>
      </c>
      <c r="E19" s="48">
        <v>96</v>
      </c>
      <c r="F19" s="48">
        <v>525</v>
      </c>
      <c r="G19" s="48">
        <v>1123</v>
      </c>
      <c r="H19" s="48">
        <v>1469</v>
      </c>
      <c r="I19" s="48">
        <v>1225</v>
      </c>
      <c r="J19" s="48">
        <v>1003</v>
      </c>
      <c r="K19" s="48">
        <v>709</v>
      </c>
      <c r="L19" s="48">
        <v>465</v>
      </c>
      <c r="M19" s="48">
        <v>214</v>
      </c>
      <c r="N19" s="48">
        <v>103</v>
      </c>
      <c r="O19" s="50">
        <v>41.66</v>
      </c>
      <c r="P19"/>
    </row>
    <row r="20" spans="1:19" ht="12" customHeight="1" x14ac:dyDescent="0.2">
      <c r="A20"/>
      <c r="B20" s="56" t="s">
        <v>5</v>
      </c>
      <c r="C20" s="53">
        <v>10046</v>
      </c>
      <c r="D20" s="53">
        <v>1</v>
      </c>
      <c r="E20" s="53">
        <v>141</v>
      </c>
      <c r="F20" s="53">
        <v>735</v>
      </c>
      <c r="G20" s="53">
        <v>1581</v>
      </c>
      <c r="H20" s="53">
        <v>2061</v>
      </c>
      <c r="I20" s="53">
        <v>1804</v>
      </c>
      <c r="J20" s="53">
        <v>1450</v>
      </c>
      <c r="K20" s="53">
        <v>1038</v>
      </c>
      <c r="L20" s="53">
        <v>681</v>
      </c>
      <c r="M20" s="53">
        <v>347</v>
      </c>
      <c r="N20" s="53">
        <v>207</v>
      </c>
      <c r="O20" s="50">
        <v>42.050567390005973</v>
      </c>
      <c r="P20"/>
    </row>
    <row r="21" spans="1:19" s="2" customFormat="1" ht="12" customHeight="1" x14ac:dyDescent="0.2">
      <c r="A21" s="42"/>
      <c r="B21" s="57"/>
      <c r="C21" s="57"/>
      <c r="D21" s="57"/>
      <c r="E21" s="57"/>
      <c r="F21" s="57"/>
      <c r="G21" s="57"/>
      <c r="H21" s="57"/>
      <c r="I21" s="57"/>
      <c r="J21" s="57"/>
      <c r="K21" s="57"/>
      <c r="L21" s="57"/>
      <c r="M21" s="57"/>
      <c r="N21" s="57"/>
      <c r="O21"/>
      <c r="P21" s="42"/>
      <c r="R21" s="3"/>
      <c r="S21" s="3"/>
    </row>
    <row r="22" spans="1:19" ht="12" customHeight="1" x14ac:dyDescent="0.2">
      <c r="A22" s="58"/>
      <c r="B22" s="73" t="s">
        <v>39</v>
      </c>
      <c r="C22" s="73"/>
      <c r="D22" s="73"/>
      <c r="E22" s="73"/>
      <c r="F22" s="73"/>
      <c r="G22" s="73"/>
      <c r="H22" s="73"/>
      <c r="I22" s="73"/>
      <c r="J22" s="73"/>
      <c r="K22" s="73"/>
      <c r="L22" s="73"/>
      <c r="M22" s="73"/>
      <c r="N22" s="73"/>
      <c r="O22" s="58"/>
      <c r="P22"/>
      <c r="R22" s="4"/>
      <c r="S22" s="4"/>
    </row>
    <row r="23" spans="1:19" ht="12" customHeight="1" x14ac:dyDescent="0.2">
      <c r="A23"/>
      <c r="B23" s="43"/>
      <c r="C23" s="43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59"/>
      <c r="P23"/>
      <c r="R23" s="4"/>
      <c r="S23" s="4"/>
    </row>
    <row r="24" spans="1:19" x14ac:dyDescent="0.2">
      <c r="A24"/>
      <c r="B24" s="44" t="s">
        <v>0</v>
      </c>
      <c r="C24" s="45" t="s">
        <v>1</v>
      </c>
      <c r="D24" s="45" t="s">
        <v>13</v>
      </c>
      <c r="E24" s="45" t="s">
        <v>14</v>
      </c>
      <c r="F24" s="45" t="s">
        <v>15</v>
      </c>
      <c r="G24" s="45" t="s">
        <v>16</v>
      </c>
      <c r="H24" s="45" t="s">
        <v>17</v>
      </c>
      <c r="I24" s="45" t="s">
        <v>18</v>
      </c>
      <c r="J24" s="45" t="s">
        <v>19</v>
      </c>
      <c r="K24" s="45" t="s">
        <v>20</v>
      </c>
      <c r="L24" s="45" t="s">
        <v>21</v>
      </c>
      <c r="M24" s="45" t="s">
        <v>22</v>
      </c>
      <c r="N24" s="45" t="s">
        <v>2</v>
      </c>
      <c r="O24" s="60"/>
      <c r="P24"/>
      <c r="R24" s="4"/>
      <c r="S24" s="4"/>
    </row>
    <row r="25" spans="1:19" x14ac:dyDescent="0.2">
      <c r="A25"/>
      <c r="B25" s="74" t="s">
        <v>36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6"/>
      <c r="O25" s="61"/>
      <c r="P25"/>
      <c r="R25" s="4"/>
      <c r="S25" s="4"/>
    </row>
    <row r="26" spans="1:19" x14ac:dyDescent="0.2">
      <c r="A26"/>
      <c r="B26" s="55" t="s">
        <v>3</v>
      </c>
      <c r="C26" s="62">
        <v>4398.2842357676682</v>
      </c>
      <c r="D26" s="62">
        <v>190.39366225354797</v>
      </c>
      <c r="E26" s="62">
        <v>852.42596127748118</v>
      </c>
      <c r="F26" s="62">
        <v>2147.3026715195629</v>
      </c>
      <c r="G26" s="62">
        <v>3597.2345956480699</v>
      </c>
      <c r="H26" s="62">
        <v>4684.428305016374</v>
      </c>
      <c r="I26" s="62">
        <v>5267.4896559118479</v>
      </c>
      <c r="J26" s="62">
        <v>5402.9439891936345</v>
      </c>
      <c r="K26" s="62">
        <v>5289.5643480888139</v>
      </c>
      <c r="L26" s="62">
        <v>5247.3399312600177</v>
      </c>
      <c r="M26" s="62">
        <v>4820.700782552919</v>
      </c>
      <c r="N26" s="63"/>
      <c r="O26" s="64"/>
      <c r="P26" s="51"/>
      <c r="R26" s="4"/>
      <c r="S26" s="4"/>
    </row>
    <row r="27" spans="1:19" ht="11.25" customHeight="1" x14ac:dyDescent="0.2">
      <c r="A27"/>
      <c r="B27" s="55" t="s">
        <v>4</v>
      </c>
      <c r="C27" s="62">
        <v>4012.5278625182959</v>
      </c>
      <c r="D27" s="62">
        <v>162.551238366776</v>
      </c>
      <c r="E27" s="62">
        <v>682.87402752990306</v>
      </c>
      <c r="F27" s="62">
        <v>1741.6471721596304</v>
      </c>
      <c r="G27" s="62">
        <v>2825.0685864284246</v>
      </c>
      <c r="H27" s="62">
        <v>3804.1938418416416</v>
      </c>
      <c r="I27" s="62">
        <v>4609.4965683621285</v>
      </c>
      <c r="J27" s="62">
        <v>5027.2608982443016</v>
      </c>
      <c r="K27" s="62">
        <v>5364.5996463903766</v>
      </c>
      <c r="L27" s="62">
        <v>5186.5486878311231</v>
      </c>
      <c r="M27" s="62">
        <v>4267.2568299305904</v>
      </c>
      <c r="N27" s="63"/>
      <c r="O27" s="64"/>
      <c r="P27"/>
      <c r="R27" s="4"/>
      <c r="S27" s="4"/>
    </row>
    <row r="28" spans="1:19" x14ac:dyDescent="0.2">
      <c r="A28"/>
      <c r="B28" s="56" t="s">
        <v>1</v>
      </c>
      <c r="C28" s="65">
        <v>4212.239023768384</v>
      </c>
      <c r="D28" s="65">
        <v>177.31960214211736</v>
      </c>
      <c r="E28" s="65">
        <v>773.71820269430589</v>
      </c>
      <c r="F28" s="65">
        <v>1956.0607415000134</v>
      </c>
      <c r="G28" s="65">
        <v>3229.4561089234649</v>
      </c>
      <c r="H28" s="65">
        <v>4263.8010680386869</v>
      </c>
      <c r="I28" s="65">
        <v>4951.7868226418977</v>
      </c>
      <c r="J28" s="65">
        <v>5219.6832611092777</v>
      </c>
      <c r="K28" s="65">
        <v>5326.1490175652016</v>
      </c>
      <c r="L28" s="65">
        <v>5216.8650365467274</v>
      </c>
      <c r="M28" s="65">
        <v>4553.1075161201261</v>
      </c>
      <c r="N28" s="63"/>
      <c r="O28" s="64"/>
      <c r="P28" s="42"/>
      <c r="R28" s="4"/>
      <c r="S28" s="4"/>
    </row>
    <row r="29" spans="1:19" ht="12" customHeight="1" x14ac:dyDescent="0.2">
      <c r="A29"/>
      <c r="B29" s="74" t="s">
        <v>37</v>
      </c>
      <c r="C29" s="75"/>
      <c r="D29" s="75"/>
      <c r="E29" s="75"/>
      <c r="F29" s="75"/>
      <c r="G29" s="75"/>
      <c r="H29" s="75"/>
      <c r="I29" s="75"/>
      <c r="J29" s="75"/>
      <c r="K29" s="75"/>
      <c r="L29" s="75"/>
      <c r="M29" s="75"/>
      <c r="N29" s="76"/>
      <c r="O29" s="61"/>
      <c r="P29"/>
      <c r="R29" s="4"/>
      <c r="S29" s="4"/>
    </row>
    <row r="30" spans="1:19" ht="12" customHeight="1" x14ac:dyDescent="0.2">
      <c r="A30"/>
      <c r="B30" s="55" t="s">
        <v>3</v>
      </c>
      <c r="C30" s="62">
        <v>4661.2027173575743</v>
      </c>
      <c r="D30" s="62">
        <v>384.21187500000002</v>
      </c>
      <c r="E30" s="62">
        <v>1427.2826710743802</v>
      </c>
      <c r="F30" s="62">
        <v>2200.980146509341</v>
      </c>
      <c r="G30" s="62">
        <v>3314.719670807136</v>
      </c>
      <c r="H30" s="62">
        <v>4254.7942498563643</v>
      </c>
      <c r="I30" s="62">
        <v>4729.0726815994358</v>
      </c>
      <c r="J30" s="62">
        <v>5677.038559405185</v>
      </c>
      <c r="K30" s="62">
        <v>6681.1066088344633</v>
      </c>
      <c r="L30" s="62">
        <v>5550.5407894220252</v>
      </c>
      <c r="M30" s="62">
        <v>2373.0483168316837</v>
      </c>
      <c r="N30" s="62">
        <v>871.92500000000007</v>
      </c>
      <c r="O30" s="64"/>
      <c r="P30" s="51"/>
    </row>
    <row r="31" spans="1:19" ht="12" customHeight="1" x14ac:dyDescent="0.2">
      <c r="A31"/>
      <c r="B31" s="55" t="s">
        <v>4</v>
      </c>
      <c r="C31" s="62">
        <v>3417.166134127754</v>
      </c>
      <c r="D31" s="62">
        <v>271.92666666666668</v>
      </c>
      <c r="E31" s="62">
        <v>1441.1159713375796</v>
      </c>
      <c r="F31" s="62">
        <v>2460.5125717633273</v>
      </c>
      <c r="G31" s="62">
        <v>3073.153295765027</v>
      </c>
      <c r="H31" s="62">
        <v>3401.8775824175827</v>
      </c>
      <c r="I31" s="62">
        <v>3666.5409362934356</v>
      </c>
      <c r="J31" s="62">
        <v>4393.4054048240896</v>
      </c>
      <c r="K31" s="62">
        <v>5398.2956264374779</v>
      </c>
      <c r="L31" s="62">
        <v>3194.0226037595385</v>
      </c>
      <c r="M31" s="62">
        <v>2043.23287331028</v>
      </c>
      <c r="N31" s="62">
        <v>796.65756840007248</v>
      </c>
      <c r="O31" s="64"/>
      <c r="P31"/>
    </row>
    <row r="32" spans="1:19" s="2" customFormat="1" ht="12" customHeight="1" x14ac:dyDescent="0.2">
      <c r="A32" s="42"/>
      <c r="B32" s="56" t="s">
        <v>1</v>
      </c>
      <c r="C32" s="65">
        <v>4486.0431560362094</v>
      </c>
      <c r="D32" s="65">
        <v>374.58742857142863</v>
      </c>
      <c r="E32" s="65">
        <v>1429.6608020804817</v>
      </c>
      <c r="F32" s="65">
        <v>2238.2809674160144</v>
      </c>
      <c r="G32" s="65">
        <v>3283.2712538348669</v>
      </c>
      <c r="H32" s="65">
        <v>4147.5771728619884</v>
      </c>
      <c r="I32" s="65">
        <v>4606.4063765628825</v>
      </c>
      <c r="J32" s="65">
        <v>5517.5035368135641</v>
      </c>
      <c r="K32" s="65">
        <v>6491.4287580096652</v>
      </c>
      <c r="L32" s="65">
        <v>5241.9627963540643</v>
      </c>
      <c r="M32" s="65">
        <v>2323.9334380412906</v>
      </c>
      <c r="N32" s="65">
        <v>853.06628319789343</v>
      </c>
      <c r="O32" s="64"/>
      <c r="P32"/>
    </row>
    <row r="33" spans="1:16" ht="12" customHeight="1" x14ac:dyDescent="0.2">
      <c r="A33"/>
      <c r="B33" s="74" t="s">
        <v>6</v>
      </c>
      <c r="C33" s="75"/>
      <c r="D33" s="75"/>
      <c r="E33" s="75"/>
      <c r="F33" s="75"/>
      <c r="G33" s="75"/>
      <c r="H33" s="75"/>
      <c r="I33" s="75"/>
      <c r="J33" s="75"/>
      <c r="K33" s="75"/>
      <c r="L33" s="75"/>
      <c r="M33" s="75"/>
      <c r="N33" s="76"/>
      <c r="O33" s="61"/>
      <c r="P33"/>
    </row>
    <row r="34" spans="1:16" ht="12" customHeight="1" x14ac:dyDescent="0.2">
      <c r="A34"/>
      <c r="B34" s="55" t="s">
        <v>3</v>
      </c>
      <c r="C34" s="62">
        <v>2243.8377056371296</v>
      </c>
      <c r="D34" s="62">
        <v>1336.4077397260273</v>
      </c>
      <c r="E34" s="62">
        <v>628.14566595441602</v>
      </c>
      <c r="F34" s="62">
        <v>819.03763217567746</v>
      </c>
      <c r="G34" s="62">
        <v>1529.1016824617495</v>
      </c>
      <c r="H34" s="62">
        <v>1708.1958744273782</v>
      </c>
      <c r="I34" s="62">
        <v>2341.6751978891816</v>
      </c>
      <c r="J34" s="62">
        <v>2620.7616232505457</v>
      </c>
      <c r="K34" s="62">
        <v>2914.5050803395607</v>
      </c>
      <c r="L34" s="62">
        <v>2805.5659753058239</v>
      </c>
      <c r="M34" s="62">
        <v>2473.2036437401439</v>
      </c>
      <c r="N34" s="62">
        <v>1467.0238532085598</v>
      </c>
      <c r="O34" s="64"/>
      <c r="P34" s="51"/>
    </row>
    <row r="35" spans="1:16" ht="12" customHeight="1" x14ac:dyDescent="0.2">
      <c r="A35"/>
      <c r="B35" s="55" t="s">
        <v>4</v>
      </c>
      <c r="C35" s="62">
        <v>1874.7259626278758</v>
      </c>
      <c r="D35" s="62">
        <v>1430.0058536585364</v>
      </c>
      <c r="E35" s="62">
        <v>2796.7669876543209</v>
      </c>
      <c r="F35" s="62">
        <v>839.09889237007019</v>
      </c>
      <c r="G35" s="62">
        <v>1213.5681838435514</v>
      </c>
      <c r="H35" s="62">
        <v>1672.9149432292945</v>
      </c>
      <c r="I35" s="62">
        <v>1993.7579231342775</v>
      </c>
      <c r="J35" s="62">
        <v>2132.461462178986</v>
      </c>
      <c r="K35" s="62">
        <v>2203.6821263662905</v>
      </c>
      <c r="L35" s="62">
        <v>2094.9470117449659</v>
      </c>
      <c r="M35" s="62">
        <v>1950.8719273106233</v>
      </c>
      <c r="N35" s="62">
        <v>1459.3964946494825</v>
      </c>
      <c r="O35" s="64"/>
      <c r="P35"/>
    </row>
    <row r="36" spans="1:16" s="2" customFormat="1" ht="12" customHeight="1" x14ac:dyDescent="0.2">
      <c r="A36" s="42"/>
      <c r="B36" s="56" t="s">
        <v>1</v>
      </c>
      <c r="C36" s="65">
        <v>2084.3616540260541</v>
      </c>
      <c r="D36" s="65">
        <v>1370.0702192982455</v>
      </c>
      <c r="E36" s="65">
        <v>1421.5437104787713</v>
      </c>
      <c r="F36" s="65">
        <v>826.92263020644714</v>
      </c>
      <c r="G36" s="65">
        <v>1400.0667416905685</v>
      </c>
      <c r="H36" s="65">
        <v>1692.7002018479341</v>
      </c>
      <c r="I36" s="65">
        <v>2184.9740773305243</v>
      </c>
      <c r="J36" s="65">
        <v>2411.4063071181813</v>
      </c>
      <c r="K36" s="65">
        <v>2610.5717260817305</v>
      </c>
      <c r="L36" s="65">
        <v>2491.1187986169298</v>
      </c>
      <c r="M36" s="65">
        <v>2244.1445508426168</v>
      </c>
      <c r="N36" s="65">
        <v>1463.768082602641</v>
      </c>
      <c r="O36" s="64"/>
      <c r="P36"/>
    </row>
    <row r="37" spans="1:16" ht="12" customHeight="1" x14ac:dyDescent="0.2">
      <c r="A37"/>
      <c r="B37" s="74" t="s">
        <v>12</v>
      </c>
      <c r="C37" s="75"/>
      <c r="D37" s="75"/>
      <c r="E37" s="75"/>
      <c r="F37" s="75"/>
      <c r="G37" s="75"/>
      <c r="H37" s="75"/>
      <c r="I37" s="75"/>
      <c r="J37" s="75"/>
      <c r="K37" s="75"/>
      <c r="L37" s="75"/>
      <c r="M37" s="75"/>
      <c r="N37" s="76"/>
      <c r="O37" s="64"/>
      <c r="P37" s="42"/>
    </row>
    <row r="38" spans="1:16" ht="12" customHeight="1" x14ac:dyDescent="0.2">
      <c r="A38"/>
      <c r="B38" s="55" t="s">
        <v>3</v>
      </c>
      <c r="C38" s="62">
        <v>1593.7369267822737</v>
      </c>
      <c r="D38" s="62">
        <v>175.47</v>
      </c>
      <c r="E38" s="62">
        <v>351.55</v>
      </c>
      <c r="F38" s="62">
        <v>630.33000000000004</v>
      </c>
      <c r="G38" s="62">
        <v>1046.95</v>
      </c>
      <c r="H38" s="62">
        <v>1586.43</v>
      </c>
      <c r="I38" s="62">
        <v>1890.85</v>
      </c>
      <c r="J38" s="62">
        <v>2077.66</v>
      </c>
      <c r="K38" s="62">
        <v>2024.22</v>
      </c>
      <c r="L38" s="62">
        <v>1868.97</v>
      </c>
      <c r="M38" s="62">
        <v>1487.02</v>
      </c>
      <c r="N38" s="62">
        <v>1008.72</v>
      </c>
      <c r="O38" s="64"/>
      <c r="P38" s="51"/>
    </row>
    <row r="39" spans="1:16" ht="12" customHeight="1" x14ac:dyDescent="0.2">
      <c r="A39"/>
      <c r="B39" s="55" t="s">
        <v>4</v>
      </c>
      <c r="C39" s="62">
        <v>1822.1925346220426</v>
      </c>
      <c r="D39" s="62">
        <v>0</v>
      </c>
      <c r="E39" s="62">
        <v>342.01</v>
      </c>
      <c r="F39" s="62">
        <v>637.36</v>
      </c>
      <c r="G39" s="62">
        <v>1150.1600000000001</v>
      </c>
      <c r="H39" s="62">
        <v>1752.79</v>
      </c>
      <c r="I39" s="62">
        <v>2099.23</v>
      </c>
      <c r="J39" s="62">
        <v>2366.5100000000002</v>
      </c>
      <c r="K39" s="62">
        <v>2815.02</v>
      </c>
      <c r="L39" s="62">
        <v>2063.38</v>
      </c>
      <c r="M39" s="62">
        <v>1705.66</v>
      </c>
      <c r="N39" s="62">
        <v>1281.7</v>
      </c>
      <c r="O39" s="64"/>
      <c r="P39"/>
    </row>
    <row r="40" spans="1:16" s="2" customFormat="1" ht="12" customHeight="1" x14ac:dyDescent="0.2">
      <c r="A40" s="42"/>
      <c r="B40" s="56" t="s">
        <v>1</v>
      </c>
      <c r="C40" s="65">
        <v>1751.3772088393389</v>
      </c>
      <c r="D40" s="65">
        <v>175.47</v>
      </c>
      <c r="E40" s="65">
        <v>345.05468085106384</v>
      </c>
      <c r="F40" s="65">
        <v>635.35142857142864</v>
      </c>
      <c r="G40" s="65">
        <v>1120.2610879190388</v>
      </c>
      <c r="H40" s="65">
        <v>1705.0048859776807</v>
      </c>
      <c r="I40" s="65">
        <v>2032.3497228381375</v>
      </c>
      <c r="J40" s="65">
        <v>2277.4645172413793</v>
      </c>
      <c r="K40" s="65">
        <v>2564.3714450867051</v>
      </c>
      <c r="L40" s="65">
        <v>2001.7169162995597</v>
      </c>
      <c r="M40" s="65">
        <v>1621.8585014409223</v>
      </c>
      <c r="N40" s="65">
        <v>1144.5506280193238</v>
      </c>
      <c r="O40" s="64"/>
      <c r="P40" s="42"/>
    </row>
  </sheetData>
  <mergeCells count="1">
    <mergeCell ref="B1:O1"/>
  </mergeCells>
  <pageMargins left="0.35433070866141736" right="0.35433070866141736" top="0.59055118110236227" bottom="0.59055118110236227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Осигурени лица</vt:lpstr>
      <vt:lpstr>Натрупани средства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кфн</dc:creator>
  <cp:lastModifiedBy>Valentina Lilova</cp:lastModifiedBy>
  <cp:lastPrinted>2020-08-11T12:28:39Z</cp:lastPrinted>
  <dcterms:created xsi:type="dcterms:W3CDTF">2007-02-26T17:24:26Z</dcterms:created>
  <dcterms:modified xsi:type="dcterms:W3CDTF">2022-05-13T12:13:38Z</dcterms:modified>
</cp:coreProperties>
</file>