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230" windowHeight="6750" activeTab="5"/>
  </bookViews>
  <sheets>
    <sheet name="Заглавна страница" sheetId="1" r:id="rId1"/>
    <sheet name="Табл. 1.1" sheetId="2" r:id="rId2"/>
    <sheet name="Табл. 1.2" sheetId="3" r:id="rId3"/>
    <sheet name="Табл. 1.3" sheetId="4" r:id="rId4"/>
    <sheet name="Табл. 1.4" sheetId="5" r:id="rId5"/>
    <sheet name="Табл. 2.1" sheetId="6" r:id="rId6"/>
    <sheet name="Табл. 2.2" sheetId="7" r:id="rId7"/>
    <sheet name="Табл. 2.3" sheetId="8" r:id="rId8"/>
    <sheet name="Табл. 2.4" sheetId="9" r:id="rId9"/>
    <sheet name="Табл. 3.1" sheetId="10" r:id="rId10"/>
    <sheet name="Табл. 3.2" sheetId="11" r:id="rId11"/>
    <sheet name="Табл. 3.3.1" sheetId="12" r:id="rId12"/>
    <sheet name="Табл. 3.3.2" sheetId="13" r:id="rId13"/>
    <sheet name="Табл. 4" sheetId="14" r:id="rId14"/>
    <sheet name="Табл. 5" sheetId="15" r:id="rId15"/>
  </sheets>
  <externalReferences>
    <externalReference r:id="rId18"/>
  </externalReferences>
  <definedNames>
    <definedName name="_xlnm.Print_Area" localSheetId="0">'Заглавна страница'!$A$1:$L$97</definedName>
    <definedName name="_xlnm.Print_Area" localSheetId="1">'Табл. 1.1'!$A$1:$C$13</definedName>
    <definedName name="_xlnm.Print_Area" localSheetId="2">'Табл. 1.2'!$A$1:$H$73</definedName>
    <definedName name="_xlnm.Print_Area" localSheetId="5">'Табл. 2.1'!$A$1:$B$22</definedName>
    <definedName name="_xlnm.Print_Area" localSheetId="6">'Табл. 2.2'!$A$1:$C$172</definedName>
    <definedName name="_xlnm.Print_Area" localSheetId="8">'Табл. 2.4'!$A$1:$O$138</definedName>
    <definedName name="_xlnm.Print_Area" localSheetId="13">'Табл. 4'!$A$1:$D$29</definedName>
    <definedName name="_xlnm.Print_Area" localSheetId="14">'Табл. 5'!$A$1:$B$3</definedName>
    <definedName name="_xlnm.Print_Titles" localSheetId="2">'Табл. 1.2'!$2:$2</definedName>
    <definedName name="_xlnm.Print_Titles" localSheetId="8">'Табл. 2.4'!$2:$3</definedName>
    <definedName name="_xlnm.Print_Titles" localSheetId="10">'Табл. 3.2'!$1:$2</definedName>
    <definedName name="_xlnm.Print_Titles" localSheetId="11">'Табл. 3.3.1'!$2:$3</definedName>
  </definedNames>
  <calcPr fullCalcOnLoad="1"/>
</workbook>
</file>

<file path=xl/sharedStrings.xml><?xml version="1.0" encoding="utf-8"?>
<sst xmlns="http://schemas.openxmlformats.org/spreadsheetml/2006/main" count="1003" uniqueCount="591">
  <si>
    <t>Делтасток АД</t>
  </si>
  <si>
    <t>Д.И.С.Л. Секюритийс АД</t>
  </si>
  <si>
    <t>Дилингова Финансова Компания АД</t>
  </si>
  <si>
    <t>Евродилинг АД</t>
  </si>
  <si>
    <t>Еврофинанс АД</t>
  </si>
  <si>
    <t>Евър АД</t>
  </si>
  <si>
    <t>Елана ТрейдингАД</t>
  </si>
  <si>
    <t>Загора Фина Корп АД</t>
  </si>
  <si>
    <t>Златен лев Брокери ООД</t>
  </si>
  <si>
    <t>Интеркапитал Маркетс АД</t>
  </si>
  <si>
    <t>Капитал Инж. Проект ООД</t>
  </si>
  <si>
    <t>Капман АД</t>
  </si>
  <si>
    <t>Карол АД</t>
  </si>
  <si>
    <t>Кепитъл Маркетс АД</t>
  </si>
  <si>
    <t>КМ Инвест ЕАД</t>
  </si>
  <si>
    <t>Кепитъл Инвест EАД</t>
  </si>
  <si>
    <t>Позитива АД</t>
  </si>
  <si>
    <t>Популярна каса 95 АД</t>
  </si>
  <si>
    <t>ПФБК ООД</t>
  </si>
  <si>
    <t>Реал Финанс АД</t>
  </si>
  <si>
    <t>Сомони файненшъл брокеридж ООД</t>
  </si>
  <si>
    <t>София Интернешънъл секюритиз АД</t>
  </si>
  <si>
    <t>Стандарт Инвестмънт АД</t>
  </si>
  <si>
    <t>Статус Инвест АД</t>
  </si>
  <si>
    <t>ТИ Би Ай Инвест ЕАД</t>
  </si>
  <si>
    <t>Фаворит АД</t>
  </si>
  <si>
    <t>Фактори АД</t>
  </si>
  <si>
    <t>Фико Инвест ООД</t>
  </si>
  <si>
    <t>Фина С АД</t>
  </si>
  <si>
    <t>Юг Маркет АД</t>
  </si>
  <si>
    <t>Адамант кепитъл партнърс АД</t>
  </si>
  <si>
    <t>АВС Финанс ЕАД</t>
  </si>
  <si>
    <t>Глобал Маркетс ООД</t>
  </si>
  <si>
    <t xml:space="preserve">Трейдвил ЕАД </t>
  </si>
  <si>
    <t>Вид лиценз</t>
  </si>
  <si>
    <t>Управляващи дружества</t>
  </si>
  <si>
    <t>Договорни фондове</t>
  </si>
  <si>
    <t>ОБЩО КИС</t>
  </si>
  <si>
    <t>АВРОРА КЕПИТЪЛ АД</t>
  </si>
  <si>
    <t>АДАМАНТ КЕПИТЪЛ МЕНИДЖМЪНТ ЕАД</t>
  </si>
  <si>
    <t>АКТИВА АСЕТ МЕНИДЖМЪНТ АД</t>
  </si>
  <si>
    <t>АЛФА АСЕТ МЕНИДЖМЪНТ EАД</t>
  </si>
  <si>
    <t>АСТРА АСЕТ МЕНИДЖМЪНТ АД</t>
  </si>
  <si>
    <t>БЕНЧМАРК АСЕТ МЕНИДЖМЪНТ АД</t>
  </si>
  <si>
    <t>БОЛКАН КАПИТАЛ МЕНИДЖМЪНТ АД</t>
  </si>
  <si>
    <t>БУЛДЕВ АСЕТ МЕНИДЖМЪНТ АД</t>
  </si>
  <si>
    <t>ВАРЧЕВ МЕНИДЖИНГ КОМПАНИ ЕАД</t>
  </si>
  <si>
    <t>ДСК УПРАВЛЕНИЕ НА АКТИВИ АД</t>
  </si>
  <si>
    <t>ЕКСПАТ АСЕТ МЕНИДЖМЪНТ ЕАД</t>
  </si>
  <si>
    <t>ЕЛАНА ФОНД МЕНИДЖМЪНТ АД</t>
  </si>
  <si>
    <t>ЗЛАТЕН ЛЕВ КАПИТАЛ АД</t>
  </si>
  <si>
    <t>ИНВЕСТ КЕПИТЪЛ ЕАД</t>
  </si>
  <si>
    <t>ИНВЕСТ ФОНД МЕНИДЖМЪНТ АД</t>
  </si>
  <si>
    <t>ИНТЕРКАРТ ИНВЕСТМЪНТС АД (ОПТИМА АСЕТ МЕНИДЖМЪНТ АД)</t>
  </si>
  <si>
    <t>КАПМАН АСЕТ МЕНИДЖМЪНТ АД</t>
  </si>
  <si>
    <t>КАРОЛ КАПИТАЛ МЕНИДЖМЪНТ ЕАД</t>
  </si>
  <si>
    <t>КД ИНВЕСТМЪНТС ЕАД</t>
  </si>
  <si>
    <t>КТБ АСЕТ МЕНИДЖМЪНТ АД</t>
  </si>
  <si>
    <t>НЮУЕЙ АСЕТ МЕНИДЖМЪНТ АД</t>
  </si>
  <si>
    <t>ОББ АСЕТ МЕНИДЖМЪНТ АД</t>
  </si>
  <si>
    <t>ПФБК АСЕТ МЕНИДЖМЪНТ АД</t>
  </si>
  <si>
    <t>РАЙФАЙЗЕН АСЕТ МЕНИДЖМЪНТ EАД</t>
  </si>
  <si>
    <t>РЕАЛ ФИНАНС АСЕТ МЕНИДЖМЪНТ АД</t>
  </si>
  <si>
    <t>СЕНТИНЕЛ АСЕТ МЕНИДЖМЪНТ АД</t>
  </si>
  <si>
    <t>СОМОНИ АСЕТ МЕНИДЖМЪНТ АД</t>
  </si>
  <si>
    <t>СТАНДАРТ АСЕТ МЕНИДЖМЪНТ АД</t>
  </si>
  <si>
    <t>СТАТУС КАПИТАЛ АД</t>
  </si>
  <si>
    <t>ТИ БИ АЙ АСЕТ МЕНИДЖМЪНТ ЕАД</t>
  </si>
  <si>
    <t>УЛТИМА КАПИТАЛ МЕНИДЖМЪНТ ЕАД</t>
  </si>
  <si>
    <t>УПРАВЛЯВАЩО ДРУЖЕСТВО ОБЩИНСКА БАНКА АСЕТ МЕНИДЖМЪНТ ЕАД</t>
  </si>
  <si>
    <t>ЦКБ АСЕТС МЕНИДЖМЪНТ ЕАД</t>
  </si>
  <si>
    <t>ЮГ МАРКЕТ ФОНД МЕНИДЖМЪНТ АД</t>
  </si>
  <si>
    <t>ИД</t>
  </si>
  <si>
    <t>ОБЩО за ИД от затворен тип</t>
  </si>
  <si>
    <r>
      <t xml:space="preserve">ОБЩО за ИД от отворен тип </t>
    </r>
    <r>
      <rPr>
        <b/>
        <i/>
        <sz val="11"/>
        <rFont val="Calibri"/>
        <family val="2"/>
      </rPr>
      <t>(консервативен профил)</t>
    </r>
  </si>
  <si>
    <r>
      <t>ОБЩО за ИД от отворен тип</t>
    </r>
    <r>
      <rPr>
        <b/>
        <i/>
        <sz val="11"/>
        <rFont val="Calibri"/>
        <family val="2"/>
      </rPr>
      <t xml:space="preserve"> (балансиран профил)</t>
    </r>
  </si>
  <si>
    <r>
      <t xml:space="preserve">ОБЩО за ИД от отворен тип </t>
    </r>
    <r>
      <rPr>
        <b/>
        <i/>
        <sz val="11"/>
        <rFont val="Calibri"/>
        <family val="2"/>
      </rPr>
      <t>(високорисков профил)</t>
    </r>
  </si>
  <si>
    <t>Инвестиционни имоти (земя, терени)</t>
  </si>
  <si>
    <t>Инвестиционни имоти (сгради, съоръжения)</t>
  </si>
  <si>
    <t>Финансови активи</t>
  </si>
  <si>
    <t>Парични наличности</t>
  </si>
  <si>
    <t>Вземания</t>
  </si>
  <si>
    <t>Други</t>
  </si>
  <si>
    <t>Имоти в процес на изграждане (придобиване)</t>
  </si>
  <si>
    <t>Инвестиционни имоти
(земеделска земя)</t>
  </si>
  <si>
    <t>Общо за  АДСИЦ, извършващи секюритизация на недвижими имоти специализирани в земеделска земя</t>
  </si>
  <si>
    <t>Общо за АДСИЦ, извършващи секюритизация на вземания</t>
  </si>
  <si>
    <t>Общо за  АДСИЦ, извършващи секюритизация на недвижими имоти</t>
  </si>
  <si>
    <t>Небанкови инвестиционни посредници с пълен лиценз</t>
  </si>
  <si>
    <t>Небанкови инвестиционни посредници с частичен лиценз</t>
  </si>
  <si>
    <t>Общо небанкови инвестиционни посредници</t>
  </si>
  <si>
    <t>Общо банкови инвестиционни посредници</t>
  </si>
  <si>
    <t>АБВ Инвестиции ЕООД</t>
  </si>
  <si>
    <t>частичен</t>
  </si>
  <si>
    <t>Авал Ин АД</t>
  </si>
  <si>
    <t>Арго -инвест АД</t>
  </si>
  <si>
    <t>Балканска инвестиционна компания АД</t>
  </si>
  <si>
    <t>Балканска консултантска компания ЕАД</t>
  </si>
  <si>
    <t>ББГ Симекс България ООД</t>
  </si>
  <si>
    <t>БГ Проинвест АД</t>
  </si>
  <si>
    <t>БенчМарк Финанс АД</t>
  </si>
  <si>
    <t>пълен</t>
  </si>
  <si>
    <t>Бета корп АД</t>
  </si>
  <si>
    <t>Бул тренд Брокеридж ООД</t>
  </si>
  <si>
    <t>Булброкърс АД</t>
  </si>
  <si>
    <t>Булекс Инвест АД</t>
  </si>
  <si>
    <t>Варчев финанс ЕООД</t>
  </si>
  <si>
    <t>ОБЩО</t>
  </si>
  <si>
    <t>Дружество</t>
  </si>
  <si>
    <t>Брой сделки</t>
  </si>
  <si>
    <t>ИД от затворен тип</t>
  </si>
  <si>
    <t>КИС и УД</t>
  </si>
  <si>
    <t>ИД от отворен тип с консервативен профил</t>
  </si>
  <si>
    <t>ИД от отворен тип с балансиран профил</t>
  </si>
  <si>
    <t>ИД от отворен тип с високорисков профил</t>
  </si>
  <si>
    <t>ДФ с консервативен профил</t>
  </si>
  <si>
    <t>ДФ с балансиран профил</t>
  </si>
  <si>
    <t>ДФ с високорисков профил</t>
  </si>
  <si>
    <t>ИД от отворен тип</t>
  </si>
  <si>
    <t>ИД НадеждаАД</t>
  </si>
  <si>
    <t>ИД Елана ЕврофондАД</t>
  </si>
  <si>
    <t>ИД Ти Би Аи ЕвробондАД</t>
  </si>
  <si>
    <t>ИД Златен лев АД</t>
  </si>
  <si>
    <t>ИД Капман Капитал АД</t>
  </si>
  <si>
    <t>ИД КД Пеликан АД</t>
  </si>
  <si>
    <t>ИД ОББ Балансиран фонд АД</t>
  </si>
  <si>
    <t>ИД Адванс ИнвестАД</t>
  </si>
  <si>
    <t>ИД Бенчмарк Фонд – 2 Акции АД</t>
  </si>
  <si>
    <t>ИД Елана Високодоходен фонд АД</t>
  </si>
  <si>
    <t>Агро финанс АДСИЦ</t>
  </si>
  <si>
    <t>Агроенержи АДСИЦ</t>
  </si>
  <si>
    <t>Булленд Инвестмънтс АДСИЦ</t>
  </si>
  <si>
    <t>Еларг фонд за земеделска земя АДСИЦ</t>
  </si>
  <si>
    <t>Зенит Имоти АДСИЦ</t>
  </si>
  <si>
    <t>Фонд за земеделска земя Мел Инвест АДСИЦ</t>
  </si>
  <si>
    <t>Фонд за недвижими имоти България АДСИЦ</t>
  </si>
  <si>
    <t>Актив Пропъртис АДСИЦ</t>
  </si>
  <si>
    <t>Алтерон АДСИЦ</t>
  </si>
  <si>
    <t>Арко Тауърс АДСИЦ</t>
  </si>
  <si>
    <t>Балканика Имоти АДСИЦ</t>
  </si>
  <si>
    <t>Блек Сий Инвестмънт АДСИЦ</t>
  </si>
  <si>
    <t>Болкан енд сий Пропъртис АДСИЦ</t>
  </si>
  <si>
    <t>Болкан Пропърти Инструментс АДСИЦ</t>
  </si>
  <si>
    <t>Булгериън Инвестмънт Груп  АДСИЦ</t>
  </si>
  <si>
    <t>Булгари Резерв Пропъртис АДСИЦ</t>
  </si>
  <si>
    <t>Глобекс Истейт Фонд АДСИЦ</t>
  </si>
  <si>
    <t>ДИТ Пропърти АДСИЦ</t>
  </si>
  <si>
    <t>Ейч Би Джи фонд за инвестиционни имоти АДСИЦ</t>
  </si>
  <si>
    <t>Ексклузив пропърти АДСИЦ</t>
  </si>
  <si>
    <t>Експат Бета АДСИЦ</t>
  </si>
  <si>
    <t>Експат Имоти АДСИЦ</t>
  </si>
  <si>
    <t>И АР ДЖИ Капитал-1 АДСИЦ</t>
  </si>
  <si>
    <t>И АР ДЖИ Капитал-2 АДСИЦ</t>
  </si>
  <si>
    <t>И Ар Джи Капитал-3 АДСИЦ</t>
  </si>
  <si>
    <t>Имоти Директ АДСИЦ</t>
  </si>
  <si>
    <t>Инвест Пропърти АДСИЦ</t>
  </si>
  <si>
    <t xml:space="preserve">Инвестмънт пропъртис АДСИЦ </t>
  </si>
  <si>
    <t xml:space="preserve">Интеркапитал Пропърти Дивелопмънт АДСИЦ </t>
  </si>
  <si>
    <t>Куантум Дивелопмънтс АДСИЦ</t>
  </si>
  <si>
    <t>ЛИАМ АДСИЦ</t>
  </si>
  <si>
    <t>ЛЮК АДСИЦ</t>
  </si>
  <si>
    <t>Маунтин парадайс инвест АДСИЦ</t>
  </si>
  <si>
    <t>Недвижими имоти София АДСИЦ</t>
  </si>
  <si>
    <t xml:space="preserve">ПАРК АДСИЦ </t>
  </si>
  <si>
    <t>Пи Ар Си АДСИЦ</t>
  </si>
  <si>
    <t>Прайм пропърти БГ АДСИЦ</t>
  </si>
  <si>
    <t>Премиер Фонд АДСИЦ</t>
  </si>
  <si>
    <t>Пълдин Лайън Груп АДСИЦ</t>
  </si>
  <si>
    <t>Риал Естейт-Поморие АДСИЦ</t>
  </si>
  <si>
    <t xml:space="preserve">РОЙ ПРОПЪРТИ ФЪНД АДСИЦ  </t>
  </si>
  <si>
    <t>Сердика Пропъртис АДСИЦ</t>
  </si>
  <si>
    <t>СИИ Имоти АДСИЦ</t>
  </si>
  <si>
    <t>Сити Дивелъпмънт АДСИЦ</t>
  </si>
  <si>
    <t>Сити Пропъртис АДСИЦ</t>
  </si>
  <si>
    <t>Солид Инвест АДСИЦ</t>
  </si>
  <si>
    <t>Софарма Билдингс АДСИЦ</t>
  </si>
  <si>
    <t>Софарма Имоти АДСИЦ</t>
  </si>
  <si>
    <t>Статус Имоти АДСИЦ</t>
  </si>
  <si>
    <t>Супер Боровец Пропърти Фонд АДСИЦ</t>
  </si>
  <si>
    <t>Турин Имоти АДСИЦ</t>
  </si>
  <si>
    <t>Феърплей Пропъртис АДСИЦ</t>
  </si>
  <si>
    <t>Фонд за инвестиции в недвижими имоти – ФИНИ АДСИЦ</t>
  </si>
  <si>
    <t>Форуком фонд имоти АДСИЦ</t>
  </si>
  <si>
    <t>Хелт енд уелнес АДСИЦ</t>
  </si>
  <si>
    <t>ЦКБ Риъл Истейт Фонд АДСИЦ</t>
  </si>
  <si>
    <t>Юнайтед Пропъртис АДСИЦ</t>
  </si>
  <si>
    <t>Юнивърсъл Пропъртис АДСИЦ</t>
  </si>
  <si>
    <t>Алфа Кредит АДСИЦ</t>
  </si>
  <si>
    <t>Кепитъл Мениджмънт АДСИЦ</t>
  </si>
  <si>
    <t>Лев Инвест АДСИЦ</t>
  </si>
  <si>
    <t>Трансинвестмънт АДСИЦ</t>
  </si>
  <si>
    <t>Улпина АДСИЦ</t>
  </si>
  <si>
    <t>Фонд за енергетика и енергийни икономии-ФЕЕИ АДСИЦ</t>
  </si>
  <si>
    <t>ХипоКапитал АДСИЦ</t>
  </si>
  <si>
    <t>Еларг Фонд за земеделска земя адсиц</t>
  </si>
  <si>
    <t>Булгериън Инвестмънт Груп АДСИЦ</t>
  </si>
  <si>
    <t>Недвижими имоти София АД</t>
  </si>
  <si>
    <t>Солид инвест АДСИЦ</t>
  </si>
  <si>
    <t>ДФ</t>
  </si>
  <si>
    <t>Общо парични средства</t>
  </si>
  <si>
    <t>Срочни депозити</t>
  </si>
  <si>
    <t>Общо Финансови активи и инструменти</t>
  </si>
  <si>
    <t>Акции</t>
  </si>
  <si>
    <t>Права</t>
  </si>
  <si>
    <t>Дългови</t>
  </si>
  <si>
    <t>Дялове на КИС</t>
  </si>
  <si>
    <t>Инструменти на паричен пазар</t>
  </si>
  <si>
    <t>Деривативи</t>
  </si>
  <si>
    <t>Нефинансови активи</t>
  </si>
  <si>
    <t>ОБЩО за ДФ с консервативен профил</t>
  </si>
  <si>
    <t>ОБЩО за ДФ с балансиран профил</t>
  </si>
  <si>
    <t>ОБЩО за ДФ с високорисков профил</t>
  </si>
  <si>
    <t>Други фин. инструменти</t>
  </si>
  <si>
    <t xml:space="preserve">ДФ Алфа Паричен пазар </t>
  </si>
  <si>
    <t xml:space="preserve">ДФ Астра Кеш </t>
  </si>
  <si>
    <t>ДФ Бенчмарк Фонд - 6 Паричен</t>
  </si>
  <si>
    <t>ДФ БКМ Балансиран Капитал</t>
  </si>
  <si>
    <t xml:space="preserve">ДФ ДСК Стандарт </t>
  </si>
  <si>
    <t>ДФ Експат Бондс</t>
  </si>
  <si>
    <t xml:space="preserve">ДФ Елана Долар Фонд </t>
  </si>
  <si>
    <t xml:space="preserve">ДФ Елана Еврофонд </t>
  </si>
  <si>
    <t xml:space="preserve">ДФ Елана Фонд Паричен пазар </t>
  </si>
  <si>
    <t xml:space="preserve">ДФ КД Облигации България </t>
  </si>
  <si>
    <t xml:space="preserve">ДФ ОББ Платинум облигации </t>
  </si>
  <si>
    <t xml:space="preserve">ДФ ПИБ Гарант </t>
  </si>
  <si>
    <t xml:space="preserve">ДФ Райфайзен (България) Фонд Защитена инвестиция в Евро </t>
  </si>
  <si>
    <t xml:space="preserve">ДФ Райфайзен (България) Фонд Облигации </t>
  </si>
  <si>
    <t xml:space="preserve">ДФ Райфайзен (България) Фонд Паричен пазар </t>
  </si>
  <si>
    <t xml:space="preserve">ДФ Сентинел – Рапид </t>
  </si>
  <si>
    <t xml:space="preserve">ДФ Сомони Евростабилност </t>
  </si>
  <si>
    <t xml:space="preserve">ДФ Стандарт инвестмънт консервативен фонд </t>
  </si>
  <si>
    <t>ДФ Ти Би Ай Комфорт</t>
  </si>
  <si>
    <t xml:space="preserve">ДФ ЦКБ Гарант </t>
  </si>
  <si>
    <t xml:space="preserve">ДФ Аврора Кепитъл Балансиран </t>
  </si>
  <si>
    <t xml:space="preserve">ДФ Актива Балансиран Фонд </t>
  </si>
  <si>
    <t xml:space="preserve">ДФ Астра Баланс </t>
  </si>
  <si>
    <t>ДФ Бенчмарк Фонд - 1 Акции и Облигации</t>
  </si>
  <si>
    <t>ДФ Бенчмарк Фонд – 3 Сектор Недвижими Имоти</t>
  </si>
  <si>
    <t xml:space="preserve">ДФ Варчев Балансиран Фонд </t>
  </si>
  <si>
    <t xml:space="preserve">ДФ ДСК Баланс </t>
  </si>
  <si>
    <t xml:space="preserve">ДФ ДСК Евро Актив </t>
  </si>
  <si>
    <t xml:space="preserve">ДФ ДСК Имоти </t>
  </si>
  <si>
    <t xml:space="preserve">ДФ Експат Ню Юръп Пропъртис </t>
  </si>
  <si>
    <t xml:space="preserve">ДФ Елана Балансиран $ Фонд </t>
  </si>
  <si>
    <t xml:space="preserve">ДФ Елана Балансиран Еврофонд </t>
  </si>
  <si>
    <t xml:space="preserve">ДФ Инвест Класик </t>
  </si>
  <si>
    <t xml:space="preserve">ДФ КТБ Балансиран Фонд </t>
  </si>
  <si>
    <t>ДФ Общинска банка - Балансиран</t>
  </si>
  <si>
    <t>ДФ Общинска банка - Перспектива</t>
  </si>
  <si>
    <t xml:space="preserve">ДФ Оптима Селект </t>
  </si>
  <si>
    <t xml:space="preserve">ДФ ПИБ Класик </t>
  </si>
  <si>
    <t xml:space="preserve">ДФ Райфайзен (България) Балансиран Доларов Фонд </t>
  </si>
  <si>
    <t xml:space="preserve">ДФ Райфайзен (България) Балансиран Фонд </t>
  </si>
  <si>
    <t xml:space="preserve">ДФ Реал Финанс Балансиран Фонд </t>
  </si>
  <si>
    <t>ДФ Сентинел-Принсипал</t>
  </si>
  <si>
    <t xml:space="preserve">ДФ Сомони Стратегия </t>
  </si>
  <si>
    <t xml:space="preserve">ДФ Стандарт Инвестмънт Балансиран Фонд </t>
  </si>
  <si>
    <t xml:space="preserve">ДФ Ти Би Ай Съкровище </t>
  </si>
  <si>
    <t>ДФ Ти Би Ай Хармония</t>
  </si>
  <si>
    <t>ДФ Ултима BG 30</t>
  </si>
  <si>
    <t>ДФ Ултима дивидент</t>
  </si>
  <si>
    <t xml:space="preserve">ДФ ЦКБ Актив </t>
  </si>
  <si>
    <t xml:space="preserve">ДФ Юг Маркет Оптимум </t>
  </si>
  <si>
    <t xml:space="preserve">ДФ Аврора Кепитъл - Global Commodity Fund </t>
  </si>
  <si>
    <t>ДФ Аврора кепитъл - Югоизточна Европа</t>
  </si>
  <si>
    <t xml:space="preserve">ДФ Адванс Източна Европа </t>
  </si>
  <si>
    <t xml:space="preserve">ДФ Адванс ІРО Фонд </t>
  </si>
  <si>
    <t xml:space="preserve">ДФ Актива Високодоходен Фонд </t>
  </si>
  <si>
    <t xml:space="preserve">ДФ Алфа Избрани Акции </t>
  </si>
  <si>
    <t xml:space="preserve">ДФ Алфа индекс имоти </t>
  </si>
  <si>
    <t xml:space="preserve">ДФ Алфа индекс топ 20 </t>
  </si>
  <si>
    <t xml:space="preserve">ДФ Астра Плюс </t>
  </si>
  <si>
    <t xml:space="preserve">ДФ Балкани </t>
  </si>
  <si>
    <t>ДФ Бенчмарк Фонд - 4 Енергетика</t>
  </si>
  <si>
    <t>ДФ Бенчмарк Фонд - 5 ЦИЕ</t>
  </si>
  <si>
    <t xml:space="preserve">ДФ Варчев Високодоходен Фонд </t>
  </si>
  <si>
    <t>ДФ ДСК Растеж</t>
  </si>
  <si>
    <t xml:space="preserve">ДФ Европа </t>
  </si>
  <si>
    <t xml:space="preserve">ДФ Експат Ню Юръп Стокс </t>
  </si>
  <si>
    <t>ДФ Златен лев индекс 30</t>
  </si>
  <si>
    <t xml:space="preserve">ДФ Инвест Актив </t>
  </si>
  <si>
    <t xml:space="preserve">ДФ Капман макс </t>
  </si>
  <si>
    <t xml:space="preserve">ДФ КД Акции България </t>
  </si>
  <si>
    <t xml:space="preserve">ДФ КТБ Фонд Акции </t>
  </si>
  <si>
    <t>ДФ Нюуей индекс плюс</t>
  </si>
  <si>
    <t>ДФ ОББ Премиум акции</t>
  </si>
  <si>
    <t xml:space="preserve">ДФ Оверон Престо </t>
  </si>
  <si>
    <t xml:space="preserve">ДФ ПИБ Авангард </t>
  </si>
  <si>
    <t xml:space="preserve">ДФ Райфайзен (България) Фонд Акции </t>
  </si>
  <si>
    <t xml:space="preserve">ДФ Реал Финанс Високодоходен Фонд </t>
  </si>
  <si>
    <t xml:space="preserve">ДФ Сомони Прогрес </t>
  </si>
  <si>
    <t xml:space="preserve">ДФ Стандарт Инвестмънт Високодоходен Фонд </t>
  </si>
  <si>
    <t xml:space="preserve">ДФ Стандарт инвестмънт м/ународен фонд </t>
  </si>
  <si>
    <t xml:space="preserve">ДФ Статус Нови Акции </t>
  </si>
  <si>
    <t xml:space="preserve">ДФ Статус Финанси </t>
  </si>
  <si>
    <t>ДФ Ти Би Ай Динамик</t>
  </si>
  <si>
    <t xml:space="preserve">ДФ ЦКБ Лидер </t>
  </si>
  <si>
    <t xml:space="preserve">ДФ Юг маркет максимум </t>
  </si>
  <si>
    <t>ОБЩО за ИД от отворен тип с консервативен профил</t>
  </si>
  <si>
    <t>ОБЩО за ИД от отворен тип с балансиран профил</t>
  </si>
  <si>
    <t>ОБЩО за ИД от отворен тип с високорисков профил</t>
  </si>
  <si>
    <t xml:space="preserve">ИД ОББ Балансиран фонд АД </t>
  </si>
  <si>
    <t>ИД Индустриален фонд АД</t>
  </si>
  <si>
    <t>ИД Ти Би Аи Евробонд АД</t>
  </si>
  <si>
    <t>ИД Адванс Инвест АД</t>
  </si>
  <si>
    <t>ОБЩО за ИД</t>
  </si>
  <si>
    <t>ОБЩО за ДФ</t>
  </si>
  <si>
    <t>ИП АБВ Инвестиции ЕООД</t>
  </si>
  <si>
    <t>ИП Авал ИН АД</t>
  </si>
  <si>
    <t>ИП АВС Финанс ЕАД</t>
  </si>
  <si>
    <t>ИП Астра инвестмънт АД</t>
  </si>
  <si>
    <t>ИП Балканска Инвестиционна Компания АД</t>
  </si>
  <si>
    <t>ИП БГ ПроИнвест АД</t>
  </si>
  <si>
    <t>ИП БенчМарк Финанс АД</t>
  </si>
  <si>
    <t>ИП Бета Корп АД</t>
  </si>
  <si>
    <t>ИП Бул Тренд Брокеридж ООД</t>
  </si>
  <si>
    <t>ИП Булброкърс АД</t>
  </si>
  <si>
    <t>ИП Булекс Инвест АД</t>
  </si>
  <si>
    <t>ИП Булфин инвест АД</t>
  </si>
  <si>
    <t>ИП Варчев Финанс ЕООД</t>
  </si>
  <si>
    <t>ИП Делтасток АД</t>
  </si>
  <si>
    <t>ИП Дилингова Финансова Компания АД</t>
  </si>
  <si>
    <t>ИП Евродилинг АД</t>
  </si>
  <si>
    <t>ИП Елана Трейдинг АД</t>
  </si>
  <si>
    <t>ИП ЕФГ Секюритис България ЕАД</t>
  </si>
  <si>
    <t>ИП Загора Финакорп АД</t>
  </si>
  <si>
    <t>ИП Златен Лев Брокери ООД</t>
  </si>
  <si>
    <t>ИП Интеркапитал Маркетс АД</t>
  </si>
  <si>
    <t>ИП Капитал Инженер Проект ООД</t>
  </si>
  <si>
    <t>ИП Капитал Финанс ООД</t>
  </si>
  <si>
    <t>ИП Капман АД</t>
  </si>
  <si>
    <t>ИП Карол АД</t>
  </si>
  <si>
    <t>ИП Кепитъл Маркетс АД</t>
  </si>
  <si>
    <t>ИП Маклер 2002 АД</t>
  </si>
  <si>
    <t>ИП Наба Инвест АД</t>
  </si>
  <si>
    <t>ИП Позитива АД</t>
  </si>
  <si>
    <t>ИП Популярна каса 95 АД</t>
  </si>
  <si>
    <t>ИП Първа Финансова Брокерска Къща ООД</t>
  </si>
  <si>
    <t>ИП Реал Финанс АД</t>
  </si>
  <si>
    <t>ИП Сомони Файненшъл Брокеридж ООД</t>
  </si>
  <si>
    <t>ИП София Интернешънъл Секюритиз АД</t>
  </si>
  <si>
    <t>ИП Стандарт Инвестмънт АД</t>
  </si>
  <si>
    <t>ИП Статус Инвест АД</t>
  </si>
  <si>
    <t>ИП Фаворит АД</t>
  </si>
  <si>
    <t>ИП Фактори АД</t>
  </si>
  <si>
    <t>ИП Фико Инвест ООД</t>
  </si>
  <si>
    <t>ИП ФК Евър АД</t>
  </si>
  <si>
    <t>ИП ЮГ Маркет АД</t>
  </si>
  <si>
    <t>ТБ Банка ДСК ЕАД</t>
  </si>
  <si>
    <t>ТБ Банка Пиреос България АД</t>
  </si>
  <si>
    <t>ТБ Инвестбанк АД</t>
  </si>
  <si>
    <t>ТБ Интернешънъл Асет Банк АД</t>
  </si>
  <si>
    <t>ТБ Корпоративна Търговска Банка АД</t>
  </si>
  <si>
    <t>ТБ МКБ Юнионбанк АД</t>
  </si>
  <si>
    <t>ТБ Обединена Българска Банка АД</t>
  </si>
  <si>
    <t>ТБ Общинска Банка АД</t>
  </si>
  <si>
    <t>ТБ Първа Инвестиционна Банка АД</t>
  </si>
  <si>
    <t>ТБ УниКредит Булбанк АД</t>
  </si>
  <si>
    <t>ТБ Централна Кооперативна Банка АД</t>
  </si>
  <si>
    <t>ТБ ЧПБ Тексимбанк АД</t>
  </si>
  <si>
    <t>ТБ Юробанк И Еф Джи България АД</t>
  </si>
  <si>
    <t>Брой на КИС и УД</t>
  </si>
  <si>
    <t>Брой на АДСИЦ</t>
  </si>
  <si>
    <t>Общо активи, основен и собствен капитал на АДСИЦ</t>
  </si>
  <si>
    <t>Агрегирана структура на активите на АДСИЦ, извършващи секюритизация на недвижими имоти</t>
  </si>
  <si>
    <t>Агрегирана структура на активите на АДСИЦ, извършващи секюритизация на вземания</t>
  </si>
  <si>
    <t>Общо и нетно активи на ИД и ДФ</t>
  </si>
  <si>
    <t>МакКап АД</t>
  </si>
  <si>
    <t>Фоукал Пойнт Инвестмънтс АД</t>
  </si>
  <si>
    <t>ИП Адамант Кепитъл Партнърс АД</t>
  </si>
  <si>
    <t>ИП Арго Инвест АД</t>
  </si>
  <si>
    <t>ИП Кей Би Си Секюритис</t>
  </si>
  <si>
    <t>ИП Кепитъл Инвест ЕАД</t>
  </si>
  <si>
    <t>ИП МакКАП АД</t>
  </si>
  <si>
    <t>ИП ТиБиАй Инвест ЕАД</t>
  </si>
  <si>
    <t>ИП Трейдвил ЕАД</t>
  </si>
  <si>
    <t>ИП Фоукал Пойнт Инвестмънтс АД</t>
  </si>
  <si>
    <t>ТБ Емпорики Банк ЕАД</t>
  </si>
  <si>
    <t>Относителен дял в сделките</t>
  </si>
  <si>
    <t>Относителен дял в обема</t>
  </si>
  <si>
    <t>Относителен дял в оборота</t>
  </si>
  <si>
    <t>ИП Балканска консултантска компания0ИП ЕАД</t>
  </si>
  <si>
    <t>ИП ВИП07 АД</t>
  </si>
  <si>
    <t>ИП Д.И.С.Л. Секюритийс АД0София</t>
  </si>
  <si>
    <t>ИП Евро 0 Финанс АД</t>
  </si>
  <si>
    <t>ИП Фина 0 С АД</t>
  </si>
  <si>
    <t>ТБ Алианц Банк България АД0София</t>
  </si>
  <si>
    <t>ТБ Българо0Американска Кредитна Банка АД0София</t>
  </si>
  <si>
    <t>ТБ ИНГ Банк Н. В. 0 клон София КЧТ</t>
  </si>
  <si>
    <t>ТБ Райфайзенбанк 0 България АД</t>
  </si>
  <si>
    <t>частичен Total</t>
  </si>
  <si>
    <t>пълен Total</t>
  </si>
  <si>
    <t>Grand Total</t>
  </si>
  <si>
    <t xml:space="preserve">ДФ ОББ Патримониум земя  </t>
  </si>
  <si>
    <t>ДФ Нюуей Нова Европа</t>
  </si>
  <si>
    <t>ДФ ПФБК Восток</t>
  </si>
  <si>
    <t>ДФ Инвест Кепитъл - Високодоходен</t>
  </si>
  <si>
    <t>ОБЩО за ИД от отворен тип</t>
  </si>
  <si>
    <t>Общо за  АДСИЦ, извършващи секюритизация на недвижими имоти без земеделска земя</t>
  </si>
  <si>
    <t>Агроенерджи АДСИЦ</t>
  </si>
  <si>
    <t>Общо активи, основен и собствен капитал на ИП</t>
  </si>
  <si>
    <t>Управляване активи, регистриран и собствен капитал на УД</t>
  </si>
  <si>
    <t>Агрегиран портфейл на КИС</t>
  </si>
  <si>
    <t>ИД/ДФ</t>
  </si>
  <si>
    <t>към 31.12.2010</t>
  </si>
  <si>
    <t>Адванс Терафонд АДСИЦ</t>
  </si>
  <si>
    <t>Пропъртис Кепитал Инвестмънтс АДСИЦ</t>
  </si>
  <si>
    <t>Инвестиционен посредник, 2010</t>
  </si>
  <si>
    <t>ИП, 2010</t>
  </si>
  <si>
    <t>Пряко</t>
  </si>
  <si>
    <t>Непряко</t>
  </si>
  <si>
    <t>Чуждестранно участие от ЕС</t>
  </si>
  <si>
    <t>Чуждестранно участие от трети страни</t>
  </si>
  <si>
    <t>Взаимни фондове - чуждестранни КИС</t>
  </si>
  <si>
    <t>Брой на чуждестранни КИС</t>
  </si>
  <si>
    <t xml:space="preserve">ДФ Съгласие Престиж </t>
  </si>
  <si>
    <t xml:space="preserve">ДФ Съгласие Профит </t>
  </si>
  <si>
    <t>Алфа пропърти 1 АДСИЦ (в ликвидация)</t>
  </si>
  <si>
    <t>СЪГЛАСИЕ АСЕТ МЕНИДЖМЪНТ АД</t>
  </si>
  <si>
    <t>ДФ Статус глобал ETFs</t>
  </si>
  <si>
    <t>ИД Надежда АД</t>
  </si>
  <si>
    <t xml:space="preserve">ДФ Елана Глобален Фонд Акции </t>
  </si>
  <si>
    <t>ИД Елана Еврофонд АД (л)</t>
  </si>
  <si>
    <t>ДФ Елана Глобален Фонд Акции</t>
  </si>
  <si>
    <t>Фонд Имоти АДСИЦ (бивше БенчМарк Фонд Имоти АДСИЦ)</t>
  </si>
  <si>
    <t>Флоримонт пропъртис АДСИЦ (бивше Зет Пропъртис Инвестмънт Фонд АДСИЦ)</t>
  </si>
  <si>
    <t>Фонд имоти АДСИЦ (бивше БенчМарк Фонд Имоти АДСИЦ)</t>
  </si>
  <si>
    <t>ДФ Нюуей индекс плюс - Отписан с Решение № 25-Е/19.01.2011 г.</t>
  </si>
  <si>
    <t>ДФ Нюуей Нова Европа - Отписан с Решение № 26-Е/19.01.2011 г.</t>
  </si>
  <si>
    <t>Общо активи за ИД от затворен тип</t>
  </si>
  <si>
    <t>Нетни активи за ИД от затворен тип</t>
  </si>
  <si>
    <t xml:space="preserve">ИД от отворен тип </t>
  </si>
  <si>
    <t>Общо активи за ИД от отворен тип</t>
  </si>
  <si>
    <t>Нетни активи за ИД от отворен тип</t>
  </si>
  <si>
    <t>Общо активи за ИД</t>
  </si>
  <si>
    <t>Нетни активи за ИД</t>
  </si>
  <si>
    <t>Общо активи за ДФ с консервативен профил</t>
  </si>
  <si>
    <t>Общо активи за ДФ с балансиран профил</t>
  </si>
  <si>
    <t>Нетни активи за ДФ с балансиран профил</t>
  </si>
  <si>
    <t>Общо активи за ДФ с високорисков профил</t>
  </si>
  <si>
    <t>Нетни активи за ДФ с високорисков профил</t>
  </si>
  <si>
    <t>Общо активи за ДФ</t>
  </si>
  <si>
    <t>Нетни активи за ДФ</t>
  </si>
  <si>
    <t>Профил</t>
  </si>
  <si>
    <t>консервативен</t>
  </si>
  <si>
    <t>балансиран</t>
  </si>
  <si>
    <t>високо рисков</t>
  </si>
  <si>
    <t>УД</t>
  </si>
  <si>
    <t>Вертикален сравнителен анализ на КИС</t>
  </si>
  <si>
    <t>Регистриран капитал към 31.12.2010 г. (млн. лв.)</t>
  </si>
  <si>
    <t>Собствен капитал към 31.12.2010 г. (млн. лв.)</t>
  </si>
  <si>
    <t>Общо активи 31.12.2010 г. (млн. лв.)</t>
  </si>
  <si>
    <t>2010 (млн. лв.)</t>
  </si>
  <si>
    <t>Общо активи към 31.12.2010 г. (млн. лв.)</t>
  </si>
  <si>
    <t>Нетни активи към 31.12.2010 г. (млн. лв.)</t>
  </si>
  <si>
    <t>Регистриран капитал
към 31.12.2010 г. (млн. лв.)</t>
  </si>
  <si>
    <t>Управлявани активи към 31.12.2010 г. (млн. лв.)</t>
  </si>
  <si>
    <t>Нетни активи (млн. лева)</t>
  </si>
  <si>
    <t>Управлявани активи (млн. лева)</t>
  </si>
  <si>
    <t>Първите десет АДСИЦ, извършващи секюритизация на недвижими имоти по общо активи</t>
  </si>
  <si>
    <t>АДСИЦ</t>
  </si>
  <si>
    <t>Специализация</t>
  </si>
  <si>
    <t>дял от общо активи</t>
  </si>
  <si>
    <t>дял от общо нетни активи</t>
  </si>
  <si>
    <t>Вертикален сравнителен анализ на АДСИЦ за недвижими имоти (общо)</t>
  </si>
  <si>
    <t>без земеделска земя</t>
  </si>
  <si>
    <t>земеделска земя</t>
  </si>
  <si>
    <t>Брой на публични дружества и емитенти</t>
  </si>
  <si>
    <t>ДФ ОББ Премиум евро облигации</t>
  </si>
  <si>
    <t>ДФ Капман фикс</t>
  </si>
  <si>
    <t>ДФ Ейсием опортюнити</t>
  </si>
  <si>
    <t>ДФ ОББ Премум евро акции</t>
  </si>
  <si>
    <t>Небанкови инвестиционни посредници с малък лиценз</t>
  </si>
  <si>
    <t>Коактории финанс АД</t>
  </si>
  <si>
    <t>малък</t>
  </si>
  <si>
    <t>Забележка:</t>
  </si>
  <si>
    <t>1. Представените данни за Астра инвестмънт АД и ЕФГ Секюритис България ЕАД са от представените в КФН междинни финансови отчети към 31.12.2010 г., тъй като дружествата са с отнети лицензи и не са представили ГФО</t>
  </si>
  <si>
    <t>ИП ББГ Симекс България ООД</t>
  </si>
  <si>
    <t>ИП БМФН ЕАД</t>
  </si>
  <si>
    <t>ИП ФБК София Инвест Брокеридж" АД</t>
  </si>
  <si>
    <t>ТБ Сибанк  АД</t>
  </si>
  <si>
    <t>ТБ Токуда Банк АД</t>
  </si>
  <si>
    <t>№</t>
  </si>
  <si>
    <t>ИП</t>
  </si>
  <si>
    <t>ИП по брой сделки</t>
  </si>
  <si>
    <t>ИП по оборот</t>
  </si>
  <si>
    <t>ИП по обем (лотове)</t>
  </si>
  <si>
    <t>Отн. дял</t>
  </si>
  <si>
    <t>малък Total</t>
  </si>
  <si>
    <t>Основен капитал (млн. лв.)</t>
  </si>
  <si>
    <t>Собствен капитал по баланс (млн. лв.)</t>
  </si>
  <si>
    <t>Балансови активи (млн. лв.)</t>
  </si>
  <si>
    <t>Задбалансови активи (млн. лв.)</t>
  </si>
  <si>
    <t>Общо активи (млн. лв.)</t>
  </si>
  <si>
    <t>Клинетски активи (общо) (млн. лв.)</t>
  </si>
  <si>
    <t>Оборот (млн. лв.)</t>
  </si>
  <si>
    <t>Обем (млн. лотове)</t>
  </si>
  <si>
    <t>Валор Пропъртис АДСИЦ</t>
  </si>
  <si>
    <t>Дебитум Инвест АДСИЦ</t>
  </si>
  <si>
    <t>ИП формирали търговски портфейл</t>
  </si>
  <si>
    <t>ИП формирали инвестиционен портфейл</t>
  </si>
  <si>
    <t>ИП извършващи доверително управление</t>
  </si>
  <si>
    <t>Пазарна стойност на търговския портфейл (млн. лв.)</t>
  </si>
  <si>
    <t>Пазарна стойност на инвестиционния портфейл (млн. лв.)</t>
  </si>
  <si>
    <t>Обща стойност на финансовите инструменти, включени в търговския и инвестиционен портфейл (млн. лв.)</t>
  </si>
  <si>
    <t>Пазарна стойност на ценните книжа, предоставени за доверително управление (млн. лв.)</t>
  </si>
  <si>
    <t>Парични средства (млн. лв.)</t>
  </si>
  <si>
    <t>2010 г.</t>
  </si>
  <si>
    <t>Брой</t>
  </si>
  <si>
    <t>I</t>
  </si>
  <si>
    <t>Разгледани проспекти</t>
  </si>
  <si>
    <t xml:space="preserve">Акции на акционерни дружества със специална инвестиционна цел (АДСИЦ) </t>
  </si>
  <si>
    <t>Публични дружества - без АДСИЦ</t>
  </si>
  <si>
    <t xml:space="preserve">Брой потвърдени проспекти за допускане до търговия на регулиран пазар , от които:  </t>
  </si>
  <si>
    <t>Акции на публични дружества</t>
  </si>
  <si>
    <t>Облигации</t>
  </si>
  <si>
    <t>Брой отказани/ прекратени проспекта</t>
  </si>
  <si>
    <t>Отказани за потвърждаване на проспекти</t>
  </si>
  <si>
    <t>Прекратени производства за потвърждаване на проспекти</t>
  </si>
  <si>
    <t>Брой потвърдени проспекти на договорни фондове</t>
  </si>
  <si>
    <t>ІІ</t>
  </si>
  <si>
    <t>Търгови предложения</t>
  </si>
  <si>
    <t>Брой на решения за не издаване на окончателна забрана за публикуване на търгови предложения</t>
  </si>
  <si>
    <t>Брой решения за издаване на временна забрана за публикуване на търгови предложения</t>
  </si>
  <si>
    <t>Брой решения за окончателна забрана за публикуване на търгови предложения</t>
  </si>
  <si>
    <t>Брой решения за прекратяване на търгови предложения</t>
  </si>
  <si>
    <t>* две емисии варанти</t>
  </si>
  <si>
    <r>
      <t>Брой потвърдени проспекти за първично публично предлагане на акции, от които</t>
    </r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:  </t>
    </r>
  </si>
  <si>
    <t>Размер на емисията (млн. лв.)</t>
  </si>
  <si>
    <t>(млн. лв.)</t>
  </si>
  <si>
    <t xml:space="preserve">Брой на решенията за не издаване на окончателна забрана за публикуване на търгови предложения </t>
  </si>
  <si>
    <t>Брой публични дружества и емитенти</t>
  </si>
  <si>
    <t>Наба Инвест АД</t>
  </si>
  <si>
    <t>Общо и нетни активи на ИД</t>
  </si>
  <si>
    <t>Общо и нетни активи на ДФ</t>
  </si>
  <si>
    <t>Оборот (млн. лв.)**</t>
  </si>
  <si>
    <t>Брой на проспектите за първично публично предлагане*</t>
  </si>
  <si>
    <t>ОБЩО за КИС</t>
  </si>
  <si>
    <t>Общо активи (млн. лева)</t>
  </si>
  <si>
    <t>Астра Инвестмънт АД отнет лиценз</t>
  </si>
  <si>
    <r>
      <t xml:space="preserve">Болкан Секюритис ЕООД </t>
    </r>
    <r>
      <rPr>
        <sz val="11"/>
        <rFont val="Calibri"/>
        <family val="2"/>
      </rPr>
      <t>отнет лиценз</t>
    </r>
  </si>
  <si>
    <r>
      <t xml:space="preserve">Булфин Инвест АД </t>
    </r>
    <r>
      <rPr>
        <sz val="11"/>
        <rFont val="Calibri"/>
        <family val="2"/>
      </rPr>
      <t>отнет лиценз</t>
    </r>
  </si>
  <si>
    <r>
      <t xml:space="preserve">Вип 7 АД </t>
    </r>
    <r>
      <rPr>
        <sz val="11"/>
        <rFont val="Calibri"/>
        <family val="2"/>
      </rPr>
      <t>отнет лиценз</t>
    </r>
  </si>
  <si>
    <t>ЕФГ Секюритис България ЕАД отнет лиценз</t>
  </si>
  <si>
    <r>
      <t xml:space="preserve">Капитал Финанс ООД </t>
    </r>
    <r>
      <rPr>
        <sz val="11"/>
        <rFont val="Calibri"/>
        <family val="2"/>
      </rPr>
      <t>отнет лиценз</t>
    </r>
  </si>
  <si>
    <r>
      <t xml:space="preserve">Лидер Инвест ООД </t>
    </r>
    <r>
      <rPr>
        <sz val="11"/>
        <rFont val="Calibri"/>
        <family val="2"/>
      </rPr>
      <t>отнет лиценз</t>
    </r>
  </si>
  <si>
    <r>
      <t>Маклер 2002 АД</t>
    </r>
    <r>
      <rPr>
        <sz val="11"/>
        <rFont val="Calibri"/>
        <family val="2"/>
      </rPr>
      <t xml:space="preserve"> отнет лиценз</t>
    </r>
  </si>
  <si>
    <r>
      <t xml:space="preserve">Рок Ридж Инвестмънт ЕАД </t>
    </r>
    <r>
      <rPr>
        <sz val="11"/>
        <rFont val="Calibri"/>
        <family val="2"/>
      </rPr>
      <t>отнет лиценз</t>
    </r>
  </si>
  <si>
    <r>
      <t xml:space="preserve">СИИ Секюритиз АД </t>
    </r>
    <r>
      <rPr>
        <sz val="11"/>
        <rFont val="Calibri"/>
        <family val="2"/>
      </rPr>
      <t>отнет лиценз</t>
    </r>
  </si>
  <si>
    <r>
      <t xml:space="preserve">София Инвест Брокеридж АД </t>
    </r>
    <r>
      <rPr>
        <sz val="11"/>
        <rFont val="Calibri"/>
        <family val="2"/>
      </rPr>
      <t>отнет лиценз</t>
    </r>
  </si>
  <si>
    <r>
      <t xml:space="preserve">ДЗИ Инвест АД </t>
    </r>
    <r>
      <rPr>
        <sz val="11"/>
        <rFont val="Calibri"/>
        <family val="2"/>
      </rPr>
      <t>отнет лиценз</t>
    </r>
  </si>
  <si>
    <r>
      <t xml:space="preserve">КД Секюритис АД </t>
    </r>
    <r>
      <rPr>
        <sz val="11"/>
        <rFont val="Calibri"/>
        <family val="2"/>
      </rPr>
      <t>отнет лиценз</t>
    </r>
  </si>
  <si>
    <t>КОМИСИЯ ЗА ФИНАНСОВ НАДЗОР</t>
  </si>
  <si>
    <t>Отдел "Пазарни анализи"</t>
  </si>
  <si>
    <t>Дирекция "Регулаторна политика и пазарни анализи"</t>
  </si>
  <si>
    <t>Управление "Надзор на инвестиционната дейност"</t>
  </si>
  <si>
    <t>Табл. 1.1</t>
  </si>
  <si>
    <t>Табл. 1.2</t>
  </si>
  <si>
    <t>Табл. 1.3</t>
  </si>
  <si>
    <t>Табл. 1.4</t>
  </si>
  <si>
    <t>Табл. 2.1</t>
  </si>
  <si>
    <t>Табл. 2.2</t>
  </si>
  <si>
    <t>Табл. 2.3</t>
  </si>
  <si>
    <t>Табл. 2.4</t>
  </si>
  <si>
    <t>Табл. 3.1</t>
  </si>
  <si>
    <t>Табл. 3.2</t>
  </si>
  <si>
    <t>Табл. 3.3.1</t>
  </si>
  <si>
    <t>Табл. 3.3.2</t>
  </si>
  <si>
    <t>Табл. 4</t>
  </si>
  <si>
    <t>Табл. 5</t>
  </si>
  <si>
    <t>ИП формирали търговски и инвестиционен портфейл</t>
  </si>
  <si>
    <t>Разгледани проспекти и търгови предложения</t>
  </si>
  <si>
    <t>Брой и номинална стойност на разгледаните проспекти, брой и оборот на търгови предложения</t>
  </si>
  <si>
    <t>Публични дружества и емитенти</t>
  </si>
  <si>
    <t>Проспекти и търгови предложения</t>
  </si>
  <si>
    <t>Първите десет ДФ по нетни активи</t>
  </si>
  <si>
    <t>Първите десет УД по управлявани активи</t>
  </si>
  <si>
    <t>Брой ИП с чуждестранно участие</t>
  </si>
  <si>
    <t>Данни за капиталовия пазар за 2010 година</t>
  </si>
  <si>
    <t>Брой сделки, оборот в лева и лотове на ИП</t>
  </si>
  <si>
    <t>Първите десет ИП по брой сделки, оборот и обем (лотове)</t>
  </si>
  <si>
    <t>Вертикален сравнителен анализ на АДСИЦ за вземания</t>
  </si>
  <si>
    <t>Фондове/ подфондове</t>
  </si>
  <si>
    <t>Нетни активи за ДФ с консервативен профил</t>
  </si>
  <si>
    <t>Вземания (над 1 г.)</t>
  </si>
  <si>
    <t>Вземания (до 1 г.)</t>
  </si>
  <si>
    <t>**оборота включва предложената цена по търговите предложения, за които не е издадена окончателна забрана или не са прекратени</t>
  </si>
  <si>
    <t>Инвестиционни посредници (ИП)</t>
  </si>
  <si>
    <t>Колективни инвестиционни схеми (КИС)</t>
  </si>
  <si>
    <t>Акционерни дружества със специална инвестиционна цел (АДСИЦ)</t>
  </si>
  <si>
    <t>Брой на ИП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</si>
</sst>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"/>
    <numFmt numFmtId="173" formatCode="#,##0.000"/>
    <numFmt numFmtId="174" formatCode="_-* #,##0\ &quot;лв&quot;_-;\-* #,##0\ &quot;лв&quot;_-;_-* &quot;-&quot;??\ &quot;лв&quot;_-;_-@_-"/>
    <numFmt numFmtId="175" formatCode="dd/mm/yy"/>
    <numFmt numFmtId="176" formatCode="#,##0_ ;[Red]\-#,##0\ "/>
    <numFmt numFmtId="177" formatCode="[$-402]dd\ mmmm\ yyyy"/>
    <numFmt numFmtId="178" formatCode="dd/mm/yyyy\ &quot;г.&quot;;@"/>
    <numFmt numFmtId="179" formatCode="dd\.mm\.yyyy\ &quot;г.&quot;;@"/>
    <numFmt numFmtId="180" formatCode="#&quot; &quot;##0"/>
    <numFmt numFmtId="181" formatCode="dd/mm/yyyy;@"/>
    <numFmt numFmtId="182" formatCode="#,##0.0"/>
    <numFmt numFmtId="183" formatCode="#,##0.0000"/>
    <numFmt numFmtId="184" formatCode="#,##0.00000"/>
    <numFmt numFmtId="185" formatCode="#,##0.000000"/>
    <numFmt numFmtId="186" formatCode="0.0000"/>
    <numFmt numFmtId="187" formatCode="0.0%"/>
  </numFmts>
  <fonts count="5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News Gothic Cyr"/>
      <family val="2"/>
    </font>
    <font>
      <i/>
      <sz val="10"/>
      <name val="Arial"/>
      <family val="2"/>
    </font>
    <font>
      <sz val="2"/>
      <color indexed="8"/>
      <name val="Calibri"/>
      <family val="2"/>
    </font>
    <font>
      <sz val="1.25"/>
      <color indexed="8"/>
      <name val="Calibri"/>
      <family val="2"/>
    </font>
    <font>
      <sz val="1.75"/>
      <color indexed="8"/>
      <name val="Calibri"/>
      <family val="2"/>
    </font>
    <font>
      <sz val="1.5"/>
      <color indexed="8"/>
      <name val="Calibri"/>
      <family val="2"/>
    </font>
    <font>
      <sz val="1.65"/>
      <color indexed="8"/>
      <name val="Calibri"/>
      <family val="2"/>
    </font>
    <font>
      <sz val="9.25"/>
      <color indexed="8"/>
      <name val="Calibri"/>
      <family val="2"/>
    </font>
    <font>
      <sz val="1.05"/>
      <color indexed="8"/>
      <name val="Calibri"/>
      <family val="2"/>
    </font>
    <font>
      <sz val="1.45"/>
      <color indexed="8"/>
      <name val="Calibri"/>
      <family val="2"/>
    </font>
    <font>
      <sz val="1.2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2"/>
      <name val="Calibri"/>
      <family val="0"/>
    </font>
    <font>
      <b/>
      <sz val="2"/>
      <name val="Calibri"/>
      <family val="0"/>
    </font>
    <font>
      <b/>
      <sz val="11"/>
      <color indexed="12"/>
      <name val="Calibri"/>
      <family val="2"/>
    </font>
    <font>
      <i/>
      <sz val="11"/>
      <color indexed="8"/>
      <name val="Calibri"/>
      <family val="2"/>
    </font>
    <font>
      <b/>
      <vertAlign val="superscript"/>
      <sz val="11"/>
      <name val="Calibri"/>
      <family val="2"/>
    </font>
    <font>
      <sz val="26"/>
      <name val="Cambria"/>
      <family val="1"/>
    </font>
    <font>
      <sz val="11"/>
      <name val="Cambria"/>
      <family val="1"/>
    </font>
    <font>
      <sz val="22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Continuous"/>
    </xf>
    <xf numFmtId="0" fontId="1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right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3" fontId="1" fillId="24" borderId="0" xfId="0" applyNumberFormat="1" applyFont="1" applyFill="1" applyAlignment="1">
      <alignment/>
    </xf>
    <xf numFmtId="0" fontId="1" fillId="24" borderId="0" xfId="0" applyFont="1" applyFill="1" applyAlignment="1">
      <alignment horizontal="centerContinuous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wrapText="1"/>
    </xf>
    <xf numFmtId="3" fontId="1" fillId="24" borderId="10" xfId="0" applyNumberFormat="1" applyFont="1" applyFill="1" applyBorder="1" applyAlignment="1">
      <alignment horizontal="right" wrapText="1"/>
    </xf>
    <xf numFmtId="3" fontId="3" fillId="24" borderId="10" xfId="0" applyNumberFormat="1" applyFont="1" applyFill="1" applyBorder="1" applyAlignment="1">
      <alignment horizontal="right" wrapText="1"/>
    </xf>
    <xf numFmtId="0" fontId="1" fillId="24" borderId="10" xfId="0" applyFont="1" applyFill="1" applyBorder="1" applyAlignment="1">
      <alignment horizontal="left" wrapText="1"/>
    </xf>
    <xf numFmtId="3" fontId="1" fillId="24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3" fontId="3" fillId="24" borderId="10" xfId="0" applyNumberFormat="1" applyFont="1" applyFill="1" applyBorder="1" applyAlignment="1">
      <alignment horizontal="right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14" fontId="1" fillId="24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vertical="top" wrapText="1"/>
    </xf>
    <xf numFmtId="0" fontId="7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Continuous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10" fontId="2" fillId="24" borderId="10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centerContinuous"/>
    </xf>
    <xf numFmtId="0" fontId="3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horizontal="left" vertical="top" wrapText="1" indent="1"/>
    </xf>
    <xf numFmtId="0" fontId="2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Continuous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3" fontId="39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 wrapText="1" indent="1"/>
    </xf>
    <xf numFmtId="176" fontId="3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/>
    </xf>
    <xf numFmtId="182" fontId="39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right" vertical="top" wrapText="1"/>
    </xf>
    <xf numFmtId="182" fontId="1" fillId="24" borderId="10" xfId="0" applyNumberFormat="1" applyFont="1" applyFill="1" applyBorder="1" applyAlignment="1">
      <alignment vertical="top" wrapText="1"/>
    </xf>
    <xf numFmtId="182" fontId="3" fillId="24" borderId="10" xfId="0" applyNumberFormat="1" applyFont="1" applyFill="1" applyBorder="1" applyAlignment="1">
      <alignment/>
    </xf>
    <xf numFmtId="182" fontId="1" fillId="24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 wrapText="1"/>
    </xf>
    <xf numFmtId="3" fontId="2" fillId="24" borderId="0" xfId="0" applyNumberFormat="1" applyFont="1" applyFill="1" applyAlignment="1">
      <alignment/>
    </xf>
    <xf numFmtId="0" fontId="3" fillId="24" borderId="10" xfId="0" applyFont="1" applyFill="1" applyBorder="1" applyAlignment="1">
      <alignment wrapText="1"/>
    </xf>
    <xf numFmtId="3" fontId="1" fillId="24" borderId="0" xfId="0" applyNumberFormat="1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3" fontId="38" fillId="24" borderId="10" xfId="0" applyNumberFormat="1" applyFont="1" applyFill="1" applyBorder="1" applyAlignment="1">
      <alignment/>
    </xf>
    <xf numFmtId="3" fontId="1" fillId="24" borderId="0" xfId="0" applyNumberFormat="1" applyFont="1" applyFill="1" applyAlignment="1">
      <alignment/>
    </xf>
    <xf numFmtId="3" fontId="1" fillId="24" borderId="0" xfId="0" applyNumberFormat="1" applyFont="1" applyFill="1" applyAlignment="1">
      <alignment/>
    </xf>
    <xf numFmtId="3" fontId="42" fillId="24" borderId="10" xfId="0" applyNumberFormat="1" applyFont="1" applyFill="1" applyBorder="1" applyAlignment="1">
      <alignment/>
    </xf>
    <xf numFmtId="3" fontId="39" fillId="24" borderId="10" xfId="0" applyNumberFormat="1" applyFont="1" applyFill="1" applyBorder="1" applyAlignment="1">
      <alignment/>
    </xf>
    <xf numFmtId="3" fontId="39" fillId="24" borderId="10" xfId="0" applyNumberFormat="1" applyFont="1" applyFill="1" applyBorder="1" applyAlignment="1">
      <alignment horizontal="right"/>
    </xf>
    <xf numFmtId="0" fontId="39" fillId="24" borderId="10" xfId="0" applyNumberFormat="1" applyFont="1" applyFill="1" applyBorder="1" applyAlignment="1">
      <alignment/>
    </xf>
    <xf numFmtId="0" fontId="39" fillId="24" borderId="10" xfId="0" applyFont="1" applyFill="1" applyBorder="1" applyAlignment="1">
      <alignment/>
    </xf>
    <xf numFmtId="182" fontId="39" fillId="24" borderId="10" xfId="0" applyNumberFormat="1" applyFont="1" applyFill="1" applyBorder="1" applyAlignment="1">
      <alignment horizontal="right"/>
    </xf>
    <xf numFmtId="182" fontId="38" fillId="24" borderId="10" xfId="0" applyNumberFormat="1" applyFont="1" applyFill="1" applyBorder="1" applyAlignment="1">
      <alignment/>
    </xf>
    <xf numFmtId="182" fontId="3" fillId="24" borderId="10" xfId="0" applyNumberFormat="1" applyFont="1" applyFill="1" applyBorder="1" applyAlignment="1">
      <alignment horizontal="right"/>
    </xf>
    <xf numFmtId="182" fontId="42" fillId="24" borderId="10" xfId="0" applyNumberFormat="1" applyFont="1" applyFill="1" applyBorder="1" applyAlignment="1">
      <alignment/>
    </xf>
    <xf numFmtId="176" fontId="39" fillId="24" borderId="10" xfId="0" applyNumberFormat="1" applyFont="1" applyFill="1" applyBorder="1" applyAlignment="1">
      <alignment/>
    </xf>
    <xf numFmtId="0" fontId="39" fillId="24" borderId="10" xfId="0" applyFont="1" applyFill="1" applyBorder="1" applyAlignment="1">
      <alignment horizontal="right"/>
    </xf>
    <xf numFmtId="3" fontId="39" fillId="24" borderId="10" xfId="57" applyNumberFormat="1" applyFont="1" applyFill="1" applyBorder="1" applyAlignment="1">
      <alignment horizontal="right"/>
      <protection/>
    </xf>
    <xf numFmtId="3" fontId="39" fillId="24" borderId="10" xfId="0" applyNumberFormat="1" applyFont="1" applyFill="1" applyBorder="1" applyAlignment="1">
      <alignment horizontal="right"/>
    </xf>
    <xf numFmtId="0" fontId="39" fillId="24" borderId="10" xfId="0" applyFont="1" applyFill="1" applyBorder="1" applyAlignment="1">
      <alignment horizontal="right" vertical="top" wrapText="1"/>
    </xf>
    <xf numFmtId="182" fontId="39" fillId="24" borderId="10" xfId="0" applyNumberFormat="1" applyFont="1" applyFill="1" applyBorder="1" applyAlignment="1">
      <alignment vertical="top" wrapText="1"/>
    </xf>
    <xf numFmtId="0" fontId="39" fillId="24" borderId="10" xfId="0" applyFont="1" applyFill="1" applyBorder="1" applyAlignment="1">
      <alignment vertical="top" wrapText="1"/>
    </xf>
    <xf numFmtId="3" fontId="39" fillId="24" borderId="10" xfId="0" applyNumberFormat="1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42" fillId="24" borderId="10" xfId="0" applyFont="1" applyFill="1" applyBorder="1" applyAlignment="1">
      <alignment/>
    </xf>
    <xf numFmtId="1" fontId="39" fillId="24" borderId="1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Continuous"/>
    </xf>
    <xf numFmtId="0" fontId="39" fillId="24" borderId="10" xfId="0" applyNumberFormat="1" applyFont="1" applyFill="1" applyBorder="1" applyAlignment="1">
      <alignment horizontal="right"/>
    </xf>
    <xf numFmtId="187" fontId="3" fillId="24" borderId="10" xfId="0" applyNumberFormat="1" applyFont="1" applyFill="1" applyBorder="1" applyAlignment="1">
      <alignment/>
    </xf>
    <xf numFmtId="187" fontId="2" fillId="24" borderId="10" xfId="0" applyNumberFormat="1" applyFont="1" applyFill="1" applyBorder="1" applyAlignment="1">
      <alignment/>
    </xf>
    <xf numFmtId="187" fontId="1" fillId="24" borderId="10" xfId="0" applyNumberFormat="1" applyFont="1" applyFill="1" applyBorder="1" applyAlignment="1">
      <alignment/>
    </xf>
    <xf numFmtId="187" fontId="3" fillId="24" borderId="10" xfId="0" applyNumberFormat="1" applyFont="1" applyFill="1" applyBorder="1" applyAlignment="1">
      <alignment horizontal="right"/>
    </xf>
    <xf numFmtId="187" fontId="39" fillId="24" borderId="10" xfId="0" applyNumberFormat="1" applyFont="1" applyFill="1" applyBorder="1" applyAlignment="1">
      <alignment/>
    </xf>
    <xf numFmtId="182" fontId="3" fillId="24" borderId="10" xfId="0" applyNumberFormat="1" applyFont="1" applyFill="1" applyBorder="1" applyAlignment="1">
      <alignment vertical="top" wrapText="1"/>
    </xf>
    <xf numFmtId="182" fontId="3" fillId="0" borderId="10" xfId="0" applyNumberFormat="1" applyFont="1" applyFill="1" applyBorder="1" applyAlignment="1">
      <alignment vertical="top" wrapText="1"/>
    </xf>
    <xf numFmtId="182" fontId="3" fillId="24" borderId="10" xfId="0" applyNumberFormat="1" applyFont="1" applyFill="1" applyBorder="1" applyAlignment="1">
      <alignment horizontal="right" vertical="top" wrapText="1"/>
    </xf>
    <xf numFmtId="182" fontId="39" fillId="24" borderId="10" xfId="0" applyNumberFormat="1" applyFont="1" applyFill="1" applyBorder="1" applyAlignment="1">
      <alignment wrapText="1"/>
    </xf>
    <xf numFmtId="182" fontId="3" fillId="24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24" borderId="10" xfId="0" applyNumberFormat="1" applyFont="1" applyFill="1" applyBorder="1" applyAlignment="1">
      <alignment wrapText="1"/>
    </xf>
    <xf numFmtId="0" fontId="1" fillId="24" borderId="11" xfId="0" applyFont="1" applyFill="1" applyBorder="1" applyAlignment="1">
      <alignment horizontal="left" vertical="center" wrapText="1" indent="1"/>
    </xf>
    <xf numFmtId="187" fontId="1" fillId="24" borderId="10" xfId="0" applyNumberFormat="1" applyFont="1" applyFill="1" applyBorder="1" applyAlignment="1">
      <alignment/>
    </xf>
    <xf numFmtId="182" fontId="42" fillId="24" borderId="10" xfId="0" applyNumberFormat="1" applyFont="1" applyFill="1" applyBorder="1" applyAlignment="1">
      <alignment vertical="top" wrapText="1"/>
    </xf>
    <xf numFmtId="182" fontId="3" fillId="0" borderId="10" xfId="0" applyNumberFormat="1" applyFont="1" applyFill="1" applyBorder="1" applyAlignment="1">
      <alignment horizontal="right" vertical="top" wrapText="1"/>
    </xf>
    <xf numFmtId="182" fontId="39" fillId="24" borderId="10" xfId="0" applyNumberFormat="1" applyFont="1" applyFill="1" applyBorder="1" applyAlignment="1">
      <alignment horizontal="right" vertical="top" wrapText="1"/>
    </xf>
    <xf numFmtId="182" fontId="3" fillId="24" borderId="10" xfId="0" applyNumberFormat="1" applyFont="1" applyFill="1" applyBorder="1" applyAlignment="1">
      <alignment horizontal="right" vertical="center"/>
    </xf>
    <xf numFmtId="182" fontId="39" fillId="24" borderId="10" xfId="57" applyNumberFormat="1" applyFont="1" applyFill="1" applyBorder="1" applyAlignment="1">
      <alignment horizontal="right"/>
      <protection/>
    </xf>
    <xf numFmtId="182" fontId="39" fillId="24" borderId="10" xfId="0" applyNumberFormat="1" applyFont="1" applyFill="1" applyBorder="1" applyAlignment="1">
      <alignment horizontal="right" wrapText="1"/>
    </xf>
    <xf numFmtId="182" fontId="3" fillId="24" borderId="10" xfId="0" applyNumberFormat="1" applyFont="1" applyFill="1" applyBorder="1" applyAlignment="1">
      <alignment horizontal="right" wrapText="1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0" fontId="45" fillId="24" borderId="0" xfId="0" applyFont="1" applyFill="1" applyAlignment="1">
      <alignment horizontal="centerContinuous"/>
    </xf>
    <xf numFmtId="0" fontId="46" fillId="24" borderId="0" xfId="0" applyFont="1" applyFill="1" applyAlignment="1">
      <alignment horizontal="centerContinuous"/>
    </xf>
    <xf numFmtId="0" fontId="46" fillId="24" borderId="0" xfId="0" applyFont="1" applyFill="1" applyAlignment="1">
      <alignment/>
    </xf>
    <xf numFmtId="0" fontId="47" fillId="0" borderId="0" xfId="0" applyFont="1" applyAlignment="1">
      <alignment horizontal="centerContinuous" wrapText="1"/>
    </xf>
    <xf numFmtId="0" fontId="46" fillId="24" borderId="0" xfId="0" applyFont="1" applyFill="1" applyAlignment="1">
      <alignment horizontal="centerContinuous" wrapText="1"/>
    </xf>
    <xf numFmtId="0" fontId="46" fillId="24" borderId="0" xfId="0" applyFont="1" applyFill="1" applyAlignment="1">
      <alignment horizontal="left"/>
    </xf>
    <xf numFmtId="0" fontId="46" fillId="24" borderId="0" xfId="0" applyFont="1" applyFill="1" applyAlignment="1">
      <alignment horizontal="right"/>
    </xf>
    <xf numFmtId="0" fontId="48" fillId="24" borderId="0" xfId="0" applyFont="1" applyFill="1" applyAlignment="1">
      <alignment/>
    </xf>
    <xf numFmtId="0" fontId="48" fillId="24" borderId="0" xfId="0" applyFont="1" applyFill="1" applyAlignment="1">
      <alignment horizontal="left"/>
    </xf>
    <xf numFmtId="176" fontId="42" fillId="24" borderId="10" xfId="0" applyNumberFormat="1" applyFont="1" applyFill="1" applyBorder="1" applyAlignment="1">
      <alignment/>
    </xf>
    <xf numFmtId="0" fontId="0" fillId="24" borderId="0" xfId="0" applyFill="1" applyAlignment="1">
      <alignment horizontal="centerContinuous"/>
    </xf>
    <xf numFmtId="0" fontId="10" fillId="24" borderId="0" xfId="0" applyFont="1" applyFill="1" applyAlignment="1">
      <alignment horizontal="centerContinuous"/>
    </xf>
    <xf numFmtId="0" fontId="46" fillId="24" borderId="0" xfId="0" applyFont="1" applyFill="1" applyBorder="1" applyAlignment="1">
      <alignment horizontal="left"/>
    </xf>
    <xf numFmtId="0" fontId="49" fillId="24" borderId="0" xfId="0" applyFont="1" applyFill="1" applyAlignment="1">
      <alignment horizontal="left"/>
    </xf>
    <xf numFmtId="0" fontId="49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0" xfId="0" applyNumberFormat="1" applyFont="1" applyFill="1" applyAlignment="1">
      <alignment horizontal="centerContinuous"/>
    </xf>
    <xf numFmtId="0" fontId="2" fillId="24" borderId="0" xfId="0" applyNumberFormat="1" applyFont="1" applyFill="1" applyAlignment="1">
      <alignment horizontal="centerContinuous" wrapText="1"/>
    </xf>
    <xf numFmtId="0" fontId="2" fillId="24" borderId="0" xfId="0" applyFont="1" applyFill="1" applyAlignment="1">
      <alignment horizontal="centerContinuous" vertical="center"/>
    </xf>
    <xf numFmtId="0" fontId="2" fillId="24" borderId="0" xfId="0" applyFont="1" applyFill="1" applyAlignment="1">
      <alignment horizontal="centerContinuous" vertical="center" wrapText="1"/>
    </xf>
    <xf numFmtId="0" fontId="1" fillId="24" borderId="0" xfId="0" applyFont="1" applyFill="1" applyAlignment="1">
      <alignment horizontal="centerContinuous" vertical="center" wrapText="1"/>
    </xf>
    <xf numFmtId="0" fontId="1" fillId="24" borderId="0" xfId="0" applyFont="1" applyFill="1" applyAlignment="1">
      <alignment horizontal="centerContinuous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'Табл. 1.2'!#REF!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1.2'!#REF!,'Табл. 1.2'!#REF!,'Табл. 1.2'!#REF!)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1.2'!#REF!,'Табл. 1.2'!#REF!,'Табл. 1.2'!#REF!)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'Табл. 1.2'!#REF!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1.2'!#REF!,'Табл. 1.2'!#REF!,'Табл. 1.2'!#REF!)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1.2'!#REF!,'Табл. 1.2'!#REF!,'Табл. 1.2'!#REF!)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'Табл. 1.2'!#REF!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1.2'!#REF!,'Табл. 1.2'!#REF!,'Табл. 1.2'!#REF!)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1.2'!#REF!,'Табл. 1.2'!#REF!,'Табл. 1.2'!#REF!)</c:f>
              <c:numCache>
                <c:ptCount val="1"/>
                <c:pt idx="0">
                  <c:v>1</c:v>
                </c:pt>
              </c:numCache>
            </c:numRef>
          </c:val>
        </c:ser>
        <c:axId val="31008435"/>
        <c:axId val="10640460"/>
      </c:barChart>
      <c:catAx>
        <c:axId val="3100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 val="autoZero"/>
        <c:auto val="1"/>
        <c:lblOffset val="100"/>
        <c:tickLblSkip val="1"/>
        <c:noMultiLvlLbl val="0"/>
      </c:catAx>
      <c:valAx>
        <c:axId val="1064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Активи (хил. лева)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8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'Табл. 3.2'!#REF!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3.2'!#REF!,'Табл. 3.2'!#REF!,'Табл. 3.2'!#REF!,'Табл. 3.2'!#REF!)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3.2'!#REF!,'Табл. 3.2'!#REF!,'Табл. 3.2'!#REF!,'Табл. 3.2'!#REF!)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'Табл. 3.2'!#REF!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3.2'!#REF!,'Табл. 3.2'!#REF!,'Табл. 3.2'!#REF!,'Табл. 3.2'!#REF!)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3.2'!#REF!,'Табл. 3.2'!#REF!,'Табл. 3.2'!#REF!,'Табл. 3.2'!#REF!)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'Табл. 3.2'!#REF!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3.2'!#REF!,'Табл. 3.2'!#REF!,'Табл. 3.2'!#REF!,'Табл. 3.2'!#REF!)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3.2'!#REF!,'Табл. 3.2'!#REF!,'Табл. 3.2'!#REF!,'Табл. 3.2'!#REF!)</c:f>
              <c:numCache>
                <c:ptCount val="1"/>
                <c:pt idx="0">
                  <c:v>1</c:v>
                </c:pt>
              </c:numCache>
            </c:numRef>
          </c:val>
        </c:ser>
        <c:axId val="42255019"/>
        <c:axId val="44750852"/>
      </c:barChart>
      <c:catAx>
        <c:axId val="42255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 val="autoZero"/>
        <c:auto val="1"/>
        <c:lblOffset val="100"/>
        <c:tickLblSkip val="1"/>
        <c:noMultiLvlLbl val="0"/>
      </c:catAx>
      <c:valAx>
        <c:axId val="44750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Регистриран капитал (хил. лева)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55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'Табл. 3.2'!#REF!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3.2'!#REF!,'Табл. 3.2'!#REF!,'Табл. 3.2'!#REF!,'Табл. 3.2'!#REF!)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3.2'!#REF!,'Табл. 3.2'!#REF!,'Табл. 3.2'!#REF!,'Табл. 3.2'!#REF!)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'Табл. 3.2'!#REF!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3.2'!#REF!,'Табл. 3.2'!#REF!,'Табл. 3.2'!#REF!,'Табл. 3.2'!#REF!)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3.2'!#REF!,'Табл. 3.2'!#REF!,'Табл. 3.2'!#REF!,'Табл. 3.2'!#REF!)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'Табл. 3.2'!#REF!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3.2'!#REF!,'Табл. 3.2'!#REF!,'Табл. 3.2'!#REF!,'Табл. 3.2'!#REF!)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3.2'!#REF!,'Табл. 3.2'!#REF!,'Табл. 3.2'!#REF!,'Табл. 3.2'!#REF!)</c:f>
              <c:numCache>
                <c:ptCount val="1"/>
                <c:pt idx="0">
                  <c:v>1</c:v>
                </c:pt>
              </c:numCache>
            </c:numRef>
          </c:val>
        </c:ser>
        <c:axId val="104485"/>
        <c:axId val="940366"/>
      </c:barChart>
      <c:catAx>
        <c:axId val="10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366"/>
        <c:crosses val="autoZero"/>
        <c:auto val="1"/>
        <c:lblOffset val="100"/>
        <c:tickLblSkip val="1"/>
        <c:noMultiLvlLbl val="0"/>
      </c:catAx>
      <c:valAx>
        <c:axId val="94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Собствен капитал (хил. лева)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'Табл. 3.2'!#REF!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3.2'!#REF!,'Табл. 3.2'!#REF!,'Табл. 3.2'!#REF!,'Табл. 3.2'!#REF!)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3.2'!#REF!,'Табл. 3.2'!#REF!,'Табл. 3.2'!#REF!,'Табл. 3.2'!#REF!)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'Табл. 3.2'!#REF!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3.2'!#REF!,'Табл. 3.2'!#REF!,'Табл. 3.2'!#REF!,'Табл. 3.2'!#REF!)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3.2'!#REF!,'Табл. 3.2'!#REF!,'Табл. 3.2'!#REF!,'Табл. 3.2'!#REF!)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'Табл. 3.2'!#REF!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3.2'!#REF!,'Табл. 3.2'!#REF!,'Табл. 3.2'!#REF!,'Табл. 3.2'!#REF!)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3.2'!#REF!,'Табл. 3.2'!#REF!,'Табл. 3.2'!#REF!,'Табл. 3.2'!#REF!)</c:f>
              <c:numCache>
                <c:ptCount val="1"/>
                <c:pt idx="0">
                  <c:v>1</c:v>
                </c:pt>
              </c:numCache>
            </c:numRef>
          </c:val>
        </c:ser>
        <c:axId val="8463295"/>
        <c:axId val="9060792"/>
      </c:barChart>
      <c:catAx>
        <c:axId val="846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0792"/>
        <c:crosses val="autoZero"/>
        <c:auto val="1"/>
        <c:lblOffset val="100"/>
        <c:tickLblSkip val="1"/>
        <c:noMultiLvlLbl val="0"/>
      </c:catAx>
      <c:valAx>
        <c:axId val="9060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Активи (хил. лева)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3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'Табл. 3.3.1'!#REF!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'Табл. 3.3.1'!#REF!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3.3.1'!#REF!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'Табл. 3.3.1'!#REF!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'Табл. 3.3.1'!#REF!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3.3.1'!#REF!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'Табл. 3.3.1'!#REF!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'Табл. 3.3.1'!#REF!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3.3.1'!#REF!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'Табл. 3.3.1'!#REF!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'Табл. 3.3.1'!#REF!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3.3.1'!#REF!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'Табл. 3.3.1'!#REF!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'Табл. 3.3.1'!#REF!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3.3.1'!#REF!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'Табл. 3.3.1'!#REF!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'Табл. 3.3.1'!#REF!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3.3.1'!#REF!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'Табл. 3.3.1'!#REF!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'Табл. 3.3.1'!#REF!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3.3.1'!#REF!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'Табл. 3.3.1'!#REF!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'Табл. 3.3.1'!#REF!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3.3.1'!#REF!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4438265"/>
        <c:axId val="62835522"/>
      </c:bar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522"/>
        <c:crosses val="autoZero"/>
        <c:auto val="1"/>
        <c:lblOffset val="100"/>
        <c:tickLblSkip val="1"/>
        <c:noMultiLvlLbl val="0"/>
      </c:catAx>
      <c:valAx>
        <c:axId val="62835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(хил. лева)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8265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'Табл. 3.3.2'!#REF!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'Табл. 3.3.2'!#REF!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'Табл. 3.3.2'!#REF!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'Табл. 3.3.2'!#REF!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'Табл. 3.3.2'!#REF!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'Табл. 3.3.2'!#REF!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'Табл. 3.3.2'!#REF!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'Табл. 3.3.2'!#REF!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'Табл. 3.3.2'!#REF!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'Табл. 3.3.2'!#REF!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8648787"/>
        <c:axId val="56512492"/>
      </c:barChart>
      <c:catAx>
        <c:axId val="286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12492"/>
        <c:crosses val="autoZero"/>
        <c:auto val="1"/>
        <c:lblOffset val="100"/>
        <c:tickLblSkip val="1"/>
        <c:noMultiLvlLbl val="0"/>
      </c:catAx>
      <c:valAx>
        <c:axId val="56512492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(хил. лева)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48787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'[1]Табл. 1.2'!#REF!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('[1]Табл. 1.2'!#REF!,'[1]Табл. 1.2'!#REF!,'[1]Табл. 1.2'!#REF!)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('[1]Табл. 1.2'!#REF!,'[1]Табл. 1.2'!#REF!,'[1]Табл. 1.2'!#REF!)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'[1]Табл. 1.2'!#REF!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('[1]Табл. 1.2'!#REF!,'[1]Табл. 1.2'!#REF!,'[1]Табл. 1.2'!#REF!)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('[1]Табл. 1.2'!#REF!,'[1]Табл. 1.2'!#REF!,'[1]Табл. 1.2'!#REF!)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'[1]Табл. 1.2'!#REF!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('[1]Табл. 1.2'!#REF!,'[1]Табл. 1.2'!#REF!,'[1]Табл. 1.2'!#REF!)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('[1]Табл. 1.2'!#REF!,'[1]Табл. 1.2'!#REF!,'[1]Табл. 1.2'!#REF!)</c:f>
              <c:numCache>
                <c:ptCount val="1"/>
                <c:pt idx="0">
                  <c:v>1</c:v>
                </c:pt>
              </c:numCache>
            </c:numRef>
          </c:val>
        </c:ser>
        <c:axId val="28655277"/>
        <c:axId val="56570902"/>
      </c:barChart>
      <c:catAx>
        <c:axId val="2865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70902"/>
        <c:crosses val="autoZero"/>
        <c:auto val="1"/>
        <c:lblOffset val="100"/>
        <c:noMultiLvlLbl val="0"/>
      </c:catAx>
      <c:valAx>
        <c:axId val="5657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/>
                  <a:t>Активи (хил. лева)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55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Брой сделки и оборот на ИП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'Табл. 1.3'!#REF!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'Табл. 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1.3'!#REF!</c:f>
              <c:numCache>
                <c:ptCount val="1"/>
                <c:pt idx="0">
                  <c:v>1</c:v>
                </c:pt>
              </c:numCache>
            </c:numRef>
          </c:val>
        </c:ser>
        <c:axId val="39376071"/>
        <c:axId val="18840320"/>
      </c:barChart>
      <c:lineChart>
        <c:grouping val="standard"/>
        <c:varyColors val="0"/>
        <c:ser>
          <c:idx val="0"/>
          <c:order val="1"/>
          <c:tx>
            <c:v>Оборот</c:v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'Табл. 1.3'!#REF!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345153"/>
        <c:axId val="49670922"/>
      </c:lineChart>
      <c:catAx>
        <c:axId val="39376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40320"/>
        <c:crosses val="autoZero"/>
        <c:auto val="0"/>
        <c:lblOffset val="100"/>
        <c:tickLblSkip val="1"/>
        <c:noMultiLvlLbl val="0"/>
      </c:catAx>
      <c:valAx>
        <c:axId val="18840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Брой сделки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76071"/>
        <c:crossesAt val="1"/>
        <c:crossBetween val="between"/>
        <c:dispUnits/>
      </c:valAx>
      <c:catAx>
        <c:axId val="35345153"/>
        <c:scaling>
          <c:orientation val="minMax"/>
        </c:scaling>
        <c:axPos val="b"/>
        <c:delete val="1"/>
        <c:majorTickMark val="out"/>
        <c:minorTickMark val="none"/>
        <c:tickLblPos val="nextTo"/>
        <c:crossAx val="49670922"/>
        <c:crosses val="autoZero"/>
        <c:auto val="0"/>
        <c:lblOffset val="100"/>
        <c:tickLblSkip val="1"/>
        <c:noMultiLvlLbl val="0"/>
      </c:catAx>
      <c:valAx>
        <c:axId val="49670922"/>
        <c:scaling>
          <c:orientation val="minMax"/>
          <c:max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Оборот (хил. лв.)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153"/>
        <c:crosses val="max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Брой сделки и оборот на ИП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'[1]Табл. 1.3'!#REF!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'[1]Табл. 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'[1]Табл. 1.3'!#REF!</c:f>
              <c:numCache>
                <c:ptCount val="1"/>
                <c:pt idx="0">
                  <c:v>1</c:v>
                </c:pt>
              </c:numCache>
            </c:numRef>
          </c:val>
        </c:ser>
        <c:axId val="44385115"/>
        <c:axId val="63921716"/>
      </c:barChart>
      <c:lineChart>
        <c:grouping val="standard"/>
        <c:varyColors val="0"/>
        <c:ser>
          <c:idx val="0"/>
          <c:order val="1"/>
          <c:tx>
            <c:v>Оборот</c:v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'[1]Табл. 1.3'!#REF!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24533"/>
        <c:axId val="10276478"/>
      </c:lineChart>
      <c:catAx>
        <c:axId val="44385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21716"/>
        <c:crosses val="autoZero"/>
        <c:auto val="0"/>
        <c:lblOffset val="100"/>
        <c:tickLblSkip val="1"/>
        <c:noMultiLvlLbl val="0"/>
      </c:catAx>
      <c:valAx>
        <c:axId val="639217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Брой сделки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385115"/>
        <c:crossesAt val="1"/>
        <c:crossBetween val="between"/>
        <c:dispUnits/>
      </c:valAx>
      <c:catAx>
        <c:axId val="38424533"/>
        <c:scaling>
          <c:orientation val="minMax"/>
        </c:scaling>
        <c:axPos val="b"/>
        <c:delete val="1"/>
        <c:majorTickMark val="in"/>
        <c:minorTickMark val="none"/>
        <c:tickLblPos val="nextTo"/>
        <c:crossAx val="10276478"/>
        <c:crosses val="autoZero"/>
        <c:auto val="0"/>
        <c:lblOffset val="100"/>
        <c:tickLblSkip val="1"/>
        <c:noMultiLvlLbl val="0"/>
      </c:catAx>
      <c:valAx>
        <c:axId val="10276478"/>
        <c:scaling>
          <c:orientation val="minMax"/>
          <c:max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Оборот (хил. лв.)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24533"/>
        <c:crosses val="max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'Табл. 2.2'!#REF!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2.2'!#REF!,'Табл. 2.2'!#REF!,'Табл. 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2.2'!#REF!,'Табл. 2.2'!#REF!,'Табл. 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'Табл. 2.2'!#REF!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2.2'!#REF!,'Табл. 2.2'!#REF!,'Табл. 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2.2'!#REF!,'Табл. 2.2'!#REF!,'Табл. 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'Табл. 2.2'!#REF!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2.2'!#REF!,'Табл. 2.2'!#REF!,'Табл. 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2.2'!#REF!,'Табл. 2.2'!#REF!,'Табл. 2.2'!#REF!)</c:f>
              <c:numCache>
                <c:ptCount val="1"/>
                <c:pt idx="0">
                  <c:v>1</c:v>
                </c:pt>
              </c:numCache>
            </c:numRef>
          </c:val>
        </c:ser>
        <c:axId val="25379439"/>
        <c:axId val="27088360"/>
      </c:barChart>
      <c:catAx>
        <c:axId val="25379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8360"/>
        <c:crosses val="autoZero"/>
        <c:auto val="1"/>
        <c:lblOffset val="100"/>
        <c:tickLblSkip val="1"/>
        <c:noMultiLvlLbl val="0"/>
      </c:catAx>
      <c:valAx>
        <c:axId val="270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Нетни активи (хил. лева)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9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'Табл. 2.2'!#REF!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2.2'!#REF!,'Табл. 2.2'!#REF!,'Табл. 2.2'!#REF!,'Табл. 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2.2'!#REF!,'Табл. 2.2'!#REF!,'Табл. 2.2'!#REF!,'Табл. 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'Табл. 2.2'!#REF!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2.2'!#REF!,'Табл. 2.2'!#REF!,'Табл. 2.2'!#REF!,'Табл. 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2.2'!#REF!,'Табл. 2.2'!#REF!,'Табл. 2.2'!#REF!,'Табл. 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'Табл. 2.2'!#REF!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('Табл. 2.2'!#REF!,'Табл. 2.2'!#REF!,'Табл. 2.2'!#REF!,'Табл. 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('Табл. 2.2'!#REF!,'Табл. 2.2'!#REF!,'Табл. 2.2'!#REF!,'Табл. 2.2'!#REF!)</c:f>
              <c:numCache>
                <c:ptCount val="1"/>
                <c:pt idx="0">
                  <c:v>1</c:v>
                </c:pt>
              </c:numCache>
            </c:numRef>
          </c:val>
        </c:ser>
        <c:axId val="42468649"/>
        <c:axId val="46673522"/>
      </c:barChart>
      <c:catAx>
        <c:axId val="4246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3522"/>
        <c:crosses val="autoZero"/>
        <c:auto val="1"/>
        <c:lblOffset val="100"/>
        <c:tickLblSkip val="1"/>
        <c:noMultiLvlLbl val="0"/>
      </c:catAx>
      <c:valAx>
        <c:axId val="4667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Нетни активи (хил. лева)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8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'Табл. 2.3'!#REF!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'Табл. 2.3'!#REF!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2.3'!#REF!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'Табл. 2.3'!#REF!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'Табл. 2.3'!#REF!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2.3'!#REF!</c:f>
              <c:numCache>
                <c:ptCount val="1"/>
                <c:pt idx="0">
                  <c:v>1</c:v>
                </c:pt>
              </c:numCache>
            </c:numRef>
          </c:val>
        </c:ser>
        <c:axId val="17408515"/>
        <c:axId val="22458908"/>
      </c:barChart>
      <c:lineChart>
        <c:grouping val="standard"/>
        <c:varyColors val="0"/>
        <c:ser>
          <c:idx val="2"/>
          <c:order val="2"/>
          <c:tx>
            <c:strRef>
              <c:f>'Табл. 2.3'!#REF!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'Табл. 2.3'!#REF!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03581"/>
        <c:axId val="7232230"/>
      </c:lineChart>
      <c:catAx>
        <c:axId val="174085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908"/>
        <c:crosses val="autoZero"/>
        <c:auto val="0"/>
        <c:lblOffset val="100"/>
        <c:tickLblSkip val="1"/>
        <c:noMultiLvlLbl val="0"/>
      </c:catAx>
      <c:valAx>
        <c:axId val="2245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Капитал (хил. лева)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08515"/>
        <c:crossesAt val="1"/>
        <c:crossBetween val="between"/>
        <c:dispUnits/>
      </c:valAx>
      <c:catAx>
        <c:axId val="803581"/>
        <c:scaling>
          <c:orientation val="minMax"/>
        </c:scaling>
        <c:axPos val="b"/>
        <c:delete val="1"/>
        <c:majorTickMark val="out"/>
        <c:minorTickMark val="none"/>
        <c:tickLblPos val="nextTo"/>
        <c:crossAx val="7232230"/>
        <c:crosses val="autoZero"/>
        <c:auto val="0"/>
        <c:lblOffset val="100"/>
        <c:tickLblSkip val="1"/>
        <c:noMultiLvlLbl val="0"/>
      </c:catAx>
      <c:valAx>
        <c:axId val="72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Активи (хил. лева)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35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'Табл. 2.4'!#REF!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'Табл. 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2.4'!#REF!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'Табл. 2.4'!#REF!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'Табл. 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2.4'!#REF!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'Табл. 2.4'!#REF!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'Табл. 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2.4'!#REF!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'Табл. 2.4'!#REF!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'Табл. 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2.4'!#REF!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5090071"/>
        <c:axId val="48939728"/>
      </c:barChart>
      <c:catAx>
        <c:axId val="6509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9728"/>
        <c:crosses val="autoZero"/>
        <c:auto val="1"/>
        <c:lblOffset val="100"/>
        <c:tickLblSkip val="1"/>
        <c:noMultiLvlLbl val="0"/>
      </c:catAx>
      <c:valAx>
        <c:axId val="48939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(хил. лева)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90071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'Табл. 2.4'!#REF!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'Табл. 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2.4'!#REF!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'Табл. 2.4'!#REF!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'Табл. 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2.4'!#REF!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'Табл. 2.4'!#REF!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'Табл. 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2.4'!#REF!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'Табл. 2.4'!#REF!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'Табл. 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'Табл. 2.4'!#REF!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7804369"/>
        <c:axId val="4695002"/>
      </c:barChart>
      <c:catAx>
        <c:axId val="3780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002"/>
        <c:crosses val="autoZero"/>
        <c:auto val="1"/>
        <c:lblOffset val="100"/>
        <c:tickLblSkip val="1"/>
        <c:noMultiLvlLbl val="0"/>
      </c:catAx>
      <c:valAx>
        <c:axId val="4695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(хил. лева)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4369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19050</xdr:rowOff>
    </xdr:from>
    <xdr:to>
      <xdr:col>12</xdr:col>
      <xdr:colOff>0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19050"/>
          <a:ext cx="2276475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1123950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0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1123950</xdr:colOff>
      <xdr:row>0</xdr:row>
      <xdr:rowOff>0</xdr:rowOff>
    </xdr:to>
    <xdr:graphicFrame>
      <xdr:nvGraphicFramePr>
        <xdr:cNvPr id="2" name="Chart 30"/>
        <xdr:cNvGraphicFramePr/>
      </xdr:nvGraphicFramePr>
      <xdr:xfrm>
        <a:off x="0" y="0"/>
        <a:ext cx="6305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942975</xdr:colOff>
      <xdr:row>0</xdr:row>
      <xdr:rowOff>0</xdr:rowOff>
    </xdr:to>
    <xdr:graphicFrame>
      <xdr:nvGraphicFramePr>
        <xdr:cNvPr id="1" name="Chart 9"/>
        <xdr:cNvGraphicFramePr/>
      </xdr:nvGraphicFramePr>
      <xdr:xfrm>
        <a:off x="38100" y="0"/>
        <a:ext cx="6448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942975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38100" y="0"/>
        <a:ext cx="6448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121</xdr:row>
      <xdr:rowOff>0</xdr:rowOff>
    </xdr:from>
    <xdr:to>
      <xdr:col>3</xdr:col>
      <xdr:colOff>1000125</xdr:colOff>
      <xdr:row>121</xdr:row>
      <xdr:rowOff>0</xdr:rowOff>
    </xdr:to>
    <xdr:graphicFrame>
      <xdr:nvGraphicFramePr>
        <xdr:cNvPr id="1" name="Chart 11"/>
        <xdr:cNvGraphicFramePr/>
      </xdr:nvGraphicFramePr>
      <xdr:xfrm>
        <a:off x="123825" y="23993475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121</xdr:row>
      <xdr:rowOff>0</xdr:rowOff>
    </xdr:from>
    <xdr:to>
      <xdr:col>3</xdr:col>
      <xdr:colOff>1047750</xdr:colOff>
      <xdr:row>121</xdr:row>
      <xdr:rowOff>0</xdr:rowOff>
    </xdr:to>
    <xdr:graphicFrame>
      <xdr:nvGraphicFramePr>
        <xdr:cNvPr id="2" name="Chart 12"/>
        <xdr:cNvGraphicFramePr/>
      </xdr:nvGraphicFramePr>
      <xdr:xfrm>
        <a:off x="28575" y="23993475"/>
        <a:ext cx="6515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3</xdr:col>
      <xdr:colOff>1323975</xdr:colOff>
      <xdr:row>39</xdr:row>
      <xdr:rowOff>0</xdr:rowOff>
    </xdr:to>
    <xdr:graphicFrame>
      <xdr:nvGraphicFramePr>
        <xdr:cNvPr id="1" name="Chart 3"/>
        <xdr:cNvGraphicFramePr/>
      </xdr:nvGraphicFramePr>
      <xdr:xfrm>
        <a:off x="0" y="7953375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121</xdr:row>
      <xdr:rowOff>0</xdr:rowOff>
    </xdr:from>
    <xdr:to>
      <xdr:col>3</xdr:col>
      <xdr:colOff>1000125</xdr:colOff>
      <xdr:row>121</xdr:row>
      <xdr:rowOff>0</xdr:rowOff>
    </xdr:to>
    <xdr:graphicFrame>
      <xdr:nvGraphicFramePr>
        <xdr:cNvPr id="1" name="Chart 14"/>
        <xdr:cNvGraphicFramePr/>
      </xdr:nvGraphicFramePr>
      <xdr:xfrm>
        <a:off x="9525" y="28489275"/>
        <a:ext cx="5314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3</xdr:col>
      <xdr:colOff>1000125</xdr:colOff>
      <xdr:row>121</xdr:row>
      <xdr:rowOff>0</xdr:rowOff>
    </xdr:to>
    <xdr:graphicFrame>
      <xdr:nvGraphicFramePr>
        <xdr:cNvPr id="2" name="Chart 15"/>
        <xdr:cNvGraphicFramePr/>
      </xdr:nvGraphicFramePr>
      <xdr:xfrm>
        <a:off x="0" y="28489275"/>
        <a:ext cx="5324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876300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6934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876300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152400" y="0"/>
        <a:ext cx="678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3</xdr:col>
      <xdr:colOff>876300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266700" y="0"/>
        <a:ext cx="6667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1285875</xdr:colOff>
      <xdr:row>0</xdr:row>
      <xdr:rowOff>0</xdr:rowOff>
    </xdr:to>
    <xdr:graphicFrame>
      <xdr:nvGraphicFramePr>
        <xdr:cNvPr id="1" name="Chart 24"/>
        <xdr:cNvGraphicFramePr/>
      </xdr:nvGraphicFramePr>
      <xdr:xfrm>
        <a:off x="0" y="0"/>
        <a:ext cx="6934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1266825</xdr:colOff>
      <xdr:row>1</xdr:row>
      <xdr:rowOff>0</xdr:rowOff>
    </xdr:to>
    <xdr:graphicFrame>
      <xdr:nvGraphicFramePr>
        <xdr:cNvPr id="1" name="Chart 3"/>
        <xdr:cNvGraphicFramePr/>
      </xdr:nvGraphicFramePr>
      <xdr:xfrm>
        <a:off x="0" y="180975"/>
        <a:ext cx="6124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ev_m\Local%20Settings\Temporary%20Internet%20Files\OLK294\Tables%202010%2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1.1"/>
      <sheetName val="Табл. 1.2"/>
      <sheetName val="Табл. 1.3"/>
      <sheetName val="Табл. 2.1"/>
      <sheetName val="Табл. 2.2"/>
      <sheetName val="Табл. 2.3"/>
      <sheetName val="Табл. 2.4"/>
      <sheetName val="Табл. 3.1"/>
      <sheetName val="Табл. 3.2"/>
      <sheetName val="Табл. 3.3.1"/>
      <sheetName val="Табл. 3.3.2"/>
      <sheetName val="Табл. 4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97"/>
  <sheetViews>
    <sheetView view="pageBreakPreview" zoomScaleSheetLayoutView="100" workbookViewId="0" topLeftCell="A220">
      <selection activeCell="B62" sqref="B62"/>
    </sheetView>
  </sheetViews>
  <sheetFormatPr defaultColWidth="9.140625" defaultRowHeight="12.75"/>
  <cols>
    <col min="1" max="16384" width="9.140625" style="135" customWidth="1"/>
  </cols>
  <sheetData>
    <row r="8" spans="1:12" ht="33">
      <c r="A8" s="133" t="s">
        <v>552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26" spans="1:12" s="138" customFormat="1" ht="27.75">
      <c r="A26" s="136" t="s">
        <v>578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55" ht="15">
      <c r="L55" s="139"/>
    </row>
    <row r="56" ht="15">
      <c r="L56" s="139"/>
    </row>
    <row r="57" ht="15">
      <c r="L57" s="139"/>
    </row>
    <row r="59" ht="15">
      <c r="L59" s="139" t="s">
        <v>553</v>
      </c>
    </row>
    <row r="60" spans="1:12" ht="15">
      <c r="A60" s="140"/>
      <c r="L60" s="139" t="s">
        <v>554</v>
      </c>
    </row>
    <row r="61" spans="1:12" ht="15">
      <c r="A61" s="141"/>
      <c r="L61" s="139" t="s">
        <v>555</v>
      </c>
    </row>
    <row r="62" spans="1:12" ht="15">
      <c r="A62" s="146" t="s">
        <v>587</v>
      </c>
      <c r="L62" s="139"/>
    </row>
    <row r="63" spans="1:2" ht="15">
      <c r="A63" s="135" t="s">
        <v>556</v>
      </c>
      <c r="B63" s="138" t="s">
        <v>590</v>
      </c>
    </row>
    <row r="64" ht="15">
      <c r="B64" s="145" t="s">
        <v>577</v>
      </c>
    </row>
    <row r="65" spans="1:2" ht="15">
      <c r="A65" s="135" t="s">
        <v>557</v>
      </c>
      <c r="B65" s="138" t="s">
        <v>400</v>
      </c>
    </row>
    <row r="66" spans="1:8" ht="15">
      <c r="A66" s="135" t="s">
        <v>558</v>
      </c>
      <c r="B66" s="138" t="s">
        <v>579</v>
      </c>
      <c r="C66" s="137"/>
      <c r="D66" s="32"/>
      <c r="E66" s="32"/>
      <c r="F66" s="48"/>
      <c r="G66" s="48"/>
      <c r="H66" s="48"/>
    </row>
    <row r="67" spans="2:8" ht="15">
      <c r="B67" s="138" t="s">
        <v>580</v>
      </c>
      <c r="C67" s="137"/>
      <c r="D67" s="32"/>
      <c r="E67" s="32"/>
      <c r="F67" s="48"/>
      <c r="G67" s="48"/>
      <c r="H67" s="48"/>
    </row>
    <row r="68" spans="1:2" ht="15">
      <c r="A68" s="135" t="s">
        <v>559</v>
      </c>
      <c r="B68" s="138" t="s">
        <v>570</v>
      </c>
    </row>
    <row r="69" ht="15">
      <c r="B69" s="138" t="s">
        <v>501</v>
      </c>
    </row>
    <row r="70" ht="15">
      <c r="B70" s="138"/>
    </row>
    <row r="71" spans="1:2" ht="15">
      <c r="A71" s="147" t="s">
        <v>588</v>
      </c>
      <c r="B71" s="138"/>
    </row>
    <row r="72" spans="1:2" ht="15">
      <c r="A72" s="135" t="s">
        <v>560</v>
      </c>
      <c r="B72" s="138" t="s">
        <v>361</v>
      </c>
    </row>
    <row r="73" ht="15">
      <c r="B73" s="145" t="s">
        <v>414</v>
      </c>
    </row>
    <row r="74" spans="1:2" ht="15">
      <c r="A74" s="135" t="s">
        <v>561</v>
      </c>
      <c r="B74" s="138" t="s">
        <v>366</v>
      </c>
    </row>
    <row r="75" ht="15">
      <c r="B75" s="138" t="s">
        <v>533</v>
      </c>
    </row>
    <row r="76" ht="15">
      <c r="B76" s="138" t="s">
        <v>534</v>
      </c>
    </row>
    <row r="77" ht="15">
      <c r="B77" s="138" t="s">
        <v>575</v>
      </c>
    </row>
    <row r="78" spans="1:2" ht="15">
      <c r="A78" s="135" t="s">
        <v>562</v>
      </c>
      <c r="B78" s="138" t="s">
        <v>401</v>
      </c>
    </row>
    <row r="79" ht="15">
      <c r="B79" s="138" t="s">
        <v>576</v>
      </c>
    </row>
    <row r="80" spans="1:2" ht="15">
      <c r="A80" s="135" t="s">
        <v>563</v>
      </c>
      <c r="B80" s="145" t="s">
        <v>402</v>
      </c>
    </row>
    <row r="81" ht="15">
      <c r="B81" s="138" t="s">
        <v>448</v>
      </c>
    </row>
    <row r="82" ht="15">
      <c r="B82" s="138"/>
    </row>
    <row r="83" ht="15">
      <c r="A83" s="147" t="s">
        <v>589</v>
      </c>
    </row>
    <row r="84" spans="1:2" ht="15">
      <c r="A84" s="135" t="s">
        <v>564</v>
      </c>
      <c r="B84" s="138" t="s">
        <v>362</v>
      </c>
    </row>
    <row r="85" spans="1:2" ht="15">
      <c r="A85" s="135" t="s">
        <v>565</v>
      </c>
      <c r="B85" s="145" t="s">
        <v>363</v>
      </c>
    </row>
    <row r="86" ht="15">
      <c r="B86" s="138" t="s">
        <v>459</v>
      </c>
    </row>
    <row r="87" spans="1:2" ht="15">
      <c r="A87" s="135" t="s">
        <v>566</v>
      </c>
      <c r="B87" s="138" t="s">
        <v>364</v>
      </c>
    </row>
    <row r="88" ht="15">
      <c r="B88" s="138" t="s">
        <v>464</v>
      </c>
    </row>
    <row r="89" spans="1:2" ht="15">
      <c r="A89" s="135" t="s">
        <v>567</v>
      </c>
      <c r="B89" s="138" t="s">
        <v>365</v>
      </c>
    </row>
    <row r="90" ht="15">
      <c r="B90" s="138" t="s">
        <v>581</v>
      </c>
    </row>
    <row r="91" ht="15">
      <c r="B91" s="138"/>
    </row>
    <row r="92" ht="15">
      <c r="A92" s="147" t="s">
        <v>574</v>
      </c>
    </row>
    <row r="93" spans="1:2" ht="15">
      <c r="A93" s="138" t="s">
        <v>568</v>
      </c>
      <c r="B93" s="138" t="s">
        <v>571</v>
      </c>
    </row>
    <row r="94" spans="1:2" ht="15">
      <c r="A94" s="145"/>
      <c r="B94" s="145" t="s">
        <v>572</v>
      </c>
    </row>
    <row r="95" spans="1:2" ht="15">
      <c r="A95" s="145"/>
      <c r="B95" s="145"/>
    </row>
    <row r="96" ht="15">
      <c r="A96" s="147" t="s">
        <v>573</v>
      </c>
    </row>
    <row r="97" spans="1:2" ht="15">
      <c r="A97" s="138" t="s">
        <v>569</v>
      </c>
      <c r="B97" s="138" t="s">
        <v>467</v>
      </c>
    </row>
  </sheetData>
  <printOptions/>
  <pageMargins left="0.75" right="0.75" top="1" bottom="1" header="0.5" footer="0.5"/>
  <pageSetup orientation="portrait" paperSize="9" scale="79" r:id="rId2"/>
  <rowBreaks count="1" manualBreakCount="1">
    <brk id="61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A1:B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4.7109375" style="6" customWidth="1"/>
    <col min="2" max="2" width="14.57421875" style="6" bestFit="1" customWidth="1"/>
    <col min="3" max="16384" width="9.140625" style="6" customWidth="1"/>
  </cols>
  <sheetData>
    <row r="1" spans="1:2" ht="14.25">
      <c r="A1" s="2" t="s">
        <v>362</v>
      </c>
      <c r="B1" s="8"/>
    </row>
    <row r="2" spans="1:2" ht="14.25">
      <c r="A2" s="54"/>
      <c r="B2" s="54" t="s">
        <v>404</v>
      </c>
    </row>
    <row r="3" spans="1:2" ht="42.75">
      <c r="A3" s="41" t="s">
        <v>85</v>
      </c>
      <c r="B3" s="91">
        <v>8</v>
      </c>
    </row>
    <row r="4" spans="1:2" ht="42.75">
      <c r="A4" s="41" t="s">
        <v>85</v>
      </c>
      <c r="B4" s="91">
        <v>56</v>
      </c>
    </row>
    <row r="5" spans="1:2" ht="30">
      <c r="A5" s="40" t="s">
        <v>87</v>
      </c>
      <c r="B5" s="45">
        <f>+B3+B4</f>
        <v>64</v>
      </c>
    </row>
    <row r="6" spans="1:2" ht="15">
      <c r="A6" s="40"/>
      <c r="B6" s="45"/>
    </row>
    <row r="7" spans="1:2" ht="21.75" customHeight="1">
      <c r="A7" s="40" t="s">
        <v>86</v>
      </c>
      <c r="B7" s="106">
        <v>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D92"/>
  <sheetViews>
    <sheetView view="pageBreakPreview" zoomScaleSheetLayoutView="100" zoomScalePageLayoutView="0" workbookViewId="0" topLeftCell="A70">
      <selection activeCell="A85" sqref="A85"/>
    </sheetView>
  </sheetViews>
  <sheetFormatPr defaultColWidth="9.140625" defaultRowHeight="12.75" outlineLevelRow="1"/>
  <cols>
    <col min="1" max="1" width="39.8515625" style="6" customWidth="1"/>
    <col min="2" max="2" width="26.140625" style="6" customWidth="1"/>
    <col min="3" max="3" width="24.8515625" style="6" customWidth="1"/>
    <col min="4" max="4" width="22.421875" style="6" customWidth="1"/>
    <col min="5" max="5" width="9.140625" style="6" customWidth="1"/>
    <col min="6" max="6" width="28.00390625" style="6" customWidth="1"/>
    <col min="7" max="10" width="9.140625" style="6" customWidth="1"/>
    <col min="11" max="12" width="9.8515625" style="6" bestFit="1" customWidth="1"/>
    <col min="13" max="16384" width="9.140625" style="6" customWidth="1"/>
  </cols>
  <sheetData>
    <row r="1" spans="1:4" ht="14.25">
      <c r="A1" s="2" t="s">
        <v>363</v>
      </c>
      <c r="B1" s="2"/>
      <c r="C1" s="2"/>
      <c r="D1" s="2"/>
    </row>
    <row r="2" spans="1:4" ht="42.75">
      <c r="A2" s="16" t="s">
        <v>108</v>
      </c>
      <c r="B2" s="16" t="s">
        <v>449</v>
      </c>
      <c r="C2" s="16" t="s">
        <v>450</v>
      </c>
      <c r="D2" s="16" t="s">
        <v>451</v>
      </c>
    </row>
    <row r="3" spans="1:4" ht="14.25" outlineLevel="1">
      <c r="A3" s="26" t="s">
        <v>129</v>
      </c>
      <c r="B3" s="101">
        <v>32.22</v>
      </c>
      <c r="C3" s="101">
        <v>45.631</v>
      </c>
      <c r="D3" s="101">
        <v>53.18</v>
      </c>
    </row>
    <row r="4" spans="1:4" ht="14.25" outlineLevel="1">
      <c r="A4" s="26" t="s">
        <v>130</v>
      </c>
      <c r="B4" s="101">
        <v>18.5</v>
      </c>
      <c r="C4" s="101">
        <v>22.703</v>
      </c>
      <c r="D4" s="101">
        <v>23.16</v>
      </c>
    </row>
    <row r="5" spans="1:4" ht="14.25" outlineLevel="1">
      <c r="A5" s="26" t="s">
        <v>405</v>
      </c>
      <c r="B5" s="101">
        <v>85.11</v>
      </c>
      <c r="C5" s="101">
        <v>158.277</v>
      </c>
      <c r="D5" s="101">
        <v>159.43</v>
      </c>
    </row>
    <row r="6" spans="1:4" ht="14.25" outlineLevel="1">
      <c r="A6" s="26" t="s">
        <v>131</v>
      </c>
      <c r="B6" s="101">
        <v>13.018</v>
      </c>
      <c r="C6" s="101">
        <v>17.697</v>
      </c>
      <c r="D6" s="101">
        <v>17.835</v>
      </c>
    </row>
    <row r="7" spans="1:4" ht="28.5" outlineLevel="1">
      <c r="A7" s="26" t="s">
        <v>132</v>
      </c>
      <c r="B7" s="101">
        <v>59.716</v>
      </c>
      <c r="C7" s="101">
        <v>69.18</v>
      </c>
      <c r="D7" s="101">
        <v>85.926</v>
      </c>
    </row>
    <row r="8" spans="1:4" ht="14.25" outlineLevel="1">
      <c r="A8" s="26" t="s">
        <v>133</v>
      </c>
      <c r="B8" s="101">
        <v>0.65</v>
      </c>
      <c r="C8" s="101">
        <v>0.691</v>
      </c>
      <c r="D8" s="101">
        <v>0.691</v>
      </c>
    </row>
    <row r="9" spans="1:4" ht="28.5" outlineLevel="1">
      <c r="A9" s="26" t="s">
        <v>134</v>
      </c>
      <c r="B9" s="101">
        <v>27.962</v>
      </c>
      <c r="C9" s="101">
        <v>34.466</v>
      </c>
      <c r="D9" s="101">
        <v>40.171</v>
      </c>
    </row>
    <row r="10" spans="1:4" ht="28.5" outlineLevel="1">
      <c r="A10" s="26" t="s">
        <v>135</v>
      </c>
      <c r="B10" s="101">
        <v>60.45</v>
      </c>
      <c r="C10" s="101">
        <v>74.016</v>
      </c>
      <c r="D10" s="101">
        <v>96.845</v>
      </c>
    </row>
    <row r="11" spans="1:4" ht="60">
      <c r="A11" s="29" t="s">
        <v>85</v>
      </c>
      <c r="B11" s="115">
        <f>SUM(B3:B10)</f>
        <v>297.626</v>
      </c>
      <c r="C11" s="115">
        <f>SUM(C3:C10)</f>
        <v>422.661</v>
      </c>
      <c r="D11" s="116">
        <f>SUM(D3:D10)</f>
        <v>477.23799999999994</v>
      </c>
    </row>
    <row r="12" spans="1:4" ht="14.25" outlineLevel="1">
      <c r="A12" s="26" t="s">
        <v>136</v>
      </c>
      <c r="B12" s="101">
        <v>19.728</v>
      </c>
      <c r="C12" s="101">
        <v>25.137</v>
      </c>
      <c r="D12" s="101">
        <v>25.55</v>
      </c>
    </row>
    <row r="13" spans="1:4" ht="14.25" outlineLevel="1">
      <c r="A13" s="26" t="s">
        <v>137</v>
      </c>
      <c r="B13" s="101">
        <v>0.605</v>
      </c>
      <c r="C13" s="101">
        <v>3.208</v>
      </c>
      <c r="D13" s="101">
        <v>3.212</v>
      </c>
    </row>
    <row r="14" spans="1:4" ht="28.5" outlineLevel="1">
      <c r="A14" s="26" t="s">
        <v>417</v>
      </c>
      <c r="B14" s="101">
        <v>0.65</v>
      </c>
      <c r="C14" s="101">
        <v>2.503</v>
      </c>
      <c r="D14" s="101">
        <v>3.752</v>
      </c>
    </row>
    <row r="15" spans="1:4" ht="14.25" outlineLevel="1">
      <c r="A15" s="26" t="s">
        <v>138</v>
      </c>
      <c r="B15" s="101">
        <v>0.683</v>
      </c>
      <c r="C15" s="101">
        <v>24.404</v>
      </c>
      <c r="D15" s="101">
        <v>24.41</v>
      </c>
    </row>
    <row r="16" spans="1:4" ht="14.25" outlineLevel="1">
      <c r="A16" s="26" t="s">
        <v>139</v>
      </c>
      <c r="B16" s="101">
        <v>0.65</v>
      </c>
      <c r="C16" s="101">
        <v>0.695</v>
      </c>
      <c r="D16" s="101">
        <v>0.705</v>
      </c>
    </row>
    <row r="17" spans="1:4" ht="14.25" outlineLevel="1">
      <c r="A17" s="26" t="s">
        <v>140</v>
      </c>
      <c r="B17" s="101">
        <v>20.93</v>
      </c>
      <c r="C17" s="101">
        <v>32.241</v>
      </c>
      <c r="D17" s="101">
        <v>42.987</v>
      </c>
    </row>
    <row r="18" spans="1:4" ht="14.25" outlineLevel="1">
      <c r="A18" s="26" t="s">
        <v>141</v>
      </c>
      <c r="B18" s="101">
        <v>5.333</v>
      </c>
      <c r="C18" s="101">
        <v>25.594</v>
      </c>
      <c r="D18" s="101">
        <v>45.805</v>
      </c>
    </row>
    <row r="19" spans="1:4" ht="28.5" outlineLevel="1">
      <c r="A19" s="26" t="s">
        <v>142</v>
      </c>
      <c r="B19" s="101">
        <v>0.65</v>
      </c>
      <c r="C19" s="101">
        <v>1.256</v>
      </c>
      <c r="D19" s="101">
        <v>1.311</v>
      </c>
    </row>
    <row r="20" spans="1:4" ht="14.25" outlineLevel="1">
      <c r="A20" s="26" t="s">
        <v>143</v>
      </c>
      <c r="B20" s="101">
        <v>0.65</v>
      </c>
      <c r="C20" s="101">
        <v>0.57</v>
      </c>
      <c r="D20" s="101">
        <v>0.578</v>
      </c>
    </row>
    <row r="21" spans="1:4" ht="14.25" outlineLevel="1">
      <c r="A21" s="26" t="s">
        <v>144</v>
      </c>
      <c r="B21" s="101">
        <v>0.65</v>
      </c>
      <c r="C21" s="101">
        <v>1.78</v>
      </c>
      <c r="D21" s="101">
        <v>2.989</v>
      </c>
    </row>
    <row r="22" spans="1:4" ht="14.25" outlineLevel="1">
      <c r="A22" s="26" t="s">
        <v>497</v>
      </c>
      <c r="B22" s="101">
        <v>0</v>
      </c>
      <c r="C22" s="101">
        <v>0</v>
      </c>
      <c r="D22" s="101">
        <v>0</v>
      </c>
    </row>
    <row r="23" spans="1:4" ht="14.25" outlineLevel="1">
      <c r="A23" s="26" t="s">
        <v>145</v>
      </c>
      <c r="B23" s="101">
        <v>0.65</v>
      </c>
      <c r="C23" s="101">
        <v>0.348</v>
      </c>
      <c r="D23" s="101">
        <v>0.377</v>
      </c>
    </row>
    <row r="24" spans="1:4" ht="14.25" outlineLevel="1">
      <c r="A24" s="26" t="s">
        <v>146</v>
      </c>
      <c r="B24" s="101">
        <v>0.75</v>
      </c>
      <c r="C24" s="101">
        <v>2.286</v>
      </c>
      <c r="D24" s="101">
        <v>2.298</v>
      </c>
    </row>
    <row r="25" spans="1:4" ht="28.5" outlineLevel="1">
      <c r="A25" s="26" t="s">
        <v>147</v>
      </c>
      <c r="B25" s="101">
        <v>0.65</v>
      </c>
      <c r="C25" s="101">
        <v>10.941</v>
      </c>
      <c r="D25" s="101">
        <v>12.751</v>
      </c>
    </row>
    <row r="26" spans="1:4" ht="14.25" outlineLevel="1">
      <c r="A26" s="26" t="s">
        <v>148</v>
      </c>
      <c r="B26" s="101">
        <v>9.452</v>
      </c>
      <c r="C26" s="101">
        <v>3.853</v>
      </c>
      <c r="D26" s="101">
        <v>3.863</v>
      </c>
    </row>
    <row r="27" spans="1:4" ht="14.25" outlineLevel="1">
      <c r="A27" s="26" t="s">
        <v>149</v>
      </c>
      <c r="B27" s="101">
        <v>5.143</v>
      </c>
      <c r="C27" s="101">
        <v>4.454</v>
      </c>
      <c r="D27" s="101">
        <v>5.416</v>
      </c>
    </row>
    <row r="28" spans="1:4" ht="14.25" outlineLevel="1">
      <c r="A28" s="26" t="s">
        <v>150</v>
      </c>
      <c r="B28" s="101">
        <v>2</v>
      </c>
      <c r="C28" s="101">
        <v>1.893</v>
      </c>
      <c r="D28" s="101">
        <v>1.902</v>
      </c>
    </row>
    <row r="29" spans="1:4" ht="14.25" outlineLevel="1">
      <c r="A29" s="26" t="s">
        <v>151</v>
      </c>
      <c r="B29" s="101">
        <v>3</v>
      </c>
      <c r="C29" s="101">
        <v>4.569</v>
      </c>
      <c r="D29" s="101">
        <v>11.08</v>
      </c>
    </row>
    <row r="30" spans="1:4" ht="14.25" outlineLevel="1">
      <c r="A30" s="26" t="s">
        <v>152</v>
      </c>
      <c r="B30" s="101">
        <v>3.45</v>
      </c>
      <c r="C30" s="101">
        <v>5.697</v>
      </c>
      <c r="D30" s="101">
        <v>15.353</v>
      </c>
    </row>
    <row r="31" spans="1:4" ht="14.25" outlineLevel="1">
      <c r="A31" s="26" t="s">
        <v>153</v>
      </c>
      <c r="B31" s="101">
        <v>21</v>
      </c>
      <c r="C31" s="101">
        <v>26.261</v>
      </c>
      <c r="D31" s="101">
        <v>56.576</v>
      </c>
    </row>
    <row r="32" spans="1:4" ht="14.25" outlineLevel="1">
      <c r="A32" s="26" t="s">
        <v>154</v>
      </c>
      <c r="B32" s="101">
        <v>21</v>
      </c>
      <c r="C32" s="101">
        <v>20.446</v>
      </c>
      <c r="D32" s="101">
        <v>28.975</v>
      </c>
    </row>
    <row r="33" spans="1:4" ht="14.25" outlineLevel="1">
      <c r="A33" s="26" t="s">
        <v>155</v>
      </c>
      <c r="B33" s="101">
        <v>1.666</v>
      </c>
      <c r="C33" s="101">
        <v>1.666</v>
      </c>
      <c r="D33" s="101">
        <v>5.653</v>
      </c>
    </row>
    <row r="34" spans="1:4" ht="14.25" outlineLevel="1">
      <c r="A34" s="26" t="s">
        <v>156</v>
      </c>
      <c r="B34" s="101">
        <v>1.603</v>
      </c>
      <c r="C34" s="101">
        <v>1.649</v>
      </c>
      <c r="D34" s="101">
        <v>8.585</v>
      </c>
    </row>
    <row r="35" spans="1:4" ht="28.5" outlineLevel="1">
      <c r="A35" s="26" t="s">
        <v>157</v>
      </c>
      <c r="B35" s="101">
        <v>6.011</v>
      </c>
      <c r="C35" s="101">
        <v>17.964</v>
      </c>
      <c r="D35" s="101">
        <v>65.405</v>
      </c>
    </row>
    <row r="36" spans="1:4" ht="14.25" outlineLevel="1">
      <c r="A36" s="26" t="s">
        <v>158</v>
      </c>
      <c r="B36" s="101">
        <v>0.65</v>
      </c>
      <c r="C36" s="101">
        <v>10.447</v>
      </c>
      <c r="D36" s="101">
        <v>10.852</v>
      </c>
    </row>
    <row r="37" spans="1:4" ht="14.25" outlineLevel="1">
      <c r="A37" s="26" t="s">
        <v>159</v>
      </c>
      <c r="B37" s="101">
        <v>1.7</v>
      </c>
      <c r="C37" s="101">
        <v>3.433</v>
      </c>
      <c r="D37" s="101">
        <v>6.415</v>
      </c>
    </row>
    <row r="38" spans="1:4" ht="14.25" outlineLevel="1">
      <c r="A38" s="26" t="s">
        <v>160</v>
      </c>
      <c r="B38" s="101">
        <v>1.5</v>
      </c>
      <c r="C38" s="101">
        <v>1.954</v>
      </c>
      <c r="D38" s="101">
        <v>19.674</v>
      </c>
    </row>
    <row r="39" spans="1:4" ht="14.25" outlineLevel="1">
      <c r="A39" s="26" t="s">
        <v>161</v>
      </c>
      <c r="B39" s="101">
        <v>0.502</v>
      </c>
      <c r="C39" s="101">
        <v>0.487</v>
      </c>
      <c r="D39" s="101">
        <v>0.497</v>
      </c>
    </row>
    <row r="40" spans="1:4" ht="14.25" outlineLevel="1">
      <c r="A40" s="26" t="s">
        <v>162</v>
      </c>
      <c r="B40" s="101">
        <v>0.65</v>
      </c>
      <c r="C40" s="101">
        <v>-0.926</v>
      </c>
      <c r="D40" s="101">
        <v>10.992</v>
      </c>
    </row>
    <row r="41" spans="1:4" ht="14.25" outlineLevel="1">
      <c r="A41" s="26" t="s">
        <v>163</v>
      </c>
      <c r="B41" s="101">
        <v>9.72</v>
      </c>
      <c r="C41" s="101">
        <v>15.21</v>
      </c>
      <c r="D41" s="101">
        <v>15.942</v>
      </c>
    </row>
    <row r="42" spans="1:4" ht="14.25" outlineLevel="1">
      <c r="A42" s="26" t="s">
        <v>164</v>
      </c>
      <c r="B42" s="101">
        <v>13.163</v>
      </c>
      <c r="C42" s="101">
        <v>20.089</v>
      </c>
      <c r="D42" s="101">
        <v>25.542</v>
      </c>
    </row>
    <row r="43" spans="1:4" ht="14.25" outlineLevel="1">
      <c r="A43" s="26" t="s">
        <v>165</v>
      </c>
      <c r="B43" s="101">
        <v>35.707</v>
      </c>
      <c r="C43" s="101">
        <v>37.799</v>
      </c>
      <c r="D43" s="101">
        <v>38.716</v>
      </c>
    </row>
    <row r="44" spans="1:4" ht="14.25" outlineLevel="1">
      <c r="A44" s="26" t="s">
        <v>166</v>
      </c>
      <c r="B44" s="101">
        <v>0.65</v>
      </c>
      <c r="C44" s="101">
        <v>0.701</v>
      </c>
      <c r="D44" s="101">
        <v>0.701</v>
      </c>
    </row>
    <row r="45" spans="1:4" ht="28.5" outlineLevel="1">
      <c r="A45" s="26" t="s">
        <v>406</v>
      </c>
      <c r="B45" s="101">
        <v>0.65</v>
      </c>
      <c r="C45" s="101">
        <v>0.697</v>
      </c>
      <c r="D45" s="101">
        <v>0.72</v>
      </c>
    </row>
    <row r="46" spans="1:4" ht="14.25" outlineLevel="1">
      <c r="A46" s="26" t="s">
        <v>167</v>
      </c>
      <c r="B46" s="101">
        <v>0.65</v>
      </c>
      <c r="C46" s="101">
        <v>1.031</v>
      </c>
      <c r="D46" s="101">
        <v>3.314</v>
      </c>
    </row>
    <row r="47" spans="1:4" ht="14.25" outlineLevel="1">
      <c r="A47" s="26" t="s">
        <v>168</v>
      </c>
      <c r="B47" s="101">
        <v>0.65</v>
      </c>
      <c r="C47" s="101">
        <v>0.517</v>
      </c>
      <c r="D47" s="101">
        <v>0.517</v>
      </c>
    </row>
    <row r="48" spans="1:4" ht="14.25" outlineLevel="1">
      <c r="A48" s="26" t="s">
        <v>169</v>
      </c>
      <c r="B48" s="101">
        <v>0.616</v>
      </c>
      <c r="C48" s="101">
        <v>0.484</v>
      </c>
      <c r="D48" s="101">
        <v>0.492</v>
      </c>
    </row>
    <row r="49" spans="1:4" ht="14.25" outlineLevel="1">
      <c r="A49" s="26" t="s">
        <v>170</v>
      </c>
      <c r="B49" s="101">
        <v>0.65</v>
      </c>
      <c r="C49" s="101">
        <v>-0.602</v>
      </c>
      <c r="D49" s="101">
        <v>51.27</v>
      </c>
    </row>
    <row r="50" spans="1:4" ht="14.25" outlineLevel="1">
      <c r="A50" s="26" t="s">
        <v>171</v>
      </c>
      <c r="B50" s="101">
        <v>0.65</v>
      </c>
      <c r="C50" s="101">
        <v>0.922</v>
      </c>
      <c r="D50" s="101">
        <v>1.031</v>
      </c>
    </row>
    <row r="51" spans="1:4" ht="14.25" outlineLevel="1">
      <c r="A51" s="26" t="s">
        <v>172</v>
      </c>
      <c r="B51" s="101">
        <v>0</v>
      </c>
      <c r="C51" s="101">
        <v>0</v>
      </c>
      <c r="D51" s="101">
        <v>0</v>
      </c>
    </row>
    <row r="52" spans="1:4" ht="14.25" outlineLevel="1">
      <c r="A52" s="26" t="s">
        <v>173</v>
      </c>
      <c r="B52" s="101">
        <v>0.65</v>
      </c>
      <c r="C52" s="101">
        <v>0.115</v>
      </c>
      <c r="D52" s="101">
        <v>0.883</v>
      </c>
    </row>
    <row r="53" spans="1:4" ht="14.25" outlineLevel="1">
      <c r="A53" s="26" t="s">
        <v>174</v>
      </c>
      <c r="B53" s="101">
        <v>0</v>
      </c>
      <c r="C53" s="101">
        <v>0</v>
      </c>
      <c r="D53" s="101">
        <v>0</v>
      </c>
    </row>
    <row r="54" spans="1:4" ht="14.25" outlineLevel="1">
      <c r="A54" s="26" t="s">
        <v>175</v>
      </c>
      <c r="B54" s="101">
        <v>0.65</v>
      </c>
      <c r="C54" s="101">
        <v>1.454</v>
      </c>
      <c r="D54" s="101">
        <v>1.469</v>
      </c>
    </row>
    <row r="55" spans="1:4" ht="14.25" outlineLevel="1">
      <c r="A55" s="26" t="s">
        <v>176</v>
      </c>
      <c r="B55" s="101">
        <v>11.7</v>
      </c>
      <c r="C55" s="101">
        <v>20.717</v>
      </c>
      <c r="D55" s="101">
        <v>66.145</v>
      </c>
    </row>
    <row r="56" spans="1:4" ht="14.25" outlineLevel="1">
      <c r="A56" s="26" t="s">
        <v>177</v>
      </c>
      <c r="B56" s="101">
        <v>0.65</v>
      </c>
      <c r="C56" s="101">
        <v>0.476</v>
      </c>
      <c r="D56" s="101">
        <v>0.912</v>
      </c>
    </row>
    <row r="57" spans="1:4" ht="28.5" outlineLevel="1">
      <c r="A57" s="26" t="s">
        <v>178</v>
      </c>
      <c r="B57" s="101">
        <v>0.65</v>
      </c>
      <c r="C57" s="101">
        <v>-0.813</v>
      </c>
      <c r="D57" s="101">
        <v>7.774</v>
      </c>
    </row>
    <row r="58" spans="1:4" ht="14.25" outlineLevel="1">
      <c r="A58" s="26" t="s">
        <v>179</v>
      </c>
      <c r="B58" s="101">
        <v>0.65</v>
      </c>
      <c r="C58" s="101">
        <v>0.849</v>
      </c>
      <c r="D58" s="101">
        <v>2.884</v>
      </c>
    </row>
    <row r="59" spans="1:4" ht="14.25" outlineLevel="1">
      <c r="A59" s="26" t="s">
        <v>180</v>
      </c>
      <c r="B59" s="101">
        <v>55.825</v>
      </c>
      <c r="C59" s="101">
        <v>73.652</v>
      </c>
      <c r="D59" s="101">
        <v>126.353</v>
      </c>
    </row>
    <row r="60" spans="1:4" ht="42.75" outlineLevel="1">
      <c r="A60" s="26" t="s">
        <v>425</v>
      </c>
      <c r="B60" s="101">
        <v>0.65</v>
      </c>
      <c r="C60" s="101">
        <v>0.172</v>
      </c>
      <c r="D60" s="101">
        <v>4.395</v>
      </c>
    </row>
    <row r="61" spans="1:4" ht="28.5" outlineLevel="1">
      <c r="A61" s="26" t="s">
        <v>181</v>
      </c>
      <c r="B61" s="101">
        <v>0.65</v>
      </c>
      <c r="C61" s="101">
        <v>0.637</v>
      </c>
      <c r="D61" s="101">
        <v>0.854</v>
      </c>
    </row>
    <row r="62" spans="1:4" ht="28.5" outlineLevel="1">
      <c r="A62" s="26" t="s">
        <v>424</v>
      </c>
      <c r="B62" s="101">
        <v>23.395</v>
      </c>
      <c r="C62" s="101">
        <v>27.735</v>
      </c>
      <c r="D62" s="101">
        <v>78.581</v>
      </c>
    </row>
    <row r="63" spans="1:4" ht="14.25" outlineLevel="1">
      <c r="A63" s="26" t="s">
        <v>182</v>
      </c>
      <c r="B63" s="101">
        <v>1.81</v>
      </c>
      <c r="C63" s="101">
        <v>1.827</v>
      </c>
      <c r="D63" s="101">
        <v>1.94</v>
      </c>
    </row>
    <row r="64" spans="1:4" ht="14.25" outlineLevel="1">
      <c r="A64" s="26" t="s">
        <v>183</v>
      </c>
      <c r="B64" s="101">
        <v>2.478</v>
      </c>
      <c r="C64" s="101">
        <v>-9.881</v>
      </c>
      <c r="D64" s="101">
        <v>110.894</v>
      </c>
    </row>
    <row r="65" spans="1:4" ht="14.25" outlineLevel="1">
      <c r="A65" s="26" t="s">
        <v>184</v>
      </c>
      <c r="B65" s="101">
        <v>1.077</v>
      </c>
      <c r="C65" s="101">
        <v>27.771</v>
      </c>
      <c r="D65" s="101">
        <v>29.474</v>
      </c>
    </row>
    <row r="66" spans="1:4" ht="14.25" outlineLevel="1">
      <c r="A66" s="26" t="s">
        <v>185</v>
      </c>
      <c r="B66" s="101">
        <v>0.65</v>
      </c>
      <c r="C66" s="101">
        <v>0.809</v>
      </c>
      <c r="D66" s="101">
        <v>0.875</v>
      </c>
    </row>
    <row r="67" spans="1:4" ht="14.25" outlineLevel="1">
      <c r="A67" s="26" t="s">
        <v>186</v>
      </c>
      <c r="B67" s="101">
        <v>6.5</v>
      </c>
      <c r="C67" s="101">
        <v>2.697</v>
      </c>
      <c r="D67" s="101">
        <v>20.954</v>
      </c>
    </row>
    <row r="68" spans="1:4" ht="45">
      <c r="A68" s="25" t="s">
        <v>398</v>
      </c>
      <c r="B68" s="117">
        <f>SUM(B12:B67)</f>
        <v>302.99699999999996</v>
      </c>
      <c r="C68" s="117">
        <f>SUM(C12:C67)</f>
        <v>459.8750000000001</v>
      </c>
      <c r="D68" s="117">
        <f>SUM(D12:D67)</f>
        <v>1010.5950000000004</v>
      </c>
    </row>
    <row r="69" spans="1:4" ht="45">
      <c r="A69" s="25" t="s">
        <v>87</v>
      </c>
      <c r="B69" s="117">
        <f>+B11+B68</f>
        <v>600.6229999999999</v>
      </c>
      <c r="C69" s="117">
        <f>+C11+C68</f>
        <v>882.5360000000001</v>
      </c>
      <c r="D69" s="117">
        <f>+D11+D68</f>
        <v>1487.8330000000003</v>
      </c>
    </row>
    <row r="70" spans="1:4" ht="14.25" outlineLevel="1">
      <c r="A70" s="9" t="s">
        <v>187</v>
      </c>
      <c r="B70" s="101">
        <v>1.3</v>
      </c>
      <c r="C70" s="101">
        <v>2.287</v>
      </c>
      <c r="D70" s="101">
        <v>2.302</v>
      </c>
    </row>
    <row r="71" spans="1:4" ht="14.25" outlineLevel="1">
      <c r="A71" s="26" t="s">
        <v>498</v>
      </c>
      <c r="B71" s="101">
        <v>0</v>
      </c>
      <c r="C71" s="101">
        <v>0</v>
      </c>
      <c r="D71" s="101">
        <v>0</v>
      </c>
    </row>
    <row r="72" spans="1:4" ht="14.25" outlineLevel="1">
      <c r="A72" s="26" t="s">
        <v>188</v>
      </c>
      <c r="B72" s="101">
        <v>0.978</v>
      </c>
      <c r="C72" s="101">
        <v>23.055</v>
      </c>
      <c r="D72" s="101">
        <v>54.668</v>
      </c>
    </row>
    <row r="73" spans="1:4" ht="14.25" outlineLevel="1">
      <c r="A73" s="26" t="s">
        <v>189</v>
      </c>
      <c r="B73" s="101">
        <v>0.65</v>
      </c>
      <c r="C73" s="101">
        <v>0.721</v>
      </c>
      <c r="D73" s="101">
        <v>0.721</v>
      </c>
    </row>
    <row r="74" spans="1:4" ht="14.25" outlineLevel="1">
      <c r="A74" s="26" t="s">
        <v>190</v>
      </c>
      <c r="B74" s="101">
        <v>0.65</v>
      </c>
      <c r="C74" s="101">
        <v>1.027</v>
      </c>
      <c r="D74" s="101">
        <v>13.328</v>
      </c>
    </row>
    <row r="75" spans="1:4" ht="14.25" outlineLevel="1">
      <c r="A75" s="26" t="s">
        <v>191</v>
      </c>
      <c r="B75" s="101">
        <v>0.65</v>
      </c>
      <c r="C75" s="101">
        <v>0.979</v>
      </c>
      <c r="D75" s="101">
        <v>0.982</v>
      </c>
    </row>
    <row r="76" spans="1:4" ht="28.5" outlineLevel="1">
      <c r="A76" s="26" t="s">
        <v>192</v>
      </c>
      <c r="B76" s="101">
        <v>1.303</v>
      </c>
      <c r="C76" s="101">
        <v>2.219</v>
      </c>
      <c r="D76" s="101">
        <v>17.028</v>
      </c>
    </row>
    <row r="77" spans="1:4" ht="14.25" outlineLevel="1">
      <c r="A77" s="26" t="s">
        <v>193</v>
      </c>
      <c r="B77" s="101">
        <v>0.65</v>
      </c>
      <c r="C77" s="101">
        <v>0.639</v>
      </c>
      <c r="D77" s="101">
        <v>0.642</v>
      </c>
    </row>
    <row r="78" spans="1:4" ht="30">
      <c r="A78" s="25" t="s">
        <v>86</v>
      </c>
      <c r="B78" s="115">
        <f>SUM(B70:B77)</f>
        <v>6.181</v>
      </c>
      <c r="C78" s="115">
        <f>SUM(C70:C77)</f>
        <v>30.927</v>
      </c>
      <c r="D78" s="115">
        <f>SUM(D70:D77)</f>
        <v>89.67099999999999</v>
      </c>
    </row>
    <row r="81" spans="1:3" ht="14.25">
      <c r="A81" s="44" t="s">
        <v>459</v>
      </c>
      <c r="B81" s="1"/>
      <c r="C81" s="1"/>
    </row>
    <row r="82" spans="1:3" ht="28.5">
      <c r="A82" s="20" t="s">
        <v>460</v>
      </c>
      <c r="B82" s="20" t="s">
        <v>461</v>
      </c>
      <c r="C82" s="21" t="s">
        <v>538</v>
      </c>
    </row>
    <row r="83" spans="1:3" ht="14.25">
      <c r="A83" s="26" t="s">
        <v>405</v>
      </c>
      <c r="B83" s="26" t="s">
        <v>466</v>
      </c>
      <c r="C83" s="101">
        <v>159.43</v>
      </c>
    </row>
    <row r="84" spans="1:3" ht="14.25">
      <c r="A84" s="26" t="s">
        <v>180</v>
      </c>
      <c r="B84" s="26" t="s">
        <v>465</v>
      </c>
      <c r="C84" s="101">
        <v>126.353</v>
      </c>
    </row>
    <row r="85" spans="1:3" ht="14.25">
      <c r="A85" s="26" t="s">
        <v>183</v>
      </c>
      <c r="B85" s="26" t="s">
        <v>465</v>
      </c>
      <c r="C85" s="101">
        <v>110.894</v>
      </c>
    </row>
    <row r="86" spans="1:3" ht="28.5">
      <c r="A86" s="26" t="s">
        <v>135</v>
      </c>
      <c r="B86" s="26" t="s">
        <v>466</v>
      </c>
      <c r="C86" s="101">
        <v>96.845</v>
      </c>
    </row>
    <row r="87" spans="1:3" ht="28.5">
      <c r="A87" s="26" t="s">
        <v>132</v>
      </c>
      <c r="B87" s="26" t="s">
        <v>466</v>
      </c>
      <c r="C87" s="101">
        <v>85.926</v>
      </c>
    </row>
    <row r="88" spans="1:3" ht="28.5">
      <c r="A88" s="26" t="s">
        <v>424</v>
      </c>
      <c r="B88" s="26" t="s">
        <v>465</v>
      </c>
      <c r="C88" s="101">
        <v>78.581</v>
      </c>
    </row>
    <row r="89" spans="1:3" ht="14.25">
      <c r="A89" s="26" t="s">
        <v>176</v>
      </c>
      <c r="B89" s="26" t="s">
        <v>465</v>
      </c>
      <c r="C89" s="101">
        <v>66.145</v>
      </c>
    </row>
    <row r="90" spans="1:3" ht="28.5">
      <c r="A90" s="26" t="s">
        <v>157</v>
      </c>
      <c r="B90" s="26" t="s">
        <v>465</v>
      </c>
      <c r="C90" s="101">
        <v>65.405</v>
      </c>
    </row>
    <row r="91" spans="1:3" ht="14.25">
      <c r="A91" s="26" t="s">
        <v>153</v>
      </c>
      <c r="B91" s="26" t="s">
        <v>465</v>
      </c>
      <c r="C91" s="101">
        <v>56.576</v>
      </c>
    </row>
    <row r="92" spans="1:3" ht="14.25">
      <c r="A92" s="26" t="s">
        <v>129</v>
      </c>
      <c r="B92" s="26" t="s">
        <v>466</v>
      </c>
      <c r="C92" s="101">
        <v>53.18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portrait" paperSize="9" scale="76" r:id="rId2"/>
  <colBreaks count="1" manualBreakCount="1">
    <brk id="4" max="65535" man="1"/>
  </colBreaks>
  <ignoredErrors>
    <ignoredError sqref="B11:D11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J83"/>
  <sheetViews>
    <sheetView view="pageBreakPreview" zoomScaleSheetLayoutView="100" zoomScalePageLayoutView="0" workbookViewId="0" topLeftCell="A55">
      <selection activeCell="A4" sqref="A4"/>
    </sheetView>
  </sheetViews>
  <sheetFormatPr defaultColWidth="9.140625" defaultRowHeight="12.75" outlineLevelRow="1"/>
  <cols>
    <col min="1" max="1" width="37.28125" style="6" customWidth="1"/>
    <col min="2" max="2" width="23.00390625" style="6" customWidth="1"/>
    <col min="3" max="3" width="24.421875" style="6" customWidth="1"/>
    <col min="4" max="4" width="23.28125" style="6" customWidth="1"/>
    <col min="5" max="5" width="26.57421875" style="6" customWidth="1"/>
    <col min="6" max="6" width="17.421875" style="6" customWidth="1"/>
    <col min="7" max="7" width="15.57421875" style="6" customWidth="1"/>
    <col min="8" max="8" width="12.8515625" style="6" customWidth="1"/>
    <col min="9" max="9" width="14.140625" style="6" customWidth="1"/>
    <col min="10" max="10" width="14.00390625" style="6" customWidth="1"/>
    <col min="11" max="11" width="10.421875" style="6" customWidth="1"/>
    <col min="12" max="16384" width="9.140625" style="6" customWidth="1"/>
  </cols>
  <sheetData>
    <row r="1" spans="1:10" ht="14.25">
      <c r="A1" s="2" t="s">
        <v>364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162" t="s">
        <v>108</v>
      </c>
      <c r="B2" s="155" t="s">
        <v>452</v>
      </c>
      <c r="C2" s="155"/>
      <c r="D2" s="155"/>
      <c r="E2" s="155"/>
      <c r="F2" s="155"/>
      <c r="G2" s="155"/>
      <c r="H2" s="155"/>
      <c r="I2" s="155"/>
      <c r="J2" s="155"/>
    </row>
    <row r="3" spans="1:10" ht="42.75">
      <c r="A3" s="163"/>
      <c r="B3" s="16" t="s">
        <v>77</v>
      </c>
      <c r="C3" s="16" t="s">
        <v>78</v>
      </c>
      <c r="D3" s="16" t="s">
        <v>84</v>
      </c>
      <c r="E3" s="16" t="s">
        <v>83</v>
      </c>
      <c r="F3" s="16" t="s">
        <v>79</v>
      </c>
      <c r="G3" s="16" t="s">
        <v>80</v>
      </c>
      <c r="H3" s="16" t="s">
        <v>81</v>
      </c>
      <c r="I3" s="16" t="s">
        <v>82</v>
      </c>
      <c r="J3" s="30" t="s">
        <v>107</v>
      </c>
    </row>
    <row r="4" spans="1:10" ht="15" outlineLevel="1">
      <c r="A4" s="26" t="s">
        <v>129</v>
      </c>
      <c r="B4" s="118">
        <v>0</v>
      </c>
      <c r="C4" s="118">
        <v>0</v>
      </c>
      <c r="D4" s="118">
        <v>45.895</v>
      </c>
      <c r="E4" s="118">
        <v>0</v>
      </c>
      <c r="F4" s="118">
        <v>0</v>
      </c>
      <c r="G4" s="118">
        <v>3.758</v>
      </c>
      <c r="H4" s="118">
        <v>3.454</v>
      </c>
      <c r="I4" s="118">
        <v>0.073</v>
      </c>
      <c r="J4" s="119">
        <f>SUM(B4:I4)</f>
        <v>53.18000000000001</v>
      </c>
    </row>
    <row r="5" spans="1:10" ht="15" outlineLevel="1">
      <c r="A5" s="26" t="s">
        <v>399</v>
      </c>
      <c r="B5" s="118">
        <v>0</v>
      </c>
      <c r="C5" s="118">
        <v>0</v>
      </c>
      <c r="D5" s="118">
        <v>20.603</v>
      </c>
      <c r="E5" s="118">
        <v>0</v>
      </c>
      <c r="F5" s="118">
        <v>0</v>
      </c>
      <c r="G5" s="118">
        <v>0.028</v>
      </c>
      <c r="H5" s="118">
        <v>2.529</v>
      </c>
      <c r="I5" s="118">
        <v>0</v>
      </c>
      <c r="J5" s="119">
        <f>SUM(B5:I5)</f>
        <v>23.16</v>
      </c>
    </row>
    <row r="6" spans="1:10" ht="15" outlineLevel="1">
      <c r="A6" s="26" t="s">
        <v>405</v>
      </c>
      <c r="B6" s="118">
        <v>21.426</v>
      </c>
      <c r="C6" s="118">
        <v>0</v>
      </c>
      <c r="D6" s="118">
        <v>109.03</v>
      </c>
      <c r="E6" s="118">
        <v>0</v>
      </c>
      <c r="F6" s="118">
        <v>0</v>
      </c>
      <c r="G6" s="118">
        <v>23.317</v>
      </c>
      <c r="H6" s="118">
        <v>5.552</v>
      </c>
      <c r="I6" s="118">
        <v>0.104</v>
      </c>
      <c r="J6" s="119">
        <f>SUM(B6:I6)</f>
        <v>159.429</v>
      </c>
    </row>
    <row r="7" spans="1:10" ht="15" outlineLevel="1">
      <c r="A7" s="26" t="s">
        <v>131</v>
      </c>
      <c r="B7" s="118">
        <v>0</v>
      </c>
      <c r="C7" s="118">
        <v>6.633</v>
      </c>
      <c r="D7" s="118">
        <v>6.348</v>
      </c>
      <c r="E7" s="118">
        <v>1.881</v>
      </c>
      <c r="F7" s="118">
        <v>0.672</v>
      </c>
      <c r="G7" s="118">
        <v>1.331</v>
      </c>
      <c r="H7" s="118">
        <v>0.883</v>
      </c>
      <c r="I7" s="118">
        <v>0.087</v>
      </c>
      <c r="J7" s="119">
        <f aca="true" t="shared" si="0" ref="J7:J13">SUM(B7:I7)</f>
        <v>17.835</v>
      </c>
    </row>
    <row r="8" spans="1:10" ht="28.5" outlineLevel="1">
      <c r="A8" s="26" t="s">
        <v>194</v>
      </c>
      <c r="B8" s="118">
        <v>0</v>
      </c>
      <c r="C8" s="118">
        <v>0</v>
      </c>
      <c r="D8" s="118">
        <v>63.096</v>
      </c>
      <c r="E8" s="118">
        <v>0</v>
      </c>
      <c r="F8" s="118">
        <v>0.1</v>
      </c>
      <c r="G8" s="118">
        <v>0.045</v>
      </c>
      <c r="H8" s="118">
        <v>5.065</v>
      </c>
      <c r="I8" s="118">
        <v>17.62</v>
      </c>
      <c r="J8" s="120">
        <f t="shared" si="0"/>
        <v>85.926</v>
      </c>
    </row>
    <row r="9" spans="1:10" ht="15" outlineLevel="1">
      <c r="A9" s="26" t="s">
        <v>133</v>
      </c>
      <c r="B9" s="118">
        <v>0</v>
      </c>
      <c r="C9" s="118">
        <v>0</v>
      </c>
      <c r="D9" s="118">
        <v>0.541</v>
      </c>
      <c r="E9" s="118">
        <v>0</v>
      </c>
      <c r="F9" s="118">
        <v>0.002</v>
      </c>
      <c r="G9" s="118">
        <v>0.144</v>
      </c>
      <c r="H9" s="118">
        <v>0.004</v>
      </c>
      <c r="I9" s="118">
        <v>0</v>
      </c>
      <c r="J9" s="120">
        <f t="shared" si="0"/>
        <v>0.6910000000000001</v>
      </c>
    </row>
    <row r="10" spans="1:10" ht="28.5" outlineLevel="1">
      <c r="A10" s="26" t="s">
        <v>134</v>
      </c>
      <c r="B10" s="118">
        <v>28.411</v>
      </c>
      <c r="C10" s="118">
        <v>0</v>
      </c>
      <c r="D10" s="118">
        <v>0</v>
      </c>
      <c r="E10" s="118">
        <v>0</v>
      </c>
      <c r="F10" s="118">
        <v>0</v>
      </c>
      <c r="G10" s="118">
        <v>0.122</v>
      </c>
      <c r="H10" s="118">
        <v>11.638</v>
      </c>
      <c r="I10" s="118">
        <v>0</v>
      </c>
      <c r="J10" s="120">
        <f t="shared" si="0"/>
        <v>40.171</v>
      </c>
    </row>
    <row r="11" spans="1:10" ht="28.5" outlineLevel="1">
      <c r="A11" s="26" t="s">
        <v>135</v>
      </c>
      <c r="B11" s="118">
        <v>0</v>
      </c>
      <c r="C11" s="118">
        <v>51.801</v>
      </c>
      <c r="D11" s="118">
        <v>8.588</v>
      </c>
      <c r="E11" s="118">
        <v>0</v>
      </c>
      <c r="F11" s="118">
        <v>0</v>
      </c>
      <c r="G11" s="118">
        <v>1.164</v>
      </c>
      <c r="H11" s="118">
        <v>1.341</v>
      </c>
      <c r="I11" s="118">
        <v>33.951</v>
      </c>
      <c r="J11" s="120">
        <f t="shared" si="0"/>
        <v>96.845</v>
      </c>
    </row>
    <row r="12" spans="1:10" ht="60">
      <c r="A12" s="29" t="s">
        <v>85</v>
      </c>
      <c r="B12" s="121">
        <f aca="true" t="shared" si="1" ref="B12:I12">SUM(B4:B11)</f>
        <v>49.837</v>
      </c>
      <c r="C12" s="121">
        <f t="shared" si="1"/>
        <v>58.434000000000005</v>
      </c>
      <c r="D12" s="121">
        <f t="shared" si="1"/>
        <v>254.10100000000003</v>
      </c>
      <c r="E12" s="121">
        <f t="shared" si="1"/>
        <v>1.881</v>
      </c>
      <c r="F12" s="121">
        <f t="shared" si="1"/>
        <v>0.774</v>
      </c>
      <c r="G12" s="121">
        <f t="shared" si="1"/>
        <v>29.909000000000002</v>
      </c>
      <c r="H12" s="121">
        <f t="shared" si="1"/>
        <v>30.466</v>
      </c>
      <c r="I12" s="121">
        <f t="shared" si="1"/>
        <v>51.835</v>
      </c>
      <c r="J12" s="119">
        <f t="shared" si="0"/>
        <v>477.237</v>
      </c>
    </row>
    <row r="13" spans="1:10" ht="15" outlineLevel="1">
      <c r="A13" s="26" t="s">
        <v>136</v>
      </c>
      <c r="B13" s="118">
        <v>14.43</v>
      </c>
      <c r="C13" s="118">
        <v>5.483</v>
      </c>
      <c r="D13" s="118">
        <v>0</v>
      </c>
      <c r="E13" s="118">
        <v>2.531</v>
      </c>
      <c r="F13" s="118">
        <v>0.1</v>
      </c>
      <c r="G13" s="118">
        <v>2.897</v>
      </c>
      <c r="H13" s="118">
        <v>0.101</v>
      </c>
      <c r="I13" s="118">
        <v>0.008</v>
      </c>
      <c r="J13" s="119">
        <f t="shared" si="0"/>
        <v>25.549999999999997</v>
      </c>
    </row>
    <row r="14" spans="1:10" ht="15" outlineLevel="1">
      <c r="A14" s="26" t="s">
        <v>137</v>
      </c>
      <c r="B14" s="118">
        <v>0</v>
      </c>
      <c r="C14" s="118">
        <v>0</v>
      </c>
      <c r="D14" s="118">
        <v>2.907</v>
      </c>
      <c r="E14" s="118">
        <v>0.152</v>
      </c>
      <c r="F14" s="118">
        <v>0</v>
      </c>
      <c r="G14" s="118">
        <v>0.094</v>
      </c>
      <c r="H14" s="118">
        <v>0.001</v>
      </c>
      <c r="I14" s="118">
        <v>0.058</v>
      </c>
      <c r="J14" s="119">
        <f aca="true" t="shared" si="2" ref="J14:J20">SUM(B14:I14)</f>
        <v>3.2119999999999997</v>
      </c>
    </row>
    <row r="15" spans="1:10" ht="28.5" outlineLevel="1">
      <c r="A15" s="26" t="s">
        <v>417</v>
      </c>
      <c r="B15" s="118">
        <v>1.395</v>
      </c>
      <c r="C15" s="118">
        <v>0.075</v>
      </c>
      <c r="D15" s="118">
        <v>0</v>
      </c>
      <c r="E15" s="118">
        <v>0.04</v>
      </c>
      <c r="F15" s="118">
        <v>0</v>
      </c>
      <c r="G15" s="118">
        <v>0.01</v>
      </c>
      <c r="H15" s="118">
        <v>2.231</v>
      </c>
      <c r="I15" s="118">
        <v>0.001</v>
      </c>
      <c r="J15" s="120">
        <f t="shared" si="2"/>
        <v>3.752</v>
      </c>
    </row>
    <row r="16" spans="1:10" ht="15" outlineLevel="1">
      <c r="A16" s="26" t="s">
        <v>138</v>
      </c>
      <c r="B16" s="118">
        <v>4.736</v>
      </c>
      <c r="C16" s="118">
        <v>0</v>
      </c>
      <c r="D16" s="118">
        <v>0</v>
      </c>
      <c r="E16" s="118">
        <v>18.574</v>
      </c>
      <c r="F16" s="118">
        <v>0</v>
      </c>
      <c r="G16" s="118">
        <v>0.515</v>
      </c>
      <c r="H16" s="118">
        <v>0.585</v>
      </c>
      <c r="I16" s="118">
        <v>0</v>
      </c>
      <c r="J16" s="120">
        <f t="shared" si="2"/>
        <v>24.410000000000004</v>
      </c>
    </row>
    <row r="17" spans="1:10" ht="15" outlineLevel="1">
      <c r="A17" s="26" t="s">
        <v>139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0.002</v>
      </c>
      <c r="H17" s="118">
        <v>0.68</v>
      </c>
      <c r="I17" s="118">
        <v>0.023</v>
      </c>
      <c r="J17" s="120">
        <f t="shared" si="2"/>
        <v>0.7050000000000001</v>
      </c>
    </row>
    <row r="18" spans="1:10" ht="15" outlineLevel="1">
      <c r="A18" s="26" t="s">
        <v>140</v>
      </c>
      <c r="B18" s="118">
        <v>0</v>
      </c>
      <c r="C18" s="118">
        <v>32.03</v>
      </c>
      <c r="D18" s="118">
        <v>0</v>
      </c>
      <c r="E18" s="118">
        <v>0</v>
      </c>
      <c r="F18" s="118">
        <v>0</v>
      </c>
      <c r="G18" s="118">
        <v>0.087</v>
      </c>
      <c r="H18" s="118">
        <v>10.722</v>
      </c>
      <c r="I18" s="118">
        <v>0.148</v>
      </c>
      <c r="J18" s="120">
        <f t="shared" si="2"/>
        <v>42.98700000000001</v>
      </c>
    </row>
    <row r="19" spans="1:10" ht="15" outlineLevel="1">
      <c r="A19" s="26" t="s">
        <v>141</v>
      </c>
      <c r="B19" s="118">
        <v>0</v>
      </c>
      <c r="C19" s="118">
        <v>22.544</v>
      </c>
      <c r="D19" s="118">
        <v>0</v>
      </c>
      <c r="E19" s="118">
        <v>0.093</v>
      </c>
      <c r="F19" s="118">
        <v>0</v>
      </c>
      <c r="G19" s="118">
        <v>0.005</v>
      </c>
      <c r="H19" s="118">
        <v>23.163</v>
      </c>
      <c r="I19" s="118">
        <v>0</v>
      </c>
      <c r="J19" s="120">
        <f t="shared" si="2"/>
        <v>45.805</v>
      </c>
    </row>
    <row r="20" spans="1:10" ht="28.5" outlineLevel="1">
      <c r="A20" s="26" t="s">
        <v>142</v>
      </c>
      <c r="B20" s="118">
        <v>0</v>
      </c>
      <c r="C20" s="118">
        <v>1.267</v>
      </c>
      <c r="D20" s="118">
        <v>0</v>
      </c>
      <c r="E20" s="118">
        <v>0</v>
      </c>
      <c r="F20" s="118">
        <v>0</v>
      </c>
      <c r="G20" s="118">
        <v>0.03</v>
      </c>
      <c r="H20" s="118">
        <v>0.014</v>
      </c>
      <c r="I20" s="118">
        <v>0</v>
      </c>
      <c r="J20" s="120">
        <f t="shared" si="2"/>
        <v>1.311</v>
      </c>
    </row>
    <row r="21" spans="1:10" ht="28.5" outlineLevel="1">
      <c r="A21" s="26" t="s">
        <v>195</v>
      </c>
      <c r="B21" s="118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0.578</v>
      </c>
      <c r="J21" s="120">
        <f aca="true" t="shared" si="3" ref="J21:J51">SUM(B21:I21)</f>
        <v>0.578</v>
      </c>
    </row>
    <row r="22" spans="1:10" ht="15" outlineLevel="1">
      <c r="A22" s="26" t="s">
        <v>144</v>
      </c>
      <c r="B22" s="118">
        <v>2.078</v>
      </c>
      <c r="C22" s="118">
        <v>0</v>
      </c>
      <c r="D22" s="118">
        <v>0</v>
      </c>
      <c r="E22" s="118">
        <v>0</v>
      </c>
      <c r="F22" s="118">
        <v>0</v>
      </c>
      <c r="G22" s="118">
        <v>0.063</v>
      </c>
      <c r="H22" s="118">
        <v>0.769</v>
      </c>
      <c r="I22" s="118">
        <v>0.079</v>
      </c>
      <c r="J22" s="120">
        <f t="shared" si="3"/>
        <v>2.9890000000000003</v>
      </c>
    </row>
    <row r="23" spans="1:10" ht="15" outlineLevel="1">
      <c r="A23" s="26" t="s">
        <v>497</v>
      </c>
      <c r="B23" s="118">
        <v>0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20">
        <f t="shared" si="3"/>
        <v>0</v>
      </c>
    </row>
    <row r="24" spans="1:10" ht="15" outlineLevel="1">
      <c r="A24" s="26" t="s">
        <v>145</v>
      </c>
      <c r="B24" s="118">
        <v>0.334</v>
      </c>
      <c r="C24" s="118">
        <v>0</v>
      </c>
      <c r="D24" s="118">
        <v>0</v>
      </c>
      <c r="E24" s="118">
        <v>0</v>
      </c>
      <c r="F24" s="118">
        <v>0</v>
      </c>
      <c r="G24" s="118">
        <v>0.011</v>
      </c>
      <c r="H24" s="118">
        <v>0.001</v>
      </c>
      <c r="I24" s="118">
        <v>0.031</v>
      </c>
      <c r="J24" s="120">
        <f t="shared" si="3"/>
        <v>0.377</v>
      </c>
    </row>
    <row r="25" spans="1:10" ht="15" outlineLevel="1">
      <c r="A25" s="26" t="s">
        <v>146</v>
      </c>
      <c r="B25" s="118">
        <v>2.075</v>
      </c>
      <c r="C25" s="118">
        <v>0</v>
      </c>
      <c r="D25" s="118">
        <v>0</v>
      </c>
      <c r="E25" s="118">
        <v>0</v>
      </c>
      <c r="F25" s="118">
        <v>0</v>
      </c>
      <c r="G25" s="118">
        <v>0.223</v>
      </c>
      <c r="H25" s="118">
        <v>0</v>
      </c>
      <c r="I25" s="118">
        <v>0</v>
      </c>
      <c r="J25" s="120">
        <f t="shared" si="3"/>
        <v>2.298</v>
      </c>
    </row>
    <row r="26" spans="1:10" ht="28.5" outlineLevel="1">
      <c r="A26" s="26" t="s">
        <v>147</v>
      </c>
      <c r="B26" s="118">
        <v>0</v>
      </c>
      <c r="C26" s="118">
        <v>12.606</v>
      </c>
      <c r="D26" s="118">
        <v>0</v>
      </c>
      <c r="E26" s="118">
        <v>0</v>
      </c>
      <c r="F26" s="118">
        <v>0</v>
      </c>
      <c r="G26" s="118">
        <v>0.006</v>
      </c>
      <c r="H26" s="118">
        <v>0.137</v>
      </c>
      <c r="I26" s="118">
        <v>0.002</v>
      </c>
      <c r="J26" s="120">
        <f t="shared" si="3"/>
        <v>12.751000000000001</v>
      </c>
    </row>
    <row r="27" spans="1:10" ht="15" outlineLevel="1">
      <c r="A27" s="26" t="s">
        <v>148</v>
      </c>
      <c r="B27" s="118">
        <v>2.933</v>
      </c>
      <c r="C27" s="118">
        <v>0</v>
      </c>
      <c r="D27" s="118">
        <v>0</v>
      </c>
      <c r="E27" s="118">
        <v>0</v>
      </c>
      <c r="F27" s="118">
        <v>0</v>
      </c>
      <c r="G27" s="118">
        <v>0.885</v>
      </c>
      <c r="H27" s="118">
        <v>0.029</v>
      </c>
      <c r="I27" s="118">
        <v>0.016</v>
      </c>
      <c r="J27" s="119">
        <f t="shared" si="3"/>
        <v>3.8629999999999995</v>
      </c>
    </row>
    <row r="28" spans="1:10" ht="15" outlineLevel="1">
      <c r="A28" s="26" t="s">
        <v>149</v>
      </c>
      <c r="B28" s="118">
        <v>4.649</v>
      </c>
      <c r="C28" s="118">
        <v>0</v>
      </c>
      <c r="D28" s="118">
        <v>0</v>
      </c>
      <c r="E28" s="118">
        <v>0</v>
      </c>
      <c r="F28" s="118">
        <v>0</v>
      </c>
      <c r="G28" s="118">
        <v>0.756</v>
      </c>
      <c r="H28" s="118">
        <v>0.008</v>
      </c>
      <c r="I28" s="118">
        <v>0.003</v>
      </c>
      <c r="J28" s="119">
        <f t="shared" si="3"/>
        <v>5.416</v>
      </c>
    </row>
    <row r="29" spans="1:10" ht="15" outlineLevel="1">
      <c r="A29" s="26" t="s">
        <v>150</v>
      </c>
      <c r="B29" s="118">
        <v>0.009</v>
      </c>
      <c r="C29" s="118">
        <v>0</v>
      </c>
      <c r="D29" s="118">
        <v>0</v>
      </c>
      <c r="E29" s="118">
        <v>0</v>
      </c>
      <c r="F29" s="118">
        <v>0</v>
      </c>
      <c r="G29" s="118">
        <v>0.024</v>
      </c>
      <c r="H29" s="118">
        <v>1.869</v>
      </c>
      <c r="I29" s="118">
        <v>0</v>
      </c>
      <c r="J29" s="119">
        <f t="shared" si="3"/>
        <v>1.902</v>
      </c>
    </row>
    <row r="30" spans="1:10" ht="15" outlineLevel="1">
      <c r="A30" s="26" t="s">
        <v>151</v>
      </c>
      <c r="B30" s="118">
        <v>0</v>
      </c>
      <c r="C30" s="118">
        <v>9.275</v>
      </c>
      <c r="D30" s="118">
        <v>0</v>
      </c>
      <c r="E30" s="118">
        <v>0</v>
      </c>
      <c r="F30" s="118">
        <v>0</v>
      </c>
      <c r="G30" s="118">
        <v>1.776</v>
      </c>
      <c r="H30" s="118">
        <v>0.018</v>
      </c>
      <c r="I30" s="118">
        <v>0.011</v>
      </c>
      <c r="J30" s="119">
        <f t="shared" si="3"/>
        <v>11.08</v>
      </c>
    </row>
    <row r="31" spans="1:10" ht="15" outlineLevel="1">
      <c r="A31" s="26" t="s">
        <v>152</v>
      </c>
      <c r="B31" s="118">
        <v>0</v>
      </c>
      <c r="C31" s="118">
        <v>13.928</v>
      </c>
      <c r="D31" s="118">
        <v>0</v>
      </c>
      <c r="E31" s="118">
        <v>0</v>
      </c>
      <c r="F31" s="118">
        <v>0</v>
      </c>
      <c r="G31" s="118">
        <v>1.388</v>
      </c>
      <c r="H31" s="118">
        <v>0.017</v>
      </c>
      <c r="I31" s="118">
        <v>0.02</v>
      </c>
      <c r="J31" s="119">
        <f t="shared" si="3"/>
        <v>15.353</v>
      </c>
    </row>
    <row r="32" spans="1:10" ht="15" outlineLevel="1">
      <c r="A32" s="26" t="s">
        <v>153</v>
      </c>
      <c r="B32" s="118">
        <v>0</v>
      </c>
      <c r="C32" s="118">
        <v>55.033</v>
      </c>
      <c r="D32" s="118">
        <v>0</v>
      </c>
      <c r="E32" s="118">
        <v>0</v>
      </c>
      <c r="F32" s="118">
        <v>0</v>
      </c>
      <c r="G32" s="118">
        <v>1.214</v>
      </c>
      <c r="H32" s="118">
        <v>0</v>
      </c>
      <c r="I32" s="118">
        <v>0.329</v>
      </c>
      <c r="J32" s="119">
        <f t="shared" si="3"/>
        <v>56.576</v>
      </c>
    </row>
    <row r="33" spans="1:10" ht="15" outlineLevel="1">
      <c r="A33" s="26" t="s">
        <v>154</v>
      </c>
      <c r="B33" s="118">
        <v>26.953</v>
      </c>
      <c r="C33" s="118">
        <v>0</v>
      </c>
      <c r="D33" s="118">
        <v>0</v>
      </c>
      <c r="E33" s="118">
        <v>0</v>
      </c>
      <c r="F33" s="118">
        <v>0</v>
      </c>
      <c r="G33" s="118">
        <v>0.008</v>
      </c>
      <c r="H33" s="118">
        <v>2.014</v>
      </c>
      <c r="I33" s="118">
        <v>0</v>
      </c>
      <c r="J33" s="119">
        <f t="shared" si="3"/>
        <v>28.974999999999998</v>
      </c>
    </row>
    <row r="34" spans="1:10" ht="15" outlineLevel="1">
      <c r="A34" s="26" t="s">
        <v>155</v>
      </c>
      <c r="B34" s="118">
        <v>2.413</v>
      </c>
      <c r="C34" s="118">
        <v>3.016</v>
      </c>
      <c r="D34" s="118">
        <v>0</v>
      </c>
      <c r="E34" s="118">
        <v>0</v>
      </c>
      <c r="F34" s="118">
        <v>0</v>
      </c>
      <c r="G34" s="118">
        <v>0.003</v>
      </c>
      <c r="H34" s="118">
        <v>0.214</v>
      </c>
      <c r="I34" s="118">
        <v>0.007</v>
      </c>
      <c r="J34" s="119">
        <f t="shared" si="3"/>
        <v>5.6530000000000005</v>
      </c>
    </row>
    <row r="35" spans="1:10" ht="15" outlineLevel="1">
      <c r="A35" s="26" t="s">
        <v>156</v>
      </c>
      <c r="B35" s="118">
        <v>0.283</v>
      </c>
      <c r="C35" s="118">
        <v>3.208</v>
      </c>
      <c r="D35" s="118">
        <v>0</v>
      </c>
      <c r="E35" s="118">
        <v>3.947</v>
      </c>
      <c r="F35" s="118">
        <v>0</v>
      </c>
      <c r="G35" s="118">
        <v>0.004</v>
      </c>
      <c r="H35" s="118">
        <v>1.143</v>
      </c>
      <c r="I35" s="118">
        <v>0</v>
      </c>
      <c r="J35" s="119">
        <f t="shared" si="3"/>
        <v>8.585</v>
      </c>
    </row>
    <row r="36" spans="1:10" ht="28.5" outlineLevel="1">
      <c r="A36" s="26" t="s">
        <v>157</v>
      </c>
      <c r="B36" s="118">
        <v>0</v>
      </c>
      <c r="C36" s="118">
        <v>7.263</v>
      </c>
      <c r="D36" s="118">
        <v>0</v>
      </c>
      <c r="E36" s="118">
        <v>0</v>
      </c>
      <c r="F36" s="118">
        <v>0</v>
      </c>
      <c r="G36" s="118">
        <v>0.362</v>
      </c>
      <c r="H36" s="118">
        <v>4.144</v>
      </c>
      <c r="I36" s="118">
        <v>53.636</v>
      </c>
      <c r="J36" s="119">
        <f t="shared" si="3"/>
        <v>65.405</v>
      </c>
    </row>
    <row r="37" spans="1:10" ht="15" outlineLevel="1">
      <c r="A37" s="26" t="s">
        <v>158</v>
      </c>
      <c r="B37" s="118">
        <v>0</v>
      </c>
      <c r="C37" s="118">
        <v>10.458</v>
      </c>
      <c r="D37" s="118">
        <v>0</v>
      </c>
      <c r="E37" s="118">
        <v>0.016</v>
      </c>
      <c r="F37" s="118">
        <v>0</v>
      </c>
      <c r="G37" s="118">
        <v>0.04</v>
      </c>
      <c r="H37" s="118">
        <v>0.338</v>
      </c>
      <c r="I37" s="118">
        <v>0</v>
      </c>
      <c r="J37" s="119">
        <f t="shared" si="3"/>
        <v>10.851999999999999</v>
      </c>
    </row>
    <row r="38" spans="1:10" ht="15" outlineLevel="1">
      <c r="A38" s="26" t="s">
        <v>159</v>
      </c>
      <c r="B38" s="118">
        <v>0</v>
      </c>
      <c r="C38" s="118">
        <v>0</v>
      </c>
      <c r="D38" s="118">
        <v>6.015</v>
      </c>
      <c r="E38" s="118">
        <v>0</v>
      </c>
      <c r="F38" s="118">
        <v>0</v>
      </c>
      <c r="G38" s="118">
        <v>0.4</v>
      </c>
      <c r="H38" s="118">
        <v>0</v>
      </c>
      <c r="I38" s="118">
        <v>0</v>
      </c>
      <c r="J38" s="119">
        <f t="shared" si="3"/>
        <v>6.415</v>
      </c>
    </row>
    <row r="39" spans="1:10" ht="15" outlineLevel="1">
      <c r="A39" s="26" t="s">
        <v>160</v>
      </c>
      <c r="B39" s="118">
        <v>0</v>
      </c>
      <c r="C39" s="118">
        <v>17.918</v>
      </c>
      <c r="D39" s="118">
        <v>0</v>
      </c>
      <c r="E39" s="118">
        <v>0.138</v>
      </c>
      <c r="F39" s="118">
        <v>0</v>
      </c>
      <c r="G39" s="118">
        <v>0.036</v>
      </c>
      <c r="H39" s="118">
        <v>1.241</v>
      </c>
      <c r="I39" s="118">
        <v>0.341</v>
      </c>
      <c r="J39" s="119">
        <f t="shared" si="3"/>
        <v>19.674000000000003</v>
      </c>
    </row>
    <row r="40" spans="1:10" ht="15" outlineLevel="1">
      <c r="A40" s="26" t="s">
        <v>161</v>
      </c>
      <c r="B40" s="118">
        <v>0</v>
      </c>
      <c r="C40" s="118">
        <v>0</v>
      </c>
      <c r="D40" s="118">
        <v>0</v>
      </c>
      <c r="E40" s="118">
        <v>0.4</v>
      </c>
      <c r="F40" s="118">
        <v>0</v>
      </c>
      <c r="G40" s="118">
        <v>0.003</v>
      </c>
      <c r="H40" s="118">
        <v>0.091</v>
      </c>
      <c r="I40" s="118">
        <v>0.003</v>
      </c>
      <c r="J40" s="119">
        <f t="shared" si="3"/>
        <v>0.497</v>
      </c>
    </row>
    <row r="41" spans="1:10" ht="15" outlineLevel="1">
      <c r="A41" s="26" t="s">
        <v>196</v>
      </c>
      <c r="B41" s="118">
        <v>10.676</v>
      </c>
      <c r="C41" s="118">
        <v>0</v>
      </c>
      <c r="D41" s="118">
        <v>0</v>
      </c>
      <c r="E41" s="118">
        <v>0</v>
      </c>
      <c r="F41" s="118">
        <v>0</v>
      </c>
      <c r="G41" s="118">
        <v>0.315</v>
      </c>
      <c r="H41" s="118">
        <v>0</v>
      </c>
      <c r="I41" s="118">
        <v>0.001</v>
      </c>
      <c r="J41" s="119">
        <f t="shared" si="3"/>
        <v>10.991999999999999</v>
      </c>
    </row>
    <row r="42" spans="1:10" ht="15" outlineLevel="1">
      <c r="A42" s="26" t="s">
        <v>163</v>
      </c>
      <c r="B42" s="118">
        <v>13.706</v>
      </c>
      <c r="C42" s="118">
        <v>0</v>
      </c>
      <c r="D42" s="118">
        <v>0</v>
      </c>
      <c r="E42" s="118">
        <v>1.499</v>
      </c>
      <c r="F42" s="118">
        <v>0</v>
      </c>
      <c r="G42" s="118">
        <v>0.005</v>
      </c>
      <c r="H42" s="118">
        <v>0.724</v>
      </c>
      <c r="I42" s="118">
        <v>0.008</v>
      </c>
      <c r="J42" s="119">
        <f t="shared" si="3"/>
        <v>15.942</v>
      </c>
    </row>
    <row r="43" spans="1:10" ht="15" outlineLevel="1">
      <c r="A43" s="26" t="s">
        <v>164</v>
      </c>
      <c r="B43" s="118">
        <v>0</v>
      </c>
      <c r="C43" s="118">
        <v>25.302</v>
      </c>
      <c r="D43" s="118">
        <v>0</v>
      </c>
      <c r="E43" s="118">
        <v>0</v>
      </c>
      <c r="F43" s="118">
        <v>0</v>
      </c>
      <c r="G43" s="118">
        <v>0.13</v>
      </c>
      <c r="H43" s="118">
        <v>0</v>
      </c>
      <c r="I43" s="118">
        <v>0.11</v>
      </c>
      <c r="J43" s="119">
        <f t="shared" si="3"/>
        <v>25.541999999999998</v>
      </c>
    </row>
    <row r="44" spans="1:10" ht="15" outlineLevel="1">
      <c r="A44" s="26" t="s">
        <v>165</v>
      </c>
      <c r="B44" s="118">
        <v>16.947</v>
      </c>
      <c r="C44" s="118">
        <v>9.678</v>
      </c>
      <c r="D44" s="118">
        <v>0</v>
      </c>
      <c r="E44" s="118">
        <v>4.748</v>
      </c>
      <c r="F44" s="118">
        <v>0.005</v>
      </c>
      <c r="G44" s="118">
        <v>5.912</v>
      </c>
      <c r="H44" s="118">
        <v>1.133</v>
      </c>
      <c r="I44" s="118">
        <v>0.293</v>
      </c>
      <c r="J44" s="119">
        <f t="shared" si="3"/>
        <v>38.716</v>
      </c>
    </row>
    <row r="45" spans="1:10" ht="15" outlineLevel="1">
      <c r="A45" s="26" t="s">
        <v>166</v>
      </c>
      <c r="B45" s="118">
        <v>0.245</v>
      </c>
      <c r="C45" s="118">
        <v>0</v>
      </c>
      <c r="D45" s="118">
        <v>0</v>
      </c>
      <c r="E45" s="118">
        <v>0.07</v>
      </c>
      <c r="F45" s="118">
        <v>0</v>
      </c>
      <c r="G45" s="118">
        <v>0.361</v>
      </c>
      <c r="H45" s="118">
        <v>0.015</v>
      </c>
      <c r="I45" s="118">
        <v>0.01</v>
      </c>
      <c r="J45" s="119">
        <f t="shared" si="3"/>
        <v>0.701</v>
      </c>
    </row>
    <row r="46" spans="1:10" ht="28.5" outlineLevel="1">
      <c r="A46" s="26" t="s">
        <v>406</v>
      </c>
      <c r="B46" s="118">
        <v>0</v>
      </c>
      <c r="C46" s="118">
        <v>0</v>
      </c>
      <c r="D46" s="118">
        <v>0</v>
      </c>
      <c r="E46" s="118">
        <v>0.691</v>
      </c>
      <c r="F46" s="118">
        <v>0</v>
      </c>
      <c r="G46" s="118">
        <v>0</v>
      </c>
      <c r="H46" s="118">
        <v>0.029</v>
      </c>
      <c r="I46" s="118">
        <v>0</v>
      </c>
      <c r="J46" s="119">
        <f t="shared" si="3"/>
        <v>0.72</v>
      </c>
    </row>
    <row r="47" spans="1:10" ht="15" outlineLevel="1">
      <c r="A47" s="26" t="s">
        <v>167</v>
      </c>
      <c r="B47" s="118">
        <v>3.274</v>
      </c>
      <c r="C47" s="118">
        <v>0</v>
      </c>
      <c r="D47" s="118">
        <v>0</v>
      </c>
      <c r="E47" s="118">
        <v>0</v>
      </c>
      <c r="F47" s="118">
        <v>0</v>
      </c>
      <c r="G47" s="118">
        <v>0.015</v>
      </c>
      <c r="H47" s="118">
        <v>0.025</v>
      </c>
      <c r="I47" s="118">
        <v>0</v>
      </c>
      <c r="J47" s="119">
        <f t="shared" si="3"/>
        <v>3.314</v>
      </c>
    </row>
    <row r="48" spans="1:10" ht="15" outlineLevel="1">
      <c r="A48" s="26" t="s">
        <v>168</v>
      </c>
      <c r="B48" s="118">
        <v>0</v>
      </c>
      <c r="C48" s="118">
        <v>0</v>
      </c>
      <c r="D48" s="118">
        <v>0</v>
      </c>
      <c r="E48" s="118">
        <v>0</v>
      </c>
      <c r="F48" s="118">
        <v>0</v>
      </c>
      <c r="G48" s="118">
        <v>0.03</v>
      </c>
      <c r="H48" s="118">
        <v>0.487</v>
      </c>
      <c r="I48" s="118">
        <v>0</v>
      </c>
      <c r="J48" s="119">
        <f t="shared" si="3"/>
        <v>0.517</v>
      </c>
    </row>
    <row r="49" spans="1:10" ht="15" outlineLevel="1">
      <c r="A49" s="26" t="s">
        <v>169</v>
      </c>
      <c r="B49" s="118">
        <v>0.153</v>
      </c>
      <c r="C49" s="118">
        <v>0</v>
      </c>
      <c r="D49" s="118">
        <v>0</v>
      </c>
      <c r="E49" s="118">
        <v>0.058</v>
      </c>
      <c r="F49" s="118">
        <v>0</v>
      </c>
      <c r="G49" s="118">
        <v>0.253</v>
      </c>
      <c r="H49" s="118">
        <v>0.026</v>
      </c>
      <c r="I49" s="118">
        <v>0.002</v>
      </c>
      <c r="J49" s="119">
        <f t="shared" si="3"/>
        <v>0.492</v>
      </c>
    </row>
    <row r="50" spans="1:10" ht="15" outlineLevel="1">
      <c r="A50" s="26" t="s">
        <v>170</v>
      </c>
      <c r="B50" s="118">
        <v>0</v>
      </c>
      <c r="C50" s="118">
        <v>43.989</v>
      </c>
      <c r="D50" s="118">
        <v>0</v>
      </c>
      <c r="E50" s="118">
        <v>0</v>
      </c>
      <c r="F50" s="118">
        <v>0.065</v>
      </c>
      <c r="G50" s="118">
        <v>3.598</v>
      </c>
      <c r="H50" s="118">
        <v>0.433</v>
      </c>
      <c r="I50" s="118">
        <v>3.185</v>
      </c>
      <c r="J50" s="119">
        <f t="shared" si="3"/>
        <v>51.269999999999996</v>
      </c>
    </row>
    <row r="51" spans="1:10" ht="15" outlineLevel="1">
      <c r="A51" s="26" t="s">
        <v>171</v>
      </c>
      <c r="B51" s="118">
        <v>0</v>
      </c>
      <c r="C51" s="118">
        <v>1.031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9">
        <f t="shared" si="3"/>
        <v>1.031</v>
      </c>
    </row>
    <row r="52" spans="1:10" ht="15" outlineLevel="1">
      <c r="A52" s="26" t="s">
        <v>172</v>
      </c>
      <c r="B52" s="118">
        <v>0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19">
        <f aca="true" t="shared" si="4" ref="J52:J63">SUM(B52:I52)</f>
        <v>0</v>
      </c>
    </row>
    <row r="53" spans="1:10" ht="15" outlineLevel="1">
      <c r="A53" s="26" t="s">
        <v>173</v>
      </c>
      <c r="B53" s="118">
        <v>0.843</v>
      </c>
      <c r="C53" s="118">
        <v>0</v>
      </c>
      <c r="D53" s="118">
        <v>0</v>
      </c>
      <c r="E53" s="118">
        <v>0.023</v>
      </c>
      <c r="F53" s="118">
        <v>0</v>
      </c>
      <c r="G53" s="118">
        <v>0.015</v>
      </c>
      <c r="H53" s="118">
        <v>0.001</v>
      </c>
      <c r="I53" s="118">
        <v>0</v>
      </c>
      <c r="J53" s="120">
        <f t="shared" si="4"/>
        <v>0.882</v>
      </c>
    </row>
    <row r="54" spans="1:10" ht="15" outlineLevel="1">
      <c r="A54" s="26" t="s">
        <v>197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9">
        <f t="shared" si="4"/>
        <v>0</v>
      </c>
    </row>
    <row r="55" spans="1:10" ht="15" outlineLevel="1">
      <c r="A55" s="26" t="s">
        <v>175</v>
      </c>
      <c r="B55" s="118">
        <v>0</v>
      </c>
      <c r="C55" s="118">
        <v>0.211</v>
      </c>
      <c r="D55" s="118">
        <v>0</v>
      </c>
      <c r="E55" s="118">
        <v>0</v>
      </c>
      <c r="F55" s="118">
        <v>0</v>
      </c>
      <c r="G55" s="118">
        <v>1.253</v>
      </c>
      <c r="H55" s="118">
        <v>0.005</v>
      </c>
      <c r="I55" s="118">
        <v>0</v>
      </c>
      <c r="J55" s="119">
        <f t="shared" si="4"/>
        <v>1.4689999999999999</v>
      </c>
    </row>
    <row r="56" spans="1:10" ht="15" outlineLevel="1">
      <c r="A56" s="26" t="s">
        <v>176</v>
      </c>
      <c r="B56" s="118">
        <v>46.905</v>
      </c>
      <c r="C56" s="118">
        <v>16.507</v>
      </c>
      <c r="D56" s="118">
        <v>0</v>
      </c>
      <c r="E56" s="118">
        <v>0</v>
      </c>
      <c r="F56" s="118">
        <v>0</v>
      </c>
      <c r="G56" s="118">
        <v>0.201</v>
      </c>
      <c r="H56" s="118">
        <v>2.487</v>
      </c>
      <c r="I56" s="118">
        <v>0.045</v>
      </c>
      <c r="J56" s="119">
        <f t="shared" si="4"/>
        <v>66.14500000000001</v>
      </c>
    </row>
    <row r="57" spans="1:10" ht="15" outlineLevel="1">
      <c r="A57" s="26" t="s">
        <v>177</v>
      </c>
      <c r="B57" s="118">
        <v>0</v>
      </c>
      <c r="C57" s="118">
        <v>0</v>
      </c>
      <c r="D57" s="118">
        <v>0</v>
      </c>
      <c r="E57" s="118">
        <v>0</v>
      </c>
      <c r="F57" s="118">
        <v>0</v>
      </c>
      <c r="G57" s="118">
        <v>0.016</v>
      </c>
      <c r="H57" s="118">
        <v>0.247</v>
      </c>
      <c r="I57" s="118">
        <v>0.649</v>
      </c>
      <c r="J57" s="119">
        <f t="shared" si="4"/>
        <v>0.912</v>
      </c>
    </row>
    <row r="58" spans="1:10" ht="28.5" outlineLevel="1">
      <c r="A58" s="26" t="s">
        <v>178</v>
      </c>
      <c r="B58" s="118">
        <v>0.905</v>
      </c>
      <c r="C58" s="118">
        <v>0</v>
      </c>
      <c r="D58" s="118">
        <v>0</v>
      </c>
      <c r="E58" s="118">
        <v>0</v>
      </c>
      <c r="F58" s="118">
        <v>0</v>
      </c>
      <c r="G58" s="118">
        <v>0.004</v>
      </c>
      <c r="H58" s="118">
        <v>0.003</v>
      </c>
      <c r="I58" s="118">
        <v>6.862</v>
      </c>
      <c r="J58" s="119">
        <f t="shared" si="4"/>
        <v>7.774</v>
      </c>
    </row>
    <row r="59" spans="1:10" ht="15" outlineLevel="1">
      <c r="A59" s="26" t="s">
        <v>179</v>
      </c>
      <c r="B59" s="118">
        <v>0.843</v>
      </c>
      <c r="C59" s="118">
        <v>0</v>
      </c>
      <c r="D59" s="118">
        <v>0</v>
      </c>
      <c r="E59" s="118">
        <v>0</v>
      </c>
      <c r="F59" s="118">
        <v>0</v>
      </c>
      <c r="G59" s="118">
        <v>0.006</v>
      </c>
      <c r="H59" s="118">
        <v>0.316</v>
      </c>
      <c r="I59" s="118">
        <v>1.719</v>
      </c>
      <c r="J59" s="119">
        <f t="shared" si="4"/>
        <v>2.8840000000000003</v>
      </c>
    </row>
    <row r="60" spans="1:10" ht="15" outlineLevel="1">
      <c r="A60" s="26" t="s">
        <v>180</v>
      </c>
      <c r="B60" s="118">
        <v>1.285</v>
      </c>
      <c r="C60" s="118">
        <v>56.788</v>
      </c>
      <c r="D60" s="118">
        <v>0</v>
      </c>
      <c r="E60" s="118">
        <v>0.034</v>
      </c>
      <c r="F60" s="118">
        <v>0</v>
      </c>
      <c r="G60" s="118">
        <v>0.337</v>
      </c>
      <c r="H60" s="118">
        <v>1.758</v>
      </c>
      <c r="I60" s="118">
        <v>66.151</v>
      </c>
      <c r="J60" s="119">
        <f t="shared" si="4"/>
        <v>126.353</v>
      </c>
    </row>
    <row r="61" spans="1:10" ht="42.75" outlineLevel="1">
      <c r="A61" s="26" t="s">
        <v>425</v>
      </c>
      <c r="B61" s="118">
        <v>0</v>
      </c>
      <c r="C61" s="118">
        <v>3.892</v>
      </c>
      <c r="D61" s="118">
        <v>0</v>
      </c>
      <c r="E61" s="118">
        <v>0</v>
      </c>
      <c r="F61" s="118">
        <v>0</v>
      </c>
      <c r="G61" s="118">
        <v>0.214</v>
      </c>
      <c r="H61" s="118">
        <v>0.091</v>
      </c>
      <c r="I61" s="118">
        <v>0.198</v>
      </c>
      <c r="J61" s="120">
        <f t="shared" si="4"/>
        <v>4.3950000000000005</v>
      </c>
    </row>
    <row r="62" spans="1:10" ht="28.5" outlineLevel="1">
      <c r="A62" s="26" t="s">
        <v>181</v>
      </c>
      <c r="B62" s="118">
        <v>0.368</v>
      </c>
      <c r="C62" s="118">
        <v>0.182</v>
      </c>
      <c r="D62" s="118">
        <v>0</v>
      </c>
      <c r="E62" s="118">
        <v>0.144</v>
      </c>
      <c r="F62" s="118">
        <v>0</v>
      </c>
      <c r="G62" s="118">
        <v>0.049</v>
      </c>
      <c r="H62" s="118">
        <v>0.111</v>
      </c>
      <c r="I62" s="118">
        <v>0</v>
      </c>
      <c r="J62" s="119">
        <f t="shared" si="4"/>
        <v>0.8540000000000001</v>
      </c>
    </row>
    <row r="63" spans="1:10" ht="28.5" outlineLevel="1">
      <c r="A63" s="26" t="s">
        <v>426</v>
      </c>
      <c r="B63" s="118">
        <v>12.92</v>
      </c>
      <c r="C63" s="118">
        <v>50.855</v>
      </c>
      <c r="D63" s="118">
        <v>0</v>
      </c>
      <c r="E63" s="118">
        <v>14.152</v>
      </c>
      <c r="F63" s="118">
        <v>0</v>
      </c>
      <c r="G63" s="118">
        <v>0.001</v>
      </c>
      <c r="H63" s="118">
        <v>0.569</v>
      </c>
      <c r="I63" s="118">
        <v>0.084</v>
      </c>
      <c r="J63" s="120">
        <f t="shared" si="4"/>
        <v>78.581</v>
      </c>
    </row>
    <row r="64" spans="1:10" ht="15" outlineLevel="1">
      <c r="A64" s="26" t="s">
        <v>182</v>
      </c>
      <c r="B64" s="118">
        <v>0</v>
      </c>
      <c r="C64" s="118">
        <v>0</v>
      </c>
      <c r="D64" s="118">
        <v>0</v>
      </c>
      <c r="E64" s="118">
        <v>0</v>
      </c>
      <c r="F64" s="118">
        <v>0</v>
      </c>
      <c r="G64" s="118">
        <v>0.308</v>
      </c>
      <c r="H64" s="118">
        <v>0.007</v>
      </c>
      <c r="I64" s="118">
        <v>1.625</v>
      </c>
      <c r="J64" s="119">
        <f>SUM(B64:I64)</f>
        <v>1.94</v>
      </c>
    </row>
    <row r="65" spans="1:10" ht="15" outlineLevel="1">
      <c r="A65" s="26" t="s">
        <v>183</v>
      </c>
      <c r="B65" s="118">
        <v>64.959</v>
      </c>
      <c r="C65" s="118">
        <v>7.162</v>
      </c>
      <c r="D65" s="118">
        <v>0</v>
      </c>
      <c r="E65" s="118">
        <v>32.58</v>
      </c>
      <c r="F65" s="118">
        <v>0</v>
      </c>
      <c r="G65" s="118">
        <v>0.359</v>
      </c>
      <c r="H65" s="118">
        <v>5.603</v>
      </c>
      <c r="I65" s="118">
        <v>0.231</v>
      </c>
      <c r="J65" s="119">
        <f>SUM(B65:I65)</f>
        <v>110.89399999999999</v>
      </c>
    </row>
    <row r="66" spans="1:10" ht="15" outlineLevel="1">
      <c r="A66" s="26" t="s">
        <v>184</v>
      </c>
      <c r="B66" s="118">
        <v>0</v>
      </c>
      <c r="C66" s="118">
        <v>6.727</v>
      </c>
      <c r="D66" s="118">
        <v>0</v>
      </c>
      <c r="E66" s="118">
        <v>0</v>
      </c>
      <c r="F66" s="118">
        <v>0</v>
      </c>
      <c r="G66" s="118">
        <v>0.008</v>
      </c>
      <c r="H66" s="118">
        <v>22.739</v>
      </c>
      <c r="I66" s="118">
        <v>0</v>
      </c>
      <c r="J66" s="119">
        <f>SUM(B66:I66)</f>
        <v>29.474</v>
      </c>
    </row>
    <row r="67" spans="1:10" ht="15" outlineLevel="1">
      <c r="A67" s="26" t="s">
        <v>185</v>
      </c>
      <c r="B67" s="118">
        <v>0</v>
      </c>
      <c r="C67" s="118">
        <v>0.403</v>
      </c>
      <c r="D67" s="118">
        <v>0</v>
      </c>
      <c r="E67" s="118">
        <v>0</v>
      </c>
      <c r="F67" s="118">
        <v>0</v>
      </c>
      <c r="G67" s="118">
        <v>0.001</v>
      </c>
      <c r="H67" s="118">
        <v>0.471</v>
      </c>
      <c r="I67" s="118">
        <v>0</v>
      </c>
      <c r="J67" s="119">
        <f>SUM(B67:I67)</f>
        <v>0.875</v>
      </c>
    </row>
    <row r="68" spans="1:10" ht="15" outlineLevel="1">
      <c r="A68" s="26" t="s">
        <v>186</v>
      </c>
      <c r="B68" s="118">
        <v>0.309</v>
      </c>
      <c r="C68" s="118">
        <v>2.964</v>
      </c>
      <c r="D68" s="118">
        <v>0</v>
      </c>
      <c r="E68" s="118">
        <v>0</v>
      </c>
      <c r="F68" s="118">
        <v>0</v>
      </c>
      <c r="G68" s="118">
        <v>0.161</v>
      </c>
      <c r="H68" s="118">
        <v>0.285</v>
      </c>
      <c r="I68" s="118">
        <v>17.235</v>
      </c>
      <c r="J68" s="119">
        <v>20954</v>
      </c>
    </row>
    <row r="69" spans="1:10" ht="45">
      <c r="A69" s="25" t="s">
        <v>398</v>
      </c>
      <c r="B69" s="121">
        <f aca="true" t="shared" si="5" ref="B69:I69">SUM(B13:B68)</f>
        <v>236.626</v>
      </c>
      <c r="C69" s="121">
        <f t="shared" si="5"/>
        <v>419.795</v>
      </c>
      <c r="D69" s="121">
        <f t="shared" si="5"/>
        <v>8.922</v>
      </c>
      <c r="E69" s="121">
        <f t="shared" si="5"/>
        <v>79.89</v>
      </c>
      <c r="F69" s="121">
        <f t="shared" si="5"/>
        <v>0.17</v>
      </c>
      <c r="G69" s="121">
        <f t="shared" si="5"/>
        <v>24.394</v>
      </c>
      <c r="H69" s="121">
        <f t="shared" si="5"/>
        <v>87.09500000000003</v>
      </c>
      <c r="I69" s="121">
        <f t="shared" si="5"/>
        <v>153.702</v>
      </c>
      <c r="J69" s="119">
        <f>SUM(B69:I69)</f>
        <v>1010.594</v>
      </c>
    </row>
    <row r="70" spans="1:10" ht="45">
      <c r="A70" s="29" t="s">
        <v>87</v>
      </c>
      <c r="B70" s="69">
        <f aca="true" t="shared" si="6" ref="B70:J70">+B12+B69</f>
        <v>286.463</v>
      </c>
      <c r="C70" s="69">
        <f t="shared" si="6"/>
        <v>478.22900000000004</v>
      </c>
      <c r="D70" s="69">
        <f t="shared" si="6"/>
        <v>263.023</v>
      </c>
      <c r="E70" s="69">
        <f t="shared" si="6"/>
        <v>81.771</v>
      </c>
      <c r="F70" s="69">
        <f t="shared" si="6"/>
        <v>0.9440000000000001</v>
      </c>
      <c r="G70" s="69">
        <f t="shared" si="6"/>
        <v>54.303</v>
      </c>
      <c r="H70" s="69">
        <f t="shared" si="6"/>
        <v>117.56100000000004</v>
      </c>
      <c r="I70" s="69">
        <f t="shared" si="6"/>
        <v>205.537</v>
      </c>
      <c r="J70" s="69">
        <f t="shared" si="6"/>
        <v>1487.8310000000001</v>
      </c>
    </row>
    <row r="73" spans="1:4" ht="14.25">
      <c r="A73" s="47" t="s">
        <v>464</v>
      </c>
      <c r="B73" s="8"/>
      <c r="C73" s="8"/>
      <c r="D73" s="8"/>
    </row>
    <row r="74" spans="1:2" ht="14.25">
      <c r="A74" s="3"/>
      <c r="B74" s="37">
        <v>2010</v>
      </c>
    </row>
    <row r="75" spans="1:2" ht="28.5">
      <c r="A75" s="46" t="s">
        <v>77</v>
      </c>
      <c r="B75" s="112">
        <f>+B70/J70</f>
        <v>0.19253732446763105</v>
      </c>
    </row>
    <row r="76" spans="1:2" ht="28.5">
      <c r="A76" s="46" t="s">
        <v>78</v>
      </c>
      <c r="B76" s="112">
        <f>+C70/J70</f>
        <v>0.32142696314299135</v>
      </c>
    </row>
    <row r="77" spans="1:2" ht="28.5">
      <c r="A77" s="46" t="s">
        <v>84</v>
      </c>
      <c r="B77" s="112">
        <f>+D70/J70</f>
        <v>0.17678284697657193</v>
      </c>
    </row>
    <row r="78" spans="1:2" ht="28.5">
      <c r="A78" s="46" t="s">
        <v>83</v>
      </c>
      <c r="B78" s="112">
        <f>+E70/J70</f>
        <v>0.054959871114394036</v>
      </c>
    </row>
    <row r="79" spans="1:2" ht="14.25">
      <c r="A79" s="46" t="s">
        <v>79</v>
      </c>
      <c r="B79" s="112">
        <f>+F70/J70</f>
        <v>0.0006344806634624497</v>
      </c>
    </row>
    <row r="80" spans="1:2" ht="14.25">
      <c r="A80" s="46" t="s">
        <v>80</v>
      </c>
      <c r="B80" s="112">
        <f>+G70/J70</f>
        <v>0.03649809689406928</v>
      </c>
    </row>
    <row r="81" spans="1:2" ht="14.25">
      <c r="A81" s="46" t="s">
        <v>81</v>
      </c>
      <c r="B81" s="112">
        <f>+H70/J70</f>
        <v>0.07901502253952232</v>
      </c>
    </row>
    <row r="82" spans="1:2" ht="14.25">
      <c r="A82" s="46" t="s">
        <v>82</v>
      </c>
      <c r="B82" s="112">
        <f>+I70/J70</f>
        <v>0.13814539420135755</v>
      </c>
    </row>
    <row r="83" spans="1:2" ht="15">
      <c r="A83" s="52" t="s">
        <v>107</v>
      </c>
      <c r="B83" s="110">
        <f>SUM(B75:B82)</f>
        <v>0.9999999999999999</v>
      </c>
    </row>
  </sheetData>
  <sheetProtection/>
  <mergeCells count="2">
    <mergeCell ref="A2:A3"/>
    <mergeCell ref="B2:J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4" r:id="rId2"/>
  <rowBreaks count="1" manualBreakCount="1">
    <brk id="41" max="255" man="1"/>
  </rowBreaks>
  <ignoredErrors>
    <ignoredError sqref="B12:J12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</sheetPr>
  <dimension ref="A1:G22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30.140625" style="6" customWidth="1"/>
    <col min="2" max="2" width="20.7109375" style="6" customWidth="1"/>
    <col min="3" max="3" width="22.00390625" style="6" customWidth="1"/>
    <col min="4" max="7" width="20.7109375" style="6" customWidth="1"/>
    <col min="8" max="16384" width="9.140625" style="6" customWidth="1"/>
  </cols>
  <sheetData>
    <row r="1" spans="1:7" ht="14.25">
      <c r="A1" s="2" t="s">
        <v>365</v>
      </c>
      <c r="B1" s="2"/>
      <c r="C1" s="2"/>
      <c r="D1" s="2"/>
      <c r="E1" s="2"/>
      <c r="F1" s="2"/>
      <c r="G1" s="2"/>
    </row>
    <row r="2" spans="1:7" ht="14.25">
      <c r="A2" s="160" t="s">
        <v>108</v>
      </c>
      <c r="B2" s="159" t="s">
        <v>452</v>
      </c>
      <c r="C2" s="159"/>
      <c r="D2" s="159"/>
      <c r="E2" s="159"/>
      <c r="F2" s="159"/>
      <c r="G2" s="159"/>
    </row>
    <row r="3" spans="1:7" ht="28.5">
      <c r="A3" s="155"/>
      <c r="B3" s="16" t="s">
        <v>79</v>
      </c>
      <c r="C3" s="16" t="s">
        <v>80</v>
      </c>
      <c r="D3" s="20" t="s">
        <v>585</v>
      </c>
      <c r="E3" s="20" t="s">
        <v>584</v>
      </c>
      <c r="F3" s="16" t="s">
        <v>82</v>
      </c>
      <c r="G3" s="30" t="s">
        <v>107</v>
      </c>
    </row>
    <row r="4" spans="1:7" ht="15">
      <c r="A4" s="9" t="s">
        <v>187</v>
      </c>
      <c r="B4" s="101">
        <v>2.045</v>
      </c>
      <c r="C4" s="101">
        <v>0.055</v>
      </c>
      <c r="D4" s="101">
        <v>0.202</v>
      </c>
      <c r="E4" s="101">
        <v>0</v>
      </c>
      <c r="F4" s="101">
        <v>0</v>
      </c>
      <c r="G4" s="69">
        <f aca="true" t="shared" si="0" ref="G4:G12">SUM(B4:F4)</f>
        <v>2.302</v>
      </c>
    </row>
    <row r="5" spans="1:7" ht="15">
      <c r="A5" s="9" t="s">
        <v>498</v>
      </c>
      <c r="B5" s="101">
        <v>0</v>
      </c>
      <c r="C5" s="101">
        <v>0</v>
      </c>
      <c r="D5" s="101">
        <v>0</v>
      </c>
      <c r="E5" s="101">
        <v>0</v>
      </c>
      <c r="F5" s="101">
        <v>0</v>
      </c>
      <c r="G5" s="69">
        <f t="shared" si="0"/>
        <v>0</v>
      </c>
    </row>
    <row r="6" spans="1:7" ht="28.5">
      <c r="A6" s="26" t="s">
        <v>188</v>
      </c>
      <c r="B6" s="101">
        <v>33.473</v>
      </c>
      <c r="C6" s="101">
        <v>0.373</v>
      </c>
      <c r="D6" s="101">
        <v>20.215</v>
      </c>
      <c r="E6" s="101">
        <v>0</v>
      </c>
      <c r="F6" s="101">
        <v>0.607</v>
      </c>
      <c r="G6" s="71">
        <f t="shared" si="0"/>
        <v>54.66799999999999</v>
      </c>
    </row>
    <row r="7" spans="1:7" ht="15">
      <c r="A7" s="9" t="s">
        <v>189</v>
      </c>
      <c r="B7" s="101">
        <v>0.704</v>
      </c>
      <c r="C7" s="101">
        <v>0.017</v>
      </c>
      <c r="D7" s="101">
        <v>0</v>
      </c>
      <c r="E7" s="101">
        <v>0</v>
      </c>
      <c r="F7" s="101">
        <v>0</v>
      </c>
      <c r="G7" s="69">
        <f t="shared" si="0"/>
        <v>0.721</v>
      </c>
    </row>
    <row r="8" spans="1:7" ht="15">
      <c r="A8" s="26" t="s">
        <v>190</v>
      </c>
      <c r="B8" s="101">
        <v>13.09</v>
      </c>
      <c r="C8" s="101">
        <v>0.238</v>
      </c>
      <c r="D8" s="101">
        <v>0</v>
      </c>
      <c r="E8" s="101">
        <v>0</v>
      </c>
      <c r="F8" s="101">
        <v>0</v>
      </c>
      <c r="G8" s="69">
        <f t="shared" si="0"/>
        <v>13.328</v>
      </c>
    </row>
    <row r="9" spans="1:7" ht="15">
      <c r="A9" s="26" t="s">
        <v>191</v>
      </c>
      <c r="B9" s="101">
        <v>0.749</v>
      </c>
      <c r="C9" s="101">
        <v>0.109</v>
      </c>
      <c r="D9" s="101">
        <v>0.103</v>
      </c>
      <c r="E9" s="101">
        <v>0</v>
      </c>
      <c r="F9" s="101">
        <v>0.021</v>
      </c>
      <c r="G9" s="71">
        <f t="shared" si="0"/>
        <v>0.982</v>
      </c>
    </row>
    <row r="10" spans="1:7" ht="42.75">
      <c r="A10" s="26" t="s">
        <v>192</v>
      </c>
      <c r="B10" s="101">
        <v>0</v>
      </c>
      <c r="C10" s="101">
        <v>1.254</v>
      </c>
      <c r="D10" s="101">
        <v>0.001</v>
      </c>
      <c r="E10" s="101">
        <v>15.773</v>
      </c>
      <c r="F10" s="101">
        <v>0</v>
      </c>
      <c r="G10" s="69">
        <f t="shared" si="0"/>
        <v>17.028</v>
      </c>
    </row>
    <row r="11" spans="1:7" ht="15">
      <c r="A11" s="9" t="s">
        <v>193</v>
      </c>
      <c r="B11" s="101">
        <v>0</v>
      </c>
      <c r="C11" s="101">
        <v>0.631</v>
      </c>
      <c r="D11" s="101">
        <v>0.011</v>
      </c>
      <c r="E11" s="101">
        <v>0</v>
      </c>
      <c r="F11" s="101">
        <v>0</v>
      </c>
      <c r="G11" s="69">
        <f t="shared" si="0"/>
        <v>0.642</v>
      </c>
    </row>
    <row r="12" spans="1:7" ht="60">
      <c r="A12" s="25" t="s">
        <v>86</v>
      </c>
      <c r="B12" s="115">
        <f>SUM(B4:B11)</f>
        <v>50.061</v>
      </c>
      <c r="C12" s="115">
        <f>SUM(C4:C11)</f>
        <v>2.6770000000000005</v>
      </c>
      <c r="D12" s="115">
        <f>SUM(D4:D11)</f>
        <v>20.532000000000004</v>
      </c>
      <c r="E12" s="115">
        <f>SUM(E4:E11)</f>
        <v>15.773</v>
      </c>
      <c r="F12" s="115">
        <f>SUM(F4:F11)</f>
        <v>0.628</v>
      </c>
      <c r="G12" s="71">
        <f t="shared" si="0"/>
        <v>89.671</v>
      </c>
    </row>
    <row r="15" spans="1:4" ht="14.25">
      <c r="A15" s="47" t="s">
        <v>581</v>
      </c>
      <c r="B15" s="8"/>
      <c r="C15" s="8"/>
      <c r="D15" s="8"/>
    </row>
    <row r="16" spans="1:2" ht="14.25">
      <c r="A16" s="3"/>
      <c r="B16" s="37">
        <v>2010</v>
      </c>
    </row>
    <row r="17" spans="1:2" ht="14.25">
      <c r="A17" s="46" t="s">
        <v>79</v>
      </c>
      <c r="B17" s="112">
        <f>+B12/G12:G12</f>
        <v>0.558274135450703</v>
      </c>
    </row>
    <row r="18" spans="1:2" ht="14.25">
      <c r="A18" s="46" t="s">
        <v>80</v>
      </c>
      <c r="B18" s="112">
        <f>+C12/G12</f>
        <v>0.029853575849494267</v>
      </c>
    </row>
    <row r="19" spans="1:2" ht="14.25">
      <c r="A19" s="51" t="s">
        <v>585</v>
      </c>
      <c r="B19" s="112">
        <f>+D12/G12</f>
        <v>0.22897034715794407</v>
      </c>
    </row>
    <row r="20" spans="1:2" ht="14.25">
      <c r="A20" s="51" t="s">
        <v>584</v>
      </c>
      <c r="B20" s="112">
        <f>+E12/G12</f>
        <v>0.17589856252300073</v>
      </c>
    </row>
    <row r="21" spans="1:2" ht="14.25">
      <c r="A21" s="46" t="s">
        <v>82</v>
      </c>
      <c r="B21" s="112">
        <f>+F12/G12</f>
        <v>0.007003379018857824</v>
      </c>
    </row>
    <row r="22" spans="1:2" ht="15">
      <c r="A22" s="52" t="s">
        <v>107</v>
      </c>
      <c r="B22" s="110">
        <f>SUM(B17:B21)</f>
        <v>0.9999999999999999</v>
      </c>
    </row>
  </sheetData>
  <sheetProtection/>
  <mergeCells count="2">
    <mergeCell ref="A2:A3"/>
    <mergeCell ref="B2:G2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1"/>
  </sheetPr>
  <dimension ref="A1:N29"/>
  <sheetViews>
    <sheetView view="pageBreakPreview" zoomScaleSheetLayoutView="100" workbookViewId="0" topLeftCell="A1">
      <selection activeCell="B8" sqref="B8:N8"/>
    </sheetView>
  </sheetViews>
  <sheetFormatPr defaultColWidth="9.140625" defaultRowHeight="12.75"/>
  <cols>
    <col min="1" max="1" width="2.8515625" style="1" bestFit="1" customWidth="1"/>
    <col min="2" max="2" width="96.28125" style="1" bestFit="1" customWidth="1"/>
    <col min="3" max="5" width="10.7109375" style="1" customWidth="1"/>
    <col min="6" max="6" width="13.421875" style="1" customWidth="1"/>
    <col min="7" max="16384" width="9.140625" style="1" customWidth="1"/>
  </cols>
  <sheetData>
    <row r="1" spans="2:14" ht="14.25">
      <c r="B1" s="2" t="s">
        <v>571</v>
      </c>
      <c r="C1" s="2"/>
      <c r="D1" s="47"/>
      <c r="E1" s="47"/>
      <c r="F1" s="79"/>
      <c r="G1" s="79"/>
      <c r="H1" s="79"/>
      <c r="I1" s="79"/>
      <c r="J1" s="79"/>
      <c r="K1" s="79"/>
      <c r="L1" s="79"/>
      <c r="M1" s="79"/>
      <c r="N1" s="79"/>
    </row>
    <row r="2" spans="1:11" ht="14.25">
      <c r="A2" s="79"/>
      <c r="B2" s="104"/>
      <c r="C2" s="37">
        <v>2010</v>
      </c>
      <c r="D2" s="79"/>
      <c r="E2" s="79"/>
      <c r="F2" s="79"/>
      <c r="G2" s="79"/>
      <c r="H2" s="79"/>
      <c r="I2" s="79"/>
      <c r="J2" s="79"/>
      <c r="K2" s="79"/>
    </row>
    <row r="3" spans="1:11" ht="14.25">
      <c r="A3" s="79"/>
      <c r="B3" s="63" t="s">
        <v>536</v>
      </c>
      <c r="C3" s="109">
        <v>18</v>
      </c>
      <c r="D3" s="79"/>
      <c r="E3" s="79"/>
      <c r="F3" s="79"/>
      <c r="G3" s="79"/>
      <c r="H3" s="79"/>
      <c r="I3" s="79"/>
      <c r="J3" s="79"/>
      <c r="K3" s="79"/>
    </row>
    <row r="4" spans="1:3" ht="14.25">
      <c r="A4" s="79"/>
      <c r="B4" s="63" t="s">
        <v>528</v>
      </c>
      <c r="C4" s="64">
        <v>156.087379</v>
      </c>
    </row>
    <row r="5" spans="2:11" ht="14.25">
      <c r="B5" s="3" t="s">
        <v>530</v>
      </c>
      <c r="C5" s="90">
        <v>17</v>
      </c>
      <c r="D5" s="79"/>
      <c r="E5" s="79"/>
      <c r="F5" s="79"/>
      <c r="G5" s="79"/>
      <c r="H5" s="79"/>
      <c r="I5" s="79"/>
      <c r="J5" s="79"/>
      <c r="K5" s="79"/>
    </row>
    <row r="6" spans="1:11" ht="14.25">
      <c r="A6" s="79"/>
      <c r="B6" s="63" t="s">
        <v>535</v>
      </c>
      <c r="C6" s="92">
        <v>82.7</v>
      </c>
      <c r="D6" s="79"/>
      <c r="E6" s="79"/>
      <c r="F6" s="79"/>
      <c r="G6" s="79"/>
      <c r="H6" s="79"/>
      <c r="I6" s="79"/>
      <c r="J6" s="79"/>
      <c r="K6" s="79"/>
    </row>
    <row r="7" spans="1:14" ht="14.25">
      <c r="A7" s="79"/>
      <c r="B7" s="164" t="s">
        <v>526</v>
      </c>
      <c r="C7" s="164"/>
      <c r="D7" s="164"/>
      <c r="E7" s="59"/>
      <c r="F7" s="78"/>
      <c r="G7" s="44"/>
      <c r="H7" s="44"/>
      <c r="I7" s="44"/>
      <c r="J7" s="44"/>
      <c r="K7" s="44"/>
      <c r="L7" s="44"/>
      <c r="M7" s="44"/>
      <c r="N7" s="44"/>
    </row>
    <row r="8" spans="1:14" ht="14.25">
      <c r="A8" s="79"/>
      <c r="B8" s="165" t="s">
        <v>586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14.25">
      <c r="A9" s="79"/>
      <c r="B9" s="44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1" spans="1:14" ht="14.25">
      <c r="A11" s="151" t="s">
        <v>572</v>
      </c>
      <c r="B11" s="152"/>
      <c r="C11" s="153"/>
      <c r="D11" s="154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4.25">
      <c r="A12" s="166"/>
      <c r="B12" s="167"/>
      <c r="C12" s="167" t="s">
        <v>507</v>
      </c>
      <c r="D12" s="167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4.25">
      <c r="A13" s="166"/>
      <c r="B13" s="167"/>
      <c r="C13" s="148" t="s">
        <v>508</v>
      </c>
      <c r="D13" s="37" t="s">
        <v>529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">
      <c r="A14" s="73" t="s">
        <v>509</v>
      </c>
      <c r="B14" s="74" t="s">
        <v>510</v>
      </c>
      <c r="C14" s="72"/>
      <c r="D14" s="80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7.25">
      <c r="A15" s="73"/>
      <c r="B15" s="75" t="s">
        <v>527</v>
      </c>
      <c r="C15" s="84">
        <v>16</v>
      </c>
      <c r="D15" s="93">
        <v>156.087</v>
      </c>
      <c r="E15" s="85"/>
      <c r="F15" s="47"/>
      <c r="G15" s="47"/>
      <c r="H15" s="47"/>
      <c r="I15" s="76"/>
      <c r="J15" s="79"/>
      <c r="K15" s="79"/>
      <c r="L15" s="79"/>
      <c r="M15" s="79"/>
      <c r="N15" s="79"/>
    </row>
    <row r="16" spans="1:14" ht="14.25">
      <c r="A16" s="81">
        <v>1</v>
      </c>
      <c r="B16" s="82" t="s">
        <v>511</v>
      </c>
      <c r="C16" s="53">
        <v>8</v>
      </c>
      <c r="D16" s="64">
        <v>84.134056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14.25">
      <c r="A17" s="81">
        <v>2</v>
      </c>
      <c r="B17" s="82" t="s">
        <v>512</v>
      </c>
      <c r="C17" s="53">
        <v>8</v>
      </c>
      <c r="D17" s="64">
        <v>71.952944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15">
      <c r="A18" s="73"/>
      <c r="B18" s="75" t="s">
        <v>513</v>
      </c>
      <c r="C18" s="84">
        <v>13</v>
      </c>
      <c r="D18" s="93">
        <v>236.017369</v>
      </c>
      <c r="E18" s="86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4.25">
      <c r="A19" s="81">
        <v>1</v>
      </c>
      <c r="B19" s="82" t="s">
        <v>514</v>
      </c>
      <c r="C19" s="53">
        <v>4</v>
      </c>
      <c r="D19" s="64">
        <v>105.759091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</row>
    <row r="20" spans="1:14" ht="14.25">
      <c r="A20" s="81">
        <v>2</v>
      </c>
      <c r="B20" s="82" t="s">
        <v>515</v>
      </c>
      <c r="C20" s="53">
        <v>9</v>
      </c>
      <c r="D20" s="64">
        <v>130.25827800000002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1:14" ht="15">
      <c r="A21" s="81"/>
      <c r="B21" s="75" t="s">
        <v>516</v>
      </c>
      <c r="C21" s="84">
        <v>3</v>
      </c>
      <c r="D21" s="93">
        <v>414.14633859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14.25">
      <c r="A22" s="81">
        <v>1</v>
      </c>
      <c r="B22" s="83" t="s">
        <v>517</v>
      </c>
      <c r="C22" s="53">
        <v>1</v>
      </c>
      <c r="D22" s="64">
        <v>12.073338589999999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14.25">
      <c r="A23" s="81">
        <v>2</v>
      </c>
      <c r="B23" s="83" t="s">
        <v>518</v>
      </c>
      <c r="C23" s="53">
        <v>2</v>
      </c>
      <c r="D23" s="64">
        <v>402.073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ht="15">
      <c r="A24" s="81"/>
      <c r="B24" s="77" t="s">
        <v>519</v>
      </c>
      <c r="C24" s="84">
        <v>10</v>
      </c>
      <c r="D24" s="94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4" ht="15">
      <c r="A25" s="73" t="s">
        <v>520</v>
      </c>
      <c r="B25" s="77" t="s">
        <v>521</v>
      </c>
      <c r="C25" s="87"/>
      <c r="D25" s="95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4" ht="28.5">
      <c r="A26" s="81">
        <v>1</v>
      </c>
      <c r="B26" s="83" t="s">
        <v>522</v>
      </c>
      <c r="C26" s="88">
        <v>17</v>
      </c>
      <c r="D26" s="64">
        <v>82.743794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ht="14.25">
      <c r="A27" s="81">
        <v>2</v>
      </c>
      <c r="B27" s="83" t="s">
        <v>523</v>
      </c>
      <c r="C27" s="88">
        <v>16</v>
      </c>
      <c r="D27" s="92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ht="14.25">
      <c r="A28" s="81">
        <v>3</v>
      </c>
      <c r="B28" s="83" t="s">
        <v>524</v>
      </c>
      <c r="C28" s="88">
        <v>2</v>
      </c>
      <c r="D28" s="92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ht="14.25">
      <c r="A29" s="81">
        <v>4</v>
      </c>
      <c r="B29" s="83" t="s">
        <v>525</v>
      </c>
      <c r="C29" s="88">
        <v>1</v>
      </c>
      <c r="D29" s="92"/>
      <c r="E29" s="79"/>
      <c r="F29" s="79"/>
      <c r="G29" s="79"/>
      <c r="H29" s="79"/>
      <c r="I29" s="79"/>
      <c r="J29" s="79"/>
      <c r="K29" s="79"/>
      <c r="L29" s="79"/>
      <c r="M29" s="79"/>
      <c r="N29" s="79"/>
    </row>
  </sheetData>
  <mergeCells count="5">
    <mergeCell ref="B7:D7"/>
    <mergeCell ref="B8:N8"/>
    <mergeCell ref="A12:A13"/>
    <mergeCell ref="B12:B13"/>
    <mergeCell ref="C12:D12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scale="72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1"/>
  </sheetPr>
  <dimension ref="A1:B4"/>
  <sheetViews>
    <sheetView view="pageBreakPreview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59.8515625" style="1" customWidth="1"/>
    <col min="2" max="2" width="20.140625" style="1" customWidth="1"/>
    <col min="3" max="3" width="10.57421875" style="1" customWidth="1"/>
    <col min="4" max="16384" width="9.140625" style="1" customWidth="1"/>
  </cols>
  <sheetData>
    <row r="1" spans="1:2" ht="14.25">
      <c r="A1" s="2" t="s">
        <v>467</v>
      </c>
      <c r="B1" s="2"/>
    </row>
    <row r="2" spans="1:2" ht="14.25">
      <c r="A2" s="104"/>
      <c r="B2" s="37">
        <v>2010</v>
      </c>
    </row>
    <row r="3" spans="1:2" ht="14.25">
      <c r="A3" s="105" t="s">
        <v>531</v>
      </c>
      <c r="B3" s="97">
        <v>367</v>
      </c>
    </row>
    <row r="4" spans="1:2" ht="14.25">
      <c r="A4" s="5"/>
      <c r="B4" s="5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E13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5.57421875" style="6" customWidth="1"/>
    <col min="2" max="2" width="14.421875" style="6" bestFit="1" customWidth="1"/>
    <col min="3" max="3" width="15.140625" style="6" customWidth="1"/>
    <col min="4" max="16384" width="9.140625" style="6" customWidth="1"/>
  </cols>
  <sheetData>
    <row r="1" spans="1:2" ht="14.25">
      <c r="A1" s="2" t="s">
        <v>590</v>
      </c>
      <c r="B1" s="8"/>
    </row>
    <row r="2" spans="1:2" ht="14.25">
      <c r="A2" s="54"/>
      <c r="B2" s="54" t="s">
        <v>404</v>
      </c>
    </row>
    <row r="3" spans="1:2" ht="28.5">
      <c r="A3" s="41" t="s">
        <v>88</v>
      </c>
      <c r="B3" s="96">
        <v>23</v>
      </c>
    </row>
    <row r="4" spans="1:2" ht="28.5">
      <c r="A4" s="41" t="s">
        <v>89</v>
      </c>
      <c r="B4" s="96">
        <v>29</v>
      </c>
    </row>
    <row r="5" spans="1:2" ht="28.5">
      <c r="A5" s="41" t="s">
        <v>472</v>
      </c>
      <c r="B5" s="96">
        <v>1</v>
      </c>
    </row>
    <row r="6" spans="1:2" ht="15">
      <c r="A6" s="40" t="s">
        <v>90</v>
      </c>
      <c r="B6" s="57">
        <f>+B3+B4</f>
        <v>52</v>
      </c>
    </row>
    <row r="7" spans="1:2" ht="14.25">
      <c r="A7" s="42"/>
      <c r="B7" s="38"/>
    </row>
    <row r="8" spans="1:2" ht="15">
      <c r="A8" s="40" t="s">
        <v>91</v>
      </c>
      <c r="B8" s="142">
        <v>25</v>
      </c>
    </row>
    <row r="10" spans="1:5" ht="14.25">
      <c r="A10" s="108" t="s">
        <v>577</v>
      </c>
      <c r="B10" s="2"/>
      <c r="C10" s="2"/>
      <c r="D10"/>
      <c r="E10"/>
    </row>
    <row r="11" spans="1:3" ht="14.25">
      <c r="A11" s="3"/>
      <c r="B11" s="31" t="s">
        <v>409</v>
      </c>
      <c r="C11" s="31" t="s">
        <v>410</v>
      </c>
    </row>
    <row r="12" spans="1:3" ht="14.25">
      <c r="A12" s="3" t="s">
        <v>411</v>
      </c>
      <c r="B12" s="97">
        <v>6</v>
      </c>
      <c r="C12" s="97">
        <v>7</v>
      </c>
    </row>
    <row r="13" spans="1:3" ht="14.25">
      <c r="A13" s="3" t="s">
        <v>412</v>
      </c>
      <c r="B13" s="97">
        <v>1</v>
      </c>
      <c r="C13" s="97">
        <v>4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H73"/>
  <sheetViews>
    <sheetView view="pageBreakPreview" zoomScaleSheetLayoutView="100" zoomScalePageLayoutView="0" workbookViewId="0" topLeftCell="A1">
      <selection activeCell="A18" sqref="A18"/>
    </sheetView>
  </sheetViews>
  <sheetFormatPr defaultColWidth="9.140625" defaultRowHeight="12.75" outlineLevelRow="1"/>
  <cols>
    <col min="1" max="1" width="45.140625" style="6" customWidth="1"/>
    <col min="2" max="2" width="14.140625" style="6" bestFit="1" customWidth="1"/>
    <col min="3" max="3" width="18.421875" style="6" bestFit="1" customWidth="1"/>
    <col min="4" max="4" width="21.140625" style="6" customWidth="1"/>
    <col min="5" max="5" width="20.8515625" style="6" customWidth="1"/>
    <col min="6" max="6" width="18.140625" style="6" customWidth="1"/>
    <col min="7" max="7" width="15.7109375" style="6" customWidth="1"/>
    <col min="8" max="8" width="20.28125" style="6" customWidth="1"/>
    <col min="9" max="9" width="15.7109375" style="6" customWidth="1"/>
    <col min="10" max="10" width="20.8515625" style="6" bestFit="1" customWidth="1"/>
    <col min="11" max="11" width="12.140625" style="6" customWidth="1"/>
    <col min="12" max="12" width="13.140625" style="6" customWidth="1"/>
    <col min="13" max="13" width="15.00390625" style="6" customWidth="1"/>
    <col min="14" max="15" width="12.8515625" style="6" customWidth="1"/>
    <col min="16" max="16384" width="9.140625" style="6" customWidth="1"/>
  </cols>
  <sheetData>
    <row r="1" spans="1:8" ht="14.25">
      <c r="A1" s="2" t="s">
        <v>400</v>
      </c>
      <c r="B1" s="2"/>
      <c r="C1" s="2"/>
      <c r="D1" s="2"/>
      <c r="E1" s="2"/>
      <c r="F1" s="2"/>
      <c r="G1" s="2"/>
      <c r="H1" s="2"/>
    </row>
    <row r="2" spans="1:8" ht="42.75">
      <c r="A2" s="16" t="s">
        <v>408</v>
      </c>
      <c r="B2" s="17" t="s">
        <v>34</v>
      </c>
      <c r="C2" s="17" t="s">
        <v>489</v>
      </c>
      <c r="D2" s="17" t="s">
        <v>490</v>
      </c>
      <c r="E2" s="16" t="s">
        <v>491</v>
      </c>
      <c r="F2" s="17" t="s">
        <v>492</v>
      </c>
      <c r="G2" s="17" t="s">
        <v>493</v>
      </c>
      <c r="H2" s="17" t="s">
        <v>494</v>
      </c>
    </row>
    <row r="3" spans="1:8" ht="15" outlineLevel="1">
      <c r="A3" s="13" t="s">
        <v>92</v>
      </c>
      <c r="B3" s="11" t="s">
        <v>93</v>
      </c>
      <c r="C3" s="129">
        <v>0.25</v>
      </c>
      <c r="D3" s="129">
        <v>0.266</v>
      </c>
      <c r="E3" s="129">
        <v>3.748</v>
      </c>
      <c r="F3" s="129">
        <v>0</v>
      </c>
      <c r="G3" s="130">
        <f aca="true" t="shared" si="0" ref="G3:G41">SUM(E3:F3)</f>
        <v>3.748</v>
      </c>
      <c r="H3" s="129">
        <v>3.474</v>
      </c>
    </row>
    <row r="4" spans="1:8" ht="15" outlineLevel="1">
      <c r="A4" s="13" t="s">
        <v>94</v>
      </c>
      <c r="B4" s="11" t="s">
        <v>93</v>
      </c>
      <c r="C4" s="129">
        <v>0.25</v>
      </c>
      <c r="D4" s="129">
        <v>0.664</v>
      </c>
      <c r="E4" s="129">
        <v>78.977</v>
      </c>
      <c r="F4" s="129">
        <v>0.728</v>
      </c>
      <c r="G4" s="130">
        <f t="shared" si="0"/>
        <v>79.705</v>
      </c>
      <c r="H4" s="129">
        <v>78.268</v>
      </c>
    </row>
    <row r="5" spans="1:8" ht="15" outlineLevel="1">
      <c r="A5" s="13" t="s">
        <v>31</v>
      </c>
      <c r="B5" s="14" t="s">
        <v>93</v>
      </c>
      <c r="C5" s="129">
        <v>0.35</v>
      </c>
      <c r="D5" s="129">
        <v>0.26</v>
      </c>
      <c r="E5" s="129">
        <v>0.394</v>
      </c>
      <c r="F5" s="129">
        <v>0</v>
      </c>
      <c r="G5" s="130">
        <f t="shared" si="0"/>
        <v>0.394</v>
      </c>
      <c r="H5" s="129">
        <v>0.106</v>
      </c>
    </row>
    <row r="6" spans="1:8" ht="15" outlineLevel="1">
      <c r="A6" s="10" t="s">
        <v>30</v>
      </c>
      <c r="B6" s="11" t="s">
        <v>93</v>
      </c>
      <c r="C6" s="129">
        <v>0.333</v>
      </c>
      <c r="D6" s="129">
        <v>0.704</v>
      </c>
      <c r="E6" s="129">
        <v>2.04</v>
      </c>
      <c r="F6" s="129">
        <v>0</v>
      </c>
      <c r="G6" s="130">
        <f t="shared" si="0"/>
        <v>2.04</v>
      </c>
      <c r="H6" s="129">
        <v>1.264</v>
      </c>
    </row>
    <row r="7" spans="1:8" ht="15" outlineLevel="1">
      <c r="A7" s="13" t="s">
        <v>95</v>
      </c>
      <c r="B7" s="11" t="s">
        <v>93</v>
      </c>
      <c r="C7" s="129">
        <v>0.265</v>
      </c>
      <c r="D7" s="129">
        <v>0.272</v>
      </c>
      <c r="E7" s="129">
        <v>0.371</v>
      </c>
      <c r="F7" s="129">
        <v>0</v>
      </c>
      <c r="G7" s="130">
        <f t="shared" si="0"/>
        <v>0.371</v>
      </c>
      <c r="H7" s="129">
        <v>0.084</v>
      </c>
    </row>
    <row r="8" spans="1:8" ht="15" outlineLevel="1">
      <c r="A8" s="60" t="s">
        <v>539</v>
      </c>
      <c r="B8" s="11" t="s">
        <v>93</v>
      </c>
      <c r="C8" s="129">
        <v>0.328</v>
      </c>
      <c r="D8" s="129">
        <v>0.261</v>
      </c>
      <c r="E8" s="129">
        <v>0.271</v>
      </c>
      <c r="F8" s="129">
        <v>0</v>
      </c>
      <c r="G8" s="130">
        <f t="shared" si="0"/>
        <v>0.271</v>
      </c>
      <c r="H8" s="129">
        <v>0</v>
      </c>
    </row>
    <row r="9" spans="1:8" ht="15" outlineLevel="1">
      <c r="A9" s="131" t="s">
        <v>96</v>
      </c>
      <c r="B9" s="11" t="s">
        <v>93</v>
      </c>
      <c r="C9" s="129">
        <v>0.25</v>
      </c>
      <c r="D9" s="129">
        <v>0.252</v>
      </c>
      <c r="E9" s="129">
        <v>18.195</v>
      </c>
      <c r="F9" s="129">
        <v>0</v>
      </c>
      <c r="G9" s="130">
        <f t="shared" si="0"/>
        <v>18.195</v>
      </c>
      <c r="H9" s="129">
        <v>17.935</v>
      </c>
    </row>
    <row r="10" spans="1:8" ht="15" outlineLevel="1">
      <c r="A10" s="131" t="s">
        <v>97</v>
      </c>
      <c r="B10" s="11" t="s">
        <v>93</v>
      </c>
      <c r="C10" s="129">
        <v>0.25</v>
      </c>
      <c r="D10" s="129">
        <v>0.3</v>
      </c>
      <c r="E10" s="129">
        <v>1.301</v>
      </c>
      <c r="F10" s="129">
        <v>0</v>
      </c>
      <c r="G10" s="130">
        <f t="shared" si="0"/>
        <v>1.301</v>
      </c>
      <c r="H10" s="129">
        <v>0.991</v>
      </c>
    </row>
    <row r="11" spans="1:8" ht="15" outlineLevel="1">
      <c r="A11" s="131" t="s">
        <v>98</v>
      </c>
      <c r="B11" s="11" t="s">
        <v>93</v>
      </c>
      <c r="C11" s="129">
        <v>0.35</v>
      </c>
      <c r="D11" s="129">
        <v>0.258</v>
      </c>
      <c r="E11" s="129">
        <v>4.243</v>
      </c>
      <c r="F11" s="129">
        <v>0</v>
      </c>
      <c r="G11" s="130">
        <f t="shared" si="0"/>
        <v>4.243</v>
      </c>
      <c r="H11" s="129">
        <v>3.985</v>
      </c>
    </row>
    <row r="12" spans="1:8" ht="15" outlineLevel="1">
      <c r="A12" s="131" t="s">
        <v>99</v>
      </c>
      <c r="B12" s="11" t="s">
        <v>93</v>
      </c>
      <c r="C12" s="129">
        <v>0.25</v>
      </c>
      <c r="D12" s="129">
        <v>0.255</v>
      </c>
      <c r="E12" s="129">
        <v>5.266</v>
      </c>
      <c r="F12" s="129">
        <v>0</v>
      </c>
      <c r="G12" s="130">
        <f t="shared" si="0"/>
        <v>5.266</v>
      </c>
      <c r="H12" s="129">
        <v>5.005</v>
      </c>
    </row>
    <row r="13" spans="1:8" ht="15" outlineLevel="1">
      <c r="A13" s="132" t="s">
        <v>540</v>
      </c>
      <c r="B13" s="11" t="s">
        <v>93</v>
      </c>
      <c r="C13" s="129">
        <v>0</v>
      </c>
      <c r="D13" s="129">
        <v>0</v>
      </c>
      <c r="E13" s="129">
        <v>0</v>
      </c>
      <c r="F13" s="129">
        <v>0</v>
      </c>
      <c r="G13" s="130">
        <f t="shared" si="0"/>
        <v>0</v>
      </c>
      <c r="H13" s="129">
        <v>0</v>
      </c>
    </row>
    <row r="14" spans="1:8" ht="15" outlineLevel="1">
      <c r="A14" s="131" t="s">
        <v>105</v>
      </c>
      <c r="B14" s="11" t="s">
        <v>93</v>
      </c>
      <c r="C14" s="129">
        <v>0.22</v>
      </c>
      <c r="D14" s="129">
        <v>0.309</v>
      </c>
      <c r="E14" s="129">
        <v>9.521</v>
      </c>
      <c r="F14" s="129">
        <v>0</v>
      </c>
      <c r="G14" s="130">
        <f t="shared" si="0"/>
        <v>9.521</v>
      </c>
      <c r="H14" s="129">
        <v>9.212</v>
      </c>
    </row>
    <row r="15" spans="1:8" ht="15" outlineLevel="1">
      <c r="A15" s="131" t="s">
        <v>541</v>
      </c>
      <c r="B15" s="14" t="s">
        <v>93</v>
      </c>
      <c r="C15" s="129">
        <v>0</v>
      </c>
      <c r="D15" s="129">
        <v>0</v>
      </c>
      <c r="E15" s="129">
        <v>0</v>
      </c>
      <c r="F15" s="129">
        <v>0</v>
      </c>
      <c r="G15" s="130">
        <f t="shared" si="0"/>
        <v>0</v>
      </c>
      <c r="H15" s="129">
        <v>0</v>
      </c>
    </row>
    <row r="16" spans="1:8" ht="15" outlineLevel="1">
      <c r="A16" s="131" t="s">
        <v>106</v>
      </c>
      <c r="B16" s="11" t="s">
        <v>93</v>
      </c>
      <c r="C16" s="129">
        <v>0.58</v>
      </c>
      <c r="D16" s="129">
        <v>1.516</v>
      </c>
      <c r="E16" s="129">
        <v>4.797</v>
      </c>
      <c r="F16" s="129">
        <v>0</v>
      </c>
      <c r="G16" s="130">
        <f t="shared" si="0"/>
        <v>4.797</v>
      </c>
      <c r="H16" s="129">
        <v>3.203</v>
      </c>
    </row>
    <row r="17" spans="1:8" ht="15" outlineLevel="1">
      <c r="A17" s="131" t="s">
        <v>542</v>
      </c>
      <c r="B17" s="11" t="s">
        <v>93</v>
      </c>
      <c r="C17" s="129">
        <v>0</v>
      </c>
      <c r="D17" s="129">
        <v>0</v>
      </c>
      <c r="E17" s="129">
        <v>0</v>
      </c>
      <c r="F17" s="129">
        <v>0</v>
      </c>
      <c r="G17" s="130">
        <f t="shared" si="0"/>
        <v>0</v>
      </c>
      <c r="H17" s="129">
        <v>0</v>
      </c>
    </row>
    <row r="18" spans="1:8" ht="15" outlineLevel="1">
      <c r="A18" s="132" t="s">
        <v>32</v>
      </c>
      <c r="B18" s="11" t="s">
        <v>93</v>
      </c>
      <c r="C18" s="129">
        <v>1.188</v>
      </c>
      <c r="D18" s="129">
        <v>0.411</v>
      </c>
      <c r="E18" s="129">
        <v>0.93</v>
      </c>
      <c r="F18" s="129">
        <v>0</v>
      </c>
      <c r="G18" s="130">
        <f t="shared" si="0"/>
        <v>0.93</v>
      </c>
      <c r="H18" s="129">
        <v>0.519</v>
      </c>
    </row>
    <row r="19" spans="1:8" ht="15" outlineLevel="1">
      <c r="A19" s="131" t="s">
        <v>1</v>
      </c>
      <c r="B19" s="11" t="s">
        <v>93</v>
      </c>
      <c r="C19" s="129">
        <v>0.281</v>
      </c>
      <c r="D19" s="129">
        <v>0.587</v>
      </c>
      <c r="E19" s="129">
        <v>3.328</v>
      </c>
      <c r="F19" s="129">
        <v>0</v>
      </c>
      <c r="G19" s="130">
        <f t="shared" si="0"/>
        <v>3.328</v>
      </c>
      <c r="H19" s="129">
        <v>2.738</v>
      </c>
    </row>
    <row r="20" spans="1:8" ht="15" outlineLevel="1">
      <c r="A20" s="131" t="s">
        <v>2</v>
      </c>
      <c r="B20" s="11" t="s">
        <v>93</v>
      </c>
      <c r="C20" s="129">
        <v>0.082</v>
      </c>
      <c r="D20" s="129">
        <v>0.933</v>
      </c>
      <c r="E20" s="129">
        <v>51.14</v>
      </c>
      <c r="F20" s="129">
        <v>0</v>
      </c>
      <c r="G20" s="130">
        <f t="shared" si="0"/>
        <v>51.14</v>
      </c>
      <c r="H20" s="129">
        <v>50.178</v>
      </c>
    </row>
    <row r="21" spans="1:8" ht="15" outlineLevel="1">
      <c r="A21" s="131" t="s">
        <v>3</v>
      </c>
      <c r="B21" s="11" t="s">
        <v>93</v>
      </c>
      <c r="C21" s="129">
        <v>0.1</v>
      </c>
      <c r="D21" s="129">
        <v>0.301</v>
      </c>
      <c r="E21" s="129">
        <v>0.306</v>
      </c>
      <c r="F21" s="129">
        <v>0.161</v>
      </c>
      <c r="G21" s="130">
        <f t="shared" si="0"/>
        <v>0.46699999999999997</v>
      </c>
      <c r="H21" s="129">
        <v>0</v>
      </c>
    </row>
    <row r="22" spans="1:8" ht="29.25" outlineLevel="1">
      <c r="A22" s="60" t="s">
        <v>543</v>
      </c>
      <c r="B22" s="11" t="s">
        <v>93</v>
      </c>
      <c r="C22" s="129">
        <v>2.5</v>
      </c>
      <c r="D22" s="129">
        <v>1.535</v>
      </c>
      <c r="E22" s="129">
        <v>1.582</v>
      </c>
      <c r="F22" s="129">
        <v>0</v>
      </c>
      <c r="G22" s="130">
        <f t="shared" si="0"/>
        <v>1.582</v>
      </c>
      <c r="H22" s="129">
        <v>0</v>
      </c>
    </row>
    <row r="23" spans="1:8" ht="15" outlineLevel="1">
      <c r="A23" s="131" t="s">
        <v>8</v>
      </c>
      <c r="B23" s="11" t="s">
        <v>93</v>
      </c>
      <c r="C23" s="129">
        <v>0.28</v>
      </c>
      <c r="D23" s="129">
        <v>0.256</v>
      </c>
      <c r="E23" s="129">
        <v>29.014</v>
      </c>
      <c r="F23" s="129">
        <v>0</v>
      </c>
      <c r="G23" s="130">
        <f t="shared" si="0"/>
        <v>29.014</v>
      </c>
      <c r="H23" s="129">
        <v>28.756</v>
      </c>
    </row>
    <row r="24" spans="1:8" ht="15" outlineLevel="1">
      <c r="A24" s="131" t="s">
        <v>9</v>
      </c>
      <c r="B24" s="11" t="s">
        <v>93</v>
      </c>
      <c r="C24" s="129">
        <v>0.26</v>
      </c>
      <c r="D24" s="129">
        <v>1.688</v>
      </c>
      <c r="E24" s="129">
        <v>3.867</v>
      </c>
      <c r="F24" s="129">
        <v>10.672</v>
      </c>
      <c r="G24" s="130">
        <f t="shared" si="0"/>
        <v>14.539000000000001</v>
      </c>
      <c r="H24" s="129">
        <v>2.103</v>
      </c>
    </row>
    <row r="25" spans="1:8" ht="15" outlineLevel="1">
      <c r="A25" s="131" t="s">
        <v>544</v>
      </c>
      <c r="B25" s="11" t="s">
        <v>93</v>
      </c>
      <c r="C25" s="129">
        <v>0</v>
      </c>
      <c r="D25" s="129">
        <v>0</v>
      </c>
      <c r="E25" s="129">
        <v>0</v>
      </c>
      <c r="F25" s="129">
        <v>0</v>
      </c>
      <c r="G25" s="130">
        <f t="shared" si="0"/>
        <v>0</v>
      </c>
      <c r="H25" s="129">
        <v>0</v>
      </c>
    </row>
    <row r="26" spans="1:8" ht="15" outlineLevel="1">
      <c r="A26" s="131" t="s">
        <v>13</v>
      </c>
      <c r="B26" s="11" t="s">
        <v>93</v>
      </c>
      <c r="C26" s="129">
        <v>0.5</v>
      </c>
      <c r="D26" s="129">
        <v>0.349</v>
      </c>
      <c r="E26" s="129">
        <v>7.028</v>
      </c>
      <c r="F26" s="129">
        <v>0</v>
      </c>
      <c r="G26" s="130">
        <f t="shared" si="0"/>
        <v>7.028</v>
      </c>
      <c r="H26" s="129">
        <v>6.666</v>
      </c>
    </row>
    <row r="27" spans="1:8" ht="15" outlineLevel="1">
      <c r="A27" s="131" t="s">
        <v>14</v>
      </c>
      <c r="B27" s="11" t="s">
        <v>93</v>
      </c>
      <c r="C27" s="129">
        <v>0.35</v>
      </c>
      <c r="D27" s="129">
        <v>0.264</v>
      </c>
      <c r="E27" s="129">
        <v>3.821</v>
      </c>
      <c r="F27" s="129">
        <v>0</v>
      </c>
      <c r="G27" s="130">
        <f t="shared" si="0"/>
        <v>3.821</v>
      </c>
      <c r="H27" s="129">
        <v>3.538</v>
      </c>
    </row>
    <row r="28" spans="1:8" ht="15" outlineLevel="1">
      <c r="A28" s="131" t="s">
        <v>545</v>
      </c>
      <c r="B28" s="11" t="s">
        <v>93</v>
      </c>
      <c r="C28" s="129">
        <v>0</v>
      </c>
      <c r="D28" s="129">
        <v>0</v>
      </c>
      <c r="E28" s="129">
        <v>0</v>
      </c>
      <c r="F28" s="129">
        <v>0</v>
      </c>
      <c r="G28" s="130">
        <f t="shared" si="0"/>
        <v>0</v>
      </c>
      <c r="H28" s="129">
        <v>0</v>
      </c>
    </row>
    <row r="29" spans="1:8" ht="15" outlineLevel="1">
      <c r="A29" s="131" t="s">
        <v>546</v>
      </c>
      <c r="B29" s="11" t="s">
        <v>93</v>
      </c>
      <c r="C29" s="129">
        <v>0</v>
      </c>
      <c r="D29" s="129">
        <v>0</v>
      </c>
      <c r="E29" s="129">
        <v>0</v>
      </c>
      <c r="F29" s="129">
        <v>0</v>
      </c>
      <c r="G29" s="130">
        <f t="shared" si="0"/>
        <v>0</v>
      </c>
      <c r="H29" s="129">
        <v>0</v>
      </c>
    </row>
    <row r="30" spans="1:8" ht="15" outlineLevel="1">
      <c r="A30" s="131" t="s">
        <v>532</v>
      </c>
      <c r="B30" s="11" t="s">
        <v>93</v>
      </c>
      <c r="C30" s="129">
        <v>0.25</v>
      </c>
      <c r="D30" s="129">
        <v>0.296</v>
      </c>
      <c r="E30" s="129">
        <v>2.707</v>
      </c>
      <c r="F30" s="129">
        <v>0</v>
      </c>
      <c r="G30" s="130">
        <f t="shared" si="0"/>
        <v>2.707</v>
      </c>
      <c r="H30" s="129">
        <v>2.339</v>
      </c>
    </row>
    <row r="31" spans="1:8" ht="15" outlineLevel="1">
      <c r="A31" s="131" t="s">
        <v>16</v>
      </c>
      <c r="B31" s="11" t="s">
        <v>93</v>
      </c>
      <c r="C31" s="129">
        <v>0.27</v>
      </c>
      <c r="D31" s="129">
        <v>0.253</v>
      </c>
      <c r="E31" s="129">
        <v>18.288</v>
      </c>
      <c r="F31" s="129">
        <v>0</v>
      </c>
      <c r="G31" s="130">
        <f t="shared" si="0"/>
        <v>18.288</v>
      </c>
      <c r="H31" s="129">
        <v>17.999</v>
      </c>
    </row>
    <row r="32" spans="1:8" ht="15" outlineLevel="1">
      <c r="A32" s="131" t="s">
        <v>17</v>
      </c>
      <c r="B32" s="11" t="s">
        <v>93</v>
      </c>
      <c r="C32" s="129">
        <v>1.5</v>
      </c>
      <c r="D32" s="129">
        <v>0.768</v>
      </c>
      <c r="E32" s="129">
        <v>7.255</v>
      </c>
      <c r="F32" s="129">
        <v>0</v>
      </c>
      <c r="G32" s="130">
        <f t="shared" si="0"/>
        <v>7.255</v>
      </c>
      <c r="H32" s="129">
        <v>6.305</v>
      </c>
    </row>
    <row r="33" spans="1:8" ht="15" outlineLevel="1">
      <c r="A33" s="131" t="s">
        <v>19</v>
      </c>
      <c r="B33" s="11" t="s">
        <v>93</v>
      </c>
      <c r="C33" s="129">
        <v>0.5</v>
      </c>
      <c r="D33" s="129">
        <v>1.314</v>
      </c>
      <c r="E33" s="129">
        <v>100.399</v>
      </c>
      <c r="F33" s="129">
        <v>0</v>
      </c>
      <c r="G33" s="130">
        <f t="shared" si="0"/>
        <v>100.399</v>
      </c>
      <c r="H33" s="129">
        <v>95.749</v>
      </c>
    </row>
    <row r="34" spans="1:8" ht="15" outlineLevel="1">
      <c r="A34" s="131" t="s">
        <v>547</v>
      </c>
      <c r="B34" s="11" t="s">
        <v>93</v>
      </c>
      <c r="C34" s="129">
        <v>0</v>
      </c>
      <c r="D34" s="129">
        <v>0</v>
      </c>
      <c r="E34" s="129">
        <v>0</v>
      </c>
      <c r="F34" s="129">
        <v>0</v>
      </c>
      <c r="G34" s="130">
        <f t="shared" si="0"/>
        <v>0</v>
      </c>
      <c r="H34" s="129">
        <v>0</v>
      </c>
    </row>
    <row r="35" spans="1:8" ht="15" outlineLevel="1">
      <c r="A35" s="131" t="s">
        <v>548</v>
      </c>
      <c r="B35" s="11" t="s">
        <v>93</v>
      </c>
      <c r="C35" s="129">
        <v>0</v>
      </c>
      <c r="D35" s="129">
        <v>0</v>
      </c>
      <c r="E35" s="129">
        <v>0</v>
      </c>
      <c r="F35" s="129">
        <v>0</v>
      </c>
      <c r="G35" s="130">
        <f t="shared" si="0"/>
        <v>0</v>
      </c>
      <c r="H35" s="129">
        <v>0</v>
      </c>
    </row>
    <row r="36" spans="1:8" ht="15" outlineLevel="1">
      <c r="A36" s="131" t="s">
        <v>549</v>
      </c>
      <c r="B36" s="11" t="s">
        <v>93</v>
      </c>
      <c r="C36" s="129">
        <v>0</v>
      </c>
      <c r="D36" s="129">
        <v>0</v>
      </c>
      <c r="E36" s="129">
        <v>0</v>
      </c>
      <c r="F36" s="129">
        <v>0</v>
      </c>
      <c r="G36" s="130">
        <f t="shared" si="0"/>
        <v>0</v>
      </c>
      <c r="H36" s="129">
        <v>0</v>
      </c>
    </row>
    <row r="37" spans="1:8" ht="15" outlineLevel="1">
      <c r="A37" s="131" t="s">
        <v>22</v>
      </c>
      <c r="B37" s="11" t="s">
        <v>93</v>
      </c>
      <c r="C37" s="129">
        <v>0.25</v>
      </c>
      <c r="D37" s="129">
        <v>0.389</v>
      </c>
      <c r="E37" s="129">
        <v>51.179</v>
      </c>
      <c r="F37" s="129">
        <v>0</v>
      </c>
      <c r="G37" s="130">
        <f t="shared" si="0"/>
        <v>51.179</v>
      </c>
      <c r="H37" s="129">
        <v>50.715</v>
      </c>
    </row>
    <row r="38" spans="1:8" ht="15" outlineLevel="1">
      <c r="A38" s="131" t="s">
        <v>33</v>
      </c>
      <c r="B38" s="14" t="s">
        <v>93</v>
      </c>
      <c r="C38" s="129">
        <v>0.508</v>
      </c>
      <c r="D38" s="129">
        <v>0.299</v>
      </c>
      <c r="E38" s="129">
        <v>0.35</v>
      </c>
      <c r="F38" s="129">
        <v>0</v>
      </c>
      <c r="G38" s="130">
        <f t="shared" si="0"/>
        <v>0.35</v>
      </c>
      <c r="H38" s="129">
        <v>0.05</v>
      </c>
    </row>
    <row r="39" spans="1:8" ht="15" outlineLevel="1">
      <c r="A39" s="131" t="s">
        <v>25</v>
      </c>
      <c r="B39" s="11" t="s">
        <v>93</v>
      </c>
      <c r="C39" s="129">
        <v>0.25</v>
      </c>
      <c r="D39" s="129">
        <v>0.355</v>
      </c>
      <c r="E39" s="129">
        <v>0.411</v>
      </c>
      <c r="F39" s="129">
        <v>19.608</v>
      </c>
      <c r="G39" s="130">
        <f t="shared" si="0"/>
        <v>20.019000000000002</v>
      </c>
      <c r="H39" s="129">
        <v>19.625</v>
      </c>
    </row>
    <row r="40" spans="1:8" ht="15" outlineLevel="1">
      <c r="A40" s="131" t="s">
        <v>27</v>
      </c>
      <c r="B40" s="11" t="s">
        <v>93</v>
      </c>
      <c r="C40" s="129">
        <v>0.25</v>
      </c>
      <c r="D40" s="129">
        <v>2.783</v>
      </c>
      <c r="E40" s="129">
        <v>2.864</v>
      </c>
      <c r="F40" s="129">
        <v>0</v>
      </c>
      <c r="G40" s="130">
        <f t="shared" si="0"/>
        <v>2.864</v>
      </c>
      <c r="H40" s="129">
        <v>2.578</v>
      </c>
    </row>
    <row r="41" spans="1:8" ht="15" outlineLevel="1">
      <c r="A41" s="131" t="s">
        <v>368</v>
      </c>
      <c r="B41" s="11" t="s">
        <v>93</v>
      </c>
      <c r="C41" s="129">
        <v>0.25</v>
      </c>
      <c r="D41" s="129">
        <v>0.279</v>
      </c>
      <c r="E41" s="129">
        <v>0.303</v>
      </c>
      <c r="F41" s="129">
        <v>0</v>
      </c>
      <c r="G41" s="130">
        <f t="shared" si="0"/>
        <v>0.303</v>
      </c>
      <c r="H41" s="129">
        <v>70.692</v>
      </c>
    </row>
    <row r="42" spans="1:8" ht="30">
      <c r="A42" s="131"/>
      <c r="B42" s="12" t="s">
        <v>390</v>
      </c>
      <c r="C42" s="130">
        <f aca="true" t="shared" si="1" ref="C42:H42">SUBTOTAL(9,C3:C41)</f>
        <v>13.244999999999997</v>
      </c>
      <c r="D42" s="130">
        <f t="shared" si="1"/>
        <v>18.377</v>
      </c>
      <c r="E42" s="130">
        <f t="shared" si="1"/>
        <v>413.8960000000001</v>
      </c>
      <c r="F42" s="130">
        <f t="shared" si="1"/>
        <v>31.169</v>
      </c>
      <c r="G42" s="130">
        <f t="shared" si="1"/>
        <v>445.0650000000001</v>
      </c>
      <c r="H42" s="130">
        <f t="shared" si="1"/>
        <v>484.07700000000006</v>
      </c>
    </row>
    <row r="43" spans="1:8" ht="15" outlineLevel="1">
      <c r="A43" s="131" t="s">
        <v>100</v>
      </c>
      <c r="B43" s="11" t="s">
        <v>101</v>
      </c>
      <c r="C43" s="129">
        <v>1.5</v>
      </c>
      <c r="D43" s="129">
        <v>1.719</v>
      </c>
      <c r="E43" s="129">
        <v>127.35</v>
      </c>
      <c r="F43" s="129">
        <v>0</v>
      </c>
      <c r="G43" s="130">
        <f aca="true" t="shared" si="2" ref="G43:G65">SUM(E43:F43)</f>
        <v>127.35</v>
      </c>
      <c r="H43" s="129">
        <v>125.597</v>
      </c>
    </row>
    <row r="44" spans="1:8" ht="15" outlineLevel="1">
      <c r="A44" s="131" t="s">
        <v>102</v>
      </c>
      <c r="B44" s="11" t="s">
        <v>101</v>
      </c>
      <c r="C44" s="129">
        <v>1.5</v>
      </c>
      <c r="D44" s="129">
        <v>1.544</v>
      </c>
      <c r="E44" s="129">
        <v>24.386</v>
      </c>
      <c r="F44" s="129">
        <v>0</v>
      </c>
      <c r="G44" s="130">
        <f t="shared" si="2"/>
        <v>24.386</v>
      </c>
      <c r="H44" s="129">
        <v>22.578</v>
      </c>
    </row>
    <row r="45" spans="1:8" ht="15" outlineLevel="1">
      <c r="A45" s="131" t="s">
        <v>103</v>
      </c>
      <c r="B45" s="11" t="s">
        <v>101</v>
      </c>
      <c r="C45" s="129">
        <v>1.55</v>
      </c>
      <c r="D45" s="129">
        <v>1.755</v>
      </c>
      <c r="E45" s="129">
        <v>5.115</v>
      </c>
      <c r="F45" s="129">
        <v>0</v>
      </c>
      <c r="G45" s="130">
        <f t="shared" si="2"/>
        <v>5.115</v>
      </c>
      <c r="H45" s="129">
        <v>3.351</v>
      </c>
    </row>
    <row r="46" spans="1:8" ht="15" outlineLevel="1">
      <c r="A46" s="131" t="s">
        <v>104</v>
      </c>
      <c r="B46" s="11" t="s">
        <v>101</v>
      </c>
      <c r="C46" s="129">
        <v>3.7</v>
      </c>
      <c r="D46" s="129">
        <v>3.702</v>
      </c>
      <c r="E46" s="129">
        <v>772.984</v>
      </c>
      <c r="F46" s="129">
        <v>0</v>
      </c>
      <c r="G46" s="130">
        <f t="shared" si="2"/>
        <v>772.984</v>
      </c>
      <c r="H46" s="129">
        <v>767.36</v>
      </c>
    </row>
    <row r="47" spans="1:8" ht="15" outlineLevel="1">
      <c r="A47" s="131" t="s">
        <v>0</v>
      </c>
      <c r="B47" s="11" t="s">
        <v>101</v>
      </c>
      <c r="C47" s="129">
        <v>3.3</v>
      </c>
      <c r="D47" s="129">
        <v>6.397</v>
      </c>
      <c r="E47" s="129">
        <v>22.585</v>
      </c>
      <c r="F47" s="129">
        <v>17.459</v>
      </c>
      <c r="G47" s="130">
        <f t="shared" si="2"/>
        <v>40.044</v>
      </c>
      <c r="H47" s="129">
        <v>10.005</v>
      </c>
    </row>
    <row r="48" spans="1:8" ht="15" outlineLevel="1">
      <c r="A48" s="131" t="s">
        <v>550</v>
      </c>
      <c r="B48" s="11" t="s">
        <v>101</v>
      </c>
      <c r="C48" s="129">
        <v>0</v>
      </c>
      <c r="D48" s="129">
        <v>0</v>
      </c>
      <c r="E48" s="129">
        <v>0</v>
      </c>
      <c r="F48" s="129">
        <v>0</v>
      </c>
      <c r="G48" s="130">
        <f t="shared" si="2"/>
        <v>0</v>
      </c>
      <c r="H48" s="129">
        <v>0</v>
      </c>
    </row>
    <row r="49" spans="1:8" ht="15" outlineLevel="1">
      <c r="A49" s="131" t="s">
        <v>4</v>
      </c>
      <c r="B49" s="11" t="s">
        <v>101</v>
      </c>
      <c r="C49" s="129">
        <v>14.1</v>
      </c>
      <c r="D49" s="129">
        <v>16.296</v>
      </c>
      <c r="E49" s="129">
        <v>133.165</v>
      </c>
      <c r="F49" s="129">
        <v>0</v>
      </c>
      <c r="G49" s="130">
        <f t="shared" si="2"/>
        <v>133.165</v>
      </c>
      <c r="H49" s="129">
        <v>116.777</v>
      </c>
    </row>
    <row r="50" spans="1:8" ht="15" outlineLevel="1">
      <c r="A50" s="131" t="s">
        <v>5</v>
      </c>
      <c r="B50" s="11" t="s">
        <v>101</v>
      </c>
      <c r="C50" s="129">
        <v>1.05</v>
      </c>
      <c r="D50" s="129">
        <v>2.713</v>
      </c>
      <c r="E50" s="129">
        <v>68.639</v>
      </c>
      <c r="F50" s="129">
        <v>0</v>
      </c>
      <c r="G50" s="130">
        <f t="shared" si="2"/>
        <v>68.639</v>
      </c>
      <c r="H50" s="129">
        <v>65.896</v>
      </c>
    </row>
    <row r="51" spans="1:8" ht="15" outlineLevel="1">
      <c r="A51" s="131" t="s">
        <v>6</v>
      </c>
      <c r="B51" s="11" t="s">
        <v>101</v>
      </c>
      <c r="C51" s="129">
        <v>5</v>
      </c>
      <c r="D51" s="129">
        <v>2.462</v>
      </c>
      <c r="E51" s="129">
        <v>701.763</v>
      </c>
      <c r="F51" s="129">
        <v>0</v>
      </c>
      <c r="G51" s="130">
        <f t="shared" si="2"/>
        <v>701.763</v>
      </c>
      <c r="H51" s="129">
        <v>697.28</v>
      </c>
    </row>
    <row r="52" spans="1:8" ht="15" outlineLevel="1">
      <c r="A52" s="131" t="s">
        <v>7</v>
      </c>
      <c r="B52" s="11" t="s">
        <v>101</v>
      </c>
      <c r="C52" s="129">
        <v>1</v>
      </c>
      <c r="D52" s="129">
        <v>2.443</v>
      </c>
      <c r="E52" s="129">
        <v>33.976</v>
      </c>
      <c r="F52" s="129">
        <v>0</v>
      </c>
      <c r="G52" s="130">
        <f t="shared" si="2"/>
        <v>33.976</v>
      </c>
      <c r="H52" s="129">
        <v>31.526</v>
      </c>
    </row>
    <row r="53" spans="1:8" ht="15" outlineLevel="1">
      <c r="A53" s="131" t="s">
        <v>10</v>
      </c>
      <c r="B53" s="11" t="s">
        <v>101</v>
      </c>
      <c r="C53" s="129">
        <v>1.5</v>
      </c>
      <c r="D53" s="129">
        <v>1.579</v>
      </c>
      <c r="E53" s="129">
        <v>1.597</v>
      </c>
      <c r="F53" s="129">
        <v>0</v>
      </c>
      <c r="G53" s="130">
        <f t="shared" si="2"/>
        <v>1.597</v>
      </c>
      <c r="H53" s="129">
        <v>0</v>
      </c>
    </row>
    <row r="54" spans="1:8" ht="15" outlineLevel="1">
      <c r="A54" s="131" t="s">
        <v>11</v>
      </c>
      <c r="B54" s="11" t="s">
        <v>101</v>
      </c>
      <c r="C54" s="129">
        <v>5</v>
      </c>
      <c r="D54" s="129">
        <v>3.042</v>
      </c>
      <c r="E54" s="129">
        <v>77.484</v>
      </c>
      <c r="F54" s="129">
        <v>0</v>
      </c>
      <c r="G54" s="130">
        <f t="shared" si="2"/>
        <v>77.484</v>
      </c>
      <c r="H54" s="129">
        <v>74.405</v>
      </c>
    </row>
    <row r="55" spans="1:8" ht="15" outlineLevel="1">
      <c r="A55" s="131" t="s">
        <v>12</v>
      </c>
      <c r="B55" s="11" t="s">
        <v>101</v>
      </c>
      <c r="C55" s="129">
        <v>6</v>
      </c>
      <c r="D55" s="129">
        <v>5.785</v>
      </c>
      <c r="E55" s="129">
        <v>17.419</v>
      </c>
      <c r="F55" s="129">
        <v>0</v>
      </c>
      <c r="G55" s="130">
        <f t="shared" si="2"/>
        <v>17.419</v>
      </c>
      <c r="H55" s="129">
        <v>11.539</v>
      </c>
    </row>
    <row r="56" spans="1:8" ht="15" outlineLevel="1">
      <c r="A56" s="131" t="s">
        <v>551</v>
      </c>
      <c r="B56" s="11" t="s">
        <v>101</v>
      </c>
      <c r="C56" s="129">
        <v>0</v>
      </c>
      <c r="D56" s="129">
        <v>0</v>
      </c>
      <c r="E56" s="129">
        <v>0</v>
      </c>
      <c r="F56" s="129">
        <v>0</v>
      </c>
      <c r="G56" s="130">
        <f t="shared" si="2"/>
        <v>0</v>
      </c>
      <c r="H56" s="129">
        <v>0</v>
      </c>
    </row>
    <row r="57" spans="1:8" ht="15" outlineLevel="1">
      <c r="A57" s="131" t="s">
        <v>15</v>
      </c>
      <c r="B57" s="15" t="s">
        <v>101</v>
      </c>
      <c r="C57" s="129">
        <v>1.5</v>
      </c>
      <c r="D57" s="129">
        <v>1.553</v>
      </c>
      <c r="E57" s="129">
        <v>1.554</v>
      </c>
      <c r="F57" s="129">
        <v>148.239</v>
      </c>
      <c r="G57" s="130">
        <f t="shared" si="2"/>
        <v>149.793</v>
      </c>
      <c r="H57" s="129">
        <v>148.239</v>
      </c>
    </row>
    <row r="58" spans="1:8" ht="15" outlineLevel="1">
      <c r="A58" s="131" t="s">
        <v>367</v>
      </c>
      <c r="B58" s="15" t="s">
        <v>101</v>
      </c>
      <c r="C58" s="129">
        <v>5.5</v>
      </c>
      <c r="D58" s="129">
        <v>2.298</v>
      </c>
      <c r="E58" s="129">
        <v>2.4</v>
      </c>
      <c r="F58" s="129">
        <v>344.324</v>
      </c>
      <c r="G58" s="130">
        <f t="shared" si="2"/>
        <v>346.724</v>
      </c>
      <c r="H58" s="129">
        <v>344.348</v>
      </c>
    </row>
    <row r="59" spans="1:8" ht="15" outlineLevel="1">
      <c r="A59" s="131" t="s">
        <v>18</v>
      </c>
      <c r="B59" s="11" t="s">
        <v>101</v>
      </c>
      <c r="C59" s="129">
        <v>1.5</v>
      </c>
      <c r="D59" s="129">
        <v>10.999</v>
      </c>
      <c r="E59" s="129">
        <v>550.545</v>
      </c>
      <c r="F59" s="129">
        <v>0.174</v>
      </c>
      <c r="G59" s="130">
        <f t="shared" si="2"/>
        <v>550.7189999999999</v>
      </c>
      <c r="H59" s="129">
        <v>539.453</v>
      </c>
    </row>
    <row r="60" spans="1:8" ht="15" outlineLevel="1">
      <c r="A60" s="131" t="s">
        <v>20</v>
      </c>
      <c r="B60" s="11" t="s">
        <v>101</v>
      </c>
      <c r="C60" s="129">
        <v>1.703</v>
      </c>
      <c r="D60" s="129">
        <v>2.031</v>
      </c>
      <c r="E60" s="129">
        <v>2.585</v>
      </c>
      <c r="F60" s="129">
        <v>30.381</v>
      </c>
      <c r="G60" s="130">
        <f t="shared" si="2"/>
        <v>32.966</v>
      </c>
      <c r="H60" s="129">
        <v>30.901</v>
      </c>
    </row>
    <row r="61" spans="1:8" ht="15" outlineLevel="1">
      <c r="A61" s="131" t="s">
        <v>21</v>
      </c>
      <c r="B61" s="15" t="s">
        <v>101</v>
      </c>
      <c r="C61" s="129">
        <v>2.98</v>
      </c>
      <c r="D61" s="129">
        <v>1.72</v>
      </c>
      <c r="E61" s="129">
        <v>155.227</v>
      </c>
      <c r="F61" s="129">
        <v>0</v>
      </c>
      <c r="G61" s="130">
        <f t="shared" si="2"/>
        <v>155.227</v>
      </c>
      <c r="H61" s="129">
        <v>153.395</v>
      </c>
    </row>
    <row r="62" spans="1:8" ht="15" outlineLevel="1">
      <c r="A62" s="131" t="s">
        <v>23</v>
      </c>
      <c r="B62" s="15" t="s">
        <v>101</v>
      </c>
      <c r="C62" s="129">
        <v>1.5</v>
      </c>
      <c r="D62" s="129">
        <v>1.657</v>
      </c>
      <c r="E62" s="129">
        <v>76.292</v>
      </c>
      <c r="F62" s="129">
        <v>0</v>
      </c>
      <c r="G62" s="130">
        <f t="shared" si="2"/>
        <v>76.292</v>
      </c>
      <c r="H62" s="129">
        <v>74.566</v>
      </c>
    </row>
    <row r="63" spans="1:8" ht="15" outlineLevel="1">
      <c r="A63" s="131" t="s">
        <v>24</v>
      </c>
      <c r="B63" s="15" t="s">
        <v>101</v>
      </c>
      <c r="C63" s="129">
        <v>1.95</v>
      </c>
      <c r="D63" s="129">
        <v>1.579</v>
      </c>
      <c r="E63" s="129">
        <v>62.01</v>
      </c>
      <c r="F63" s="129">
        <v>0</v>
      </c>
      <c r="G63" s="130">
        <f t="shared" si="2"/>
        <v>62.01</v>
      </c>
      <c r="H63" s="129">
        <v>60.425</v>
      </c>
    </row>
    <row r="64" spans="1:8" ht="15" outlineLevel="1">
      <c r="A64" s="131" t="s">
        <v>26</v>
      </c>
      <c r="B64" s="11" t="s">
        <v>101</v>
      </c>
      <c r="C64" s="129">
        <v>2.4</v>
      </c>
      <c r="D64" s="129">
        <v>2.586</v>
      </c>
      <c r="E64" s="129">
        <v>10.033</v>
      </c>
      <c r="F64" s="129">
        <v>0</v>
      </c>
      <c r="G64" s="130">
        <f t="shared" si="2"/>
        <v>10.033</v>
      </c>
      <c r="H64" s="129">
        <v>7.447</v>
      </c>
    </row>
    <row r="65" spans="1:8" ht="15" outlineLevel="1">
      <c r="A65" s="131" t="s">
        <v>28</v>
      </c>
      <c r="B65" s="11" t="s">
        <v>101</v>
      </c>
      <c r="C65" s="64">
        <v>1.5</v>
      </c>
      <c r="D65" s="64">
        <v>3.382</v>
      </c>
      <c r="E65" s="64">
        <v>3.395</v>
      </c>
      <c r="F65" s="64">
        <v>4.56</v>
      </c>
      <c r="G65" s="130">
        <f t="shared" si="2"/>
        <v>7.955</v>
      </c>
      <c r="H65" s="64">
        <v>4.56</v>
      </c>
    </row>
    <row r="66" spans="1:8" ht="15" outlineLevel="1">
      <c r="A66" s="131" t="s">
        <v>29</v>
      </c>
      <c r="B66" s="11" t="s">
        <v>101</v>
      </c>
      <c r="C66" s="129">
        <v>1.552</v>
      </c>
      <c r="D66" s="129">
        <v>2.489</v>
      </c>
      <c r="E66" s="129">
        <v>10.528</v>
      </c>
      <c r="F66" s="129">
        <v>0</v>
      </c>
      <c r="G66" s="130">
        <f>SUM(E66:F66)</f>
        <v>10.528</v>
      </c>
      <c r="H66" s="129">
        <v>8.032</v>
      </c>
    </row>
    <row r="67" spans="1:8" ht="15">
      <c r="A67" s="131"/>
      <c r="B67" s="12" t="s">
        <v>391</v>
      </c>
      <c r="C67" s="130">
        <f aca="true" t="shared" si="3" ref="C67:H67">SUBTOTAL(9,C43:C66)</f>
        <v>67.28500000000001</v>
      </c>
      <c r="D67" s="130">
        <f t="shared" si="3"/>
        <v>79.731</v>
      </c>
      <c r="E67" s="130">
        <f t="shared" si="3"/>
        <v>2861.032</v>
      </c>
      <c r="F67" s="130">
        <f t="shared" si="3"/>
        <v>545.137</v>
      </c>
      <c r="G67" s="130">
        <f t="shared" si="3"/>
        <v>3406.169</v>
      </c>
      <c r="H67" s="130">
        <f t="shared" si="3"/>
        <v>3297.68</v>
      </c>
    </row>
    <row r="68" spans="1:8" ht="15" outlineLevel="1">
      <c r="A68" s="131" t="s">
        <v>473</v>
      </c>
      <c r="B68" s="11" t="s">
        <v>474</v>
      </c>
      <c r="C68" s="129">
        <v>0.15</v>
      </c>
      <c r="D68" s="129">
        <v>0.108</v>
      </c>
      <c r="E68" s="129">
        <v>0.11</v>
      </c>
      <c r="F68" s="129">
        <v>0</v>
      </c>
      <c r="G68" s="130">
        <f>F68+E68</f>
        <v>0.11</v>
      </c>
      <c r="H68" s="129">
        <v>0</v>
      </c>
    </row>
    <row r="69" spans="1:8" ht="15">
      <c r="A69" s="131"/>
      <c r="B69" s="12" t="s">
        <v>488</v>
      </c>
      <c r="C69" s="130">
        <f>SUBTOTAL(9,C68)</f>
        <v>0.15</v>
      </c>
      <c r="D69" s="130">
        <f>SUBTOTAL(9,D68)</f>
        <v>0.108</v>
      </c>
      <c r="E69" s="130">
        <f>SUBTOTAL(9,E68)</f>
        <v>0.11</v>
      </c>
      <c r="F69" s="130">
        <f>SUBTOTAL(9,F68)</f>
        <v>0</v>
      </c>
      <c r="G69" s="130">
        <f>SUBTOTAL(9,G68:G68)</f>
        <v>0.11</v>
      </c>
      <c r="H69" s="130">
        <f>SUBTOTAL(9,H68)</f>
        <v>0</v>
      </c>
    </row>
    <row r="70" spans="1:8" ht="15">
      <c r="A70" s="131"/>
      <c r="B70" s="12" t="s">
        <v>392</v>
      </c>
      <c r="C70" s="130">
        <f aca="true" t="shared" si="4" ref="C70:H70">C42+C67+C69</f>
        <v>80.68</v>
      </c>
      <c r="D70" s="130">
        <f t="shared" si="4"/>
        <v>98.216</v>
      </c>
      <c r="E70" s="130">
        <f t="shared" si="4"/>
        <v>3275.0380000000005</v>
      </c>
      <c r="F70" s="130">
        <f t="shared" si="4"/>
        <v>576.3059999999999</v>
      </c>
      <c r="G70" s="130">
        <f t="shared" si="4"/>
        <v>3851.344</v>
      </c>
      <c r="H70" s="130">
        <f t="shared" si="4"/>
        <v>3781.757</v>
      </c>
    </row>
    <row r="71" ht="14.25">
      <c r="C71" s="7"/>
    </row>
    <row r="72" ht="14.25">
      <c r="A72" s="61" t="s">
        <v>475</v>
      </c>
    </row>
    <row r="73" ht="14.25">
      <c r="A73" s="1" t="s">
        <v>476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landscape" paperSize="9" scale="74" r:id="rId2"/>
  <ignoredErrors>
    <ignoredError sqref="G67:G68" formula="1"/>
    <ignoredError sqref="G65:G66 G3:G64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G96"/>
  <sheetViews>
    <sheetView view="pageBreakPreview" zoomScaleSheetLayoutView="100" zoomScalePageLayoutView="0" workbookViewId="0" topLeftCell="A1">
      <selection activeCell="F90" sqref="F90"/>
    </sheetView>
  </sheetViews>
  <sheetFormatPr defaultColWidth="9.140625" defaultRowHeight="12.75"/>
  <cols>
    <col min="1" max="1" width="49.7109375" style="6" customWidth="1"/>
    <col min="2" max="2" width="15.00390625" style="6" customWidth="1"/>
    <col min="3" max="3" width="18.421875" style="6" customWidth="1"/>
    <col min="4" max="4" width="18.7109375" style="6" customWidth="1"/>
    <col min="5" max="5" width="16.7109375" style="6" customWidth="1"/>
    <col min="6" max="6" width="16.57421875" style="6" customWidth="1"/>
    <col min="7" max="7" width="16.28125" style="6" customWidth="1"/>
    <col min="8" max="8" width="14.8515625" style="6" customWidth="1"/>
    <col min="9" max="9" width="4.00390625" style="6" bestFit="1" customWidth="1"/>
    <col min="10" max="10" width="41.00390625" style="6" bestFit="1" customWidth="1"/>
    <col min="11" max="11" width="10.140625" style="6" bestFit="1" customWidth="1"/>
    <col min="12" max="12" width="41.00390625" style="6" bestFit="1" customWidth="1"/>
    <col min="13" max="13" width="10.140625" style="6" bestFit="1" customWidth="1"/>
    <col min="14" max="14" width="41.00390625" style="6" bestFit="1" customWidth="1"/>
    <col min="15" max="15" width="10.140625" style="6" bestFit="1" customWidth="1"/>
    <col min="16" max="16384" width="9.140625" style="6" customWidth="1"/>
  </cols>
  <sheetData>
    <row r="1" spans="1:7" ht="14.25">
      <c r="A1" s="32" t="s">
        <v>579</v>
      </c>
      <c r="B1" s="32"/>
      <c r="C1" s="32"/>
      <c r="D1" s="32"/>
      <c r="E1" s="48"/>
      <c r="F1" s="48"/>
      <c r="G1" s="48"/>
    </row>
    <row r="2" spans="1:7" ht="42.75">
      <c r="A2" s="16" t="s">
        <v>407</v>
      </c>
      <c r="B2" s="16" t="s">
        <v>109</v>
      </c>
      <c r="C2" s="16" t="s">
        <v>495</v>
      </c>
      <c r="D2" s="16" t="s">
        <v>496</v>
      </c>
      <c r="E2" s="21" t="s">
        <v>378</v>
      </c>
      <c r="F2" s="21" t="s">
        <v>380</v>
      </c>
      <c r="G2" s="21" t="s">
        <v>379</v>
      </c>
    </row>
    <row r="3" spans="1:7" ht="14.25">
      <c r="A3" s="22" t="s">
        <v>307</v>
      </c>
      <c r="B3" s="98">
        <v>551</v>
      </c>
      <c r="C3" s="128">
        <v>117.68083241</v>
      </c>
      <c r="D3" s="128">
        <v>62.688263</v>
      </c>
      <c r="E3" s="112">
        <f>+B3/B$80</f>
        <v>0.0025105250688002333</v>
      </c>
      <c r="F3" s="112">
        <f aca="true" t="shared" si="0" ref="F3:G18">+C3/C$80</f>
        <v>0.08615731982969704</v>
      </c>
      <c r="G3" s="112">
        <f t="shared" si="0"/>
        <v>0.11202866662302621</v>
      </c>
    </row>
    <row r="4" spans="1:7" ht="14.25">
      <c r="A4" s="22" t="s">
        <v>308</v>
      </c>
      <c r="B4" s="98">
        <v>833</v>
      </c>
      <c r="C4" s="128">
        <v>80.79378802</v>
      </c>
      <c r="D4" s="128">
        <v>51.89797</v>
      </c>
      <c r="E4" s="112">
        <f aca="true" t="shared" si="1" ref="E4:E67">+B4/B$80</f>
        <v>0.003795403597659881</v>
      </c>
      <c r="F4" s="112">
        <f t="shared" si="0"/>
        <v>0.059151317101835625</v>
      </c>
      <c r="G4" s="112">
        <f t="shared" si="0"/>
        <v>0.09274559704329048</v>
      </c>
    </row>
    <row r="5" spans="1:7" ht="14.25">
      <c r="A5" s="22" t="s">
        <v>309</v>
      </c>
      <c r="B5" s="89">
        <v>521</v>
      </c>
      <c r="C5" s="128">
        <v>43.51682596</v>
      </c>
      <c r="D5" s="128">
        <v>45.342652</v>
      </c>
      <c r="E5" s="112">
        <f t="shared" si="1"/>
        <v>0.0023738358636023983</v>
      </c>
      <c r="F5" s="112">
        <f t="shared" si="0"/>
        <v>0.031859845103291304</v>
      </c>
      <c r="G5" s="112">
        <f t="shared" si="0"/>
        <v>0.0810307480478745</v>
      </c>
    </row>
    <row r="6" spans="1:7" ht="14.25">
      <c r="A6" s="22" t="s">
        <v>369</v>
      </c>
      <c r="B6" s="98">
        <v>467</v>
      </c>
      <c r="C6" s="128">
        <v>41.74956579</v>
      </c>
      <c r="D6" s="128">
        <v>41.298065</v>
      </c>
      <c r="E6" s="112">
        <f t="shared" si="1"/>
        <v>0.0021277952942462958</v>
      </c>
      <c r="F6" s="112">
        <f t="shared" si="0"/>
        <v>0.030565986141124102</v>
      </c>
      <c r="G6" s="112">
        <f t="shared" si="0"/>
        <v>0.0738027652171678</v>
      </c>
    </row>
    <row r="7" spans="1:7" ht="14.25">
      <c r="A7" s="22" t="s">
        <v>370</v>
      </c>
      <c r="B7" s="89">
        <v>13</v>
      </c>
      <c r="C7" s="128">
        <v>73.55933228</v>
      </c>
      <c r="D7" s="128">
        <v>39.574619</v>
      </c>
      <c r="E7" s="112">
        <f t="shared" si="1"/>
        <v>5.923198891906177E-05</v>
      </c>
      <c r="F7" s="112">
        <f t="shared" si="0"/>
        <v>0.053854776414450065</v>
      </c>
      <c r="G7" s="112">
        <f t="shared" si="0"/>
        <v>0.07072283688390407</v>
      </c>
    </row>
    <row r="8" spans="1:7" ht="14.25">
      <c r="A8" s="22" t="s">
        <v>310</v>
      </c>
      <c r="B8" s="98">
        <v>724</v>
      </c>
      <c r="C8" s="128">
        <v>56.052424009999996</v>
      </c>
      <c r="D8" s="128">
        <v>36.570074</v>
      </c>
      <c r="E8" s="112">
        <f t="shared" si="1"/>
        <v>0.0032987661521077477</v>
      </c>
      <c r="F8" s="112">
        <f t="shared" si="0"/>
        <v>0.04103749543369974</v>
      </c>
      <c r="G8" s="112">
        <f t="shared" si="0"/>
        <v>0.06535348775775457</v>
      </c>
    </row>
    <row r="9" spans="1:7" ht="14.25">
      <c r="A9" s="22" t="s">
        <v>311</v>
      </c>
      <c r="B9" s="98">
        <v>667</v>
      </c>
      <c r="C9" s="128">
        <v>74.53315463</v>
      </c>
      <c r="D9" s="128">
        <v>32.680882</v>
      </c>
      <c r="E9" s="112">
        <f t="shared" si="1"/>
        <v>0.0030390566622318614</v>
      </c>
      <c r="F9" s="112">
        <f t="shared" si="0"/>
        <v>0.05456773809179393</v>
      </c>
      <c r="G9" s="112">
        <f t="shared" si="0"/>
        <v>0.058403207543403425</v>
      </c>
    </row>
    <row r="10" spans="1:7" ht="14.25">
      <c r="A10" s="22" t="s">
        <v>381</v>
      </c>
      <c r="B10" s="98">
        <v>156</v>
      </c>
      <c r="C10" s="128">
        <v>39.105790799999994</v>
      </c>
      <c r="D10" s="128">
        <v>19.964837</v>
      </c>
      <c r="E10" s="112">
        <f t="shared" si="1"/>
        <v>0.0007107838670287412</v>
      </c>
      <c r="F10" s="112">
        <f t="shared" si="0"/>
        <v>0.028630406975796677</v>
      </c>
      <c r="G10" s="112">
        <f t="shared" si="0"/>
        <v>0.03567867350952217</v>
      </c>
    </row>
    <row r="11" spans="1:7" ht="14.25">
      <c r="A11" s="22" t="s">
        <v>477</v>
      </c>
      <c r="B11" s="98">
        <v>55</v>
      </c>
      <c r="C11" s="128">
        <v>14.41445747</v>
      </c>
      <c r="D11" s="128">
        <v>19.676321</v>
      </c>
      <c r="E11" s="112">
        <f t="shared" si="1"/>
        <v>0.00025059687619603056</v>
      </c>
      <c r="F11" s="112">
        <f t="shared" si="0"/>
        <v>0.010553214121459797</v>
      </c>
      <c r="G11" s="112">
        <f t="shared" si="0"/>
        <v>0.03516307359922622</v>
      </c>
    </row>
    <row r="12" spans="1:7" ht="14.25">
      <c r="A12" s="22" t="s">
        <v>312</v>
      </c>
      <c r="B12" s="89">
        <v>610</v>
      </c>
      <c r="C12" s="128">
        <v>29.72326458</v>
      </c>
      <c r="D12" s="128">
        <v>19.493109</v>
      </c>
      <c r="E12" s="112">
        <f t="shared" si="1"/>
        <v>0.002779347172355975</v>
      </c>
      <c r="F12" s="112">
        <f t="shared" si="0"/>
        <v>0.021761205800105758</v>
      </c>
      <c r="G12" s="112">
        <f t="shared" si="0"/>
        <v>0.03483565990028009</v>
      </c>
    </row>
    <row r="13" spans="1:7" ht="14.25">
      <c r="A13" s="22" t="s">
        <v>313</v>
      </c>
      <c r="B13" s="98">
        <v>25515</v>
      </c>
      <c r="C13" s="128">
        <v>197.36982396000002</v>
      </c>
      <c r="D13" s="128">
        <v>19.342482</v>
      </c>
      <c r="E13" s="112">
        <f t="shared" si="1"/>
        <v>0.11625416902075854</v>
      </c>
      <c r="F13" s="112">
        <f t="shared" si="0"/>
        <v>0.1444997855590264</v>
      </c>
      <c r="G13" s="112">
        <f t="shared" si="0"/>
        <v>0.034566478060492525</v>
      </c>
    </row>
    <row r="14" spans="1:7" ht="14.25">
      <c r="A14" s="22" t="s">
        <v>314</v>
      </c>
      <c r="B14" s="98">
        <v>2001</v>
      </c>
      <c r="C14" s="128">
        <v>38.11469158</v>
      </c>
      <c r="D14" s="128">
        <v>16.05082</v>
      </c>
      <c r="E14" s="112">
        <f t="shared" si="1"/>
        <v>0.009117169986695584</v>
      </c>
      <c r="F14" s="112">
        <f t="shared" si="0"/>
        <v>0.027904796434710406</v>
      </c>
      <c r="G14" s="112">
        <f t="shared" si="0"/>
        <v>0.028684029142842925</v>
      </c>
    </row>
    <row r="15" spans="1:7" ht="14.25">
      <c r="A15" s="22" t="s">
        <v>478</v>
      </c>
      <c r="B15" s="98">
        <v>314</v>
      </c>
      <c r="C15" s="128">
        <v>288.26261751</v>
      </c>
      <c r="D15" s="128">
        <v>15.044573</v>
      </c>
      <c r="E15" s="112">
        <f t="shared" si="1"/>
        <v>0.001430680347737338</v>
      </c>
      <c r="F15" s="112">
        <f t="shared" si="0"/>
        <v>0.21104485771502962</v>
      </c>
      <c r="G15" s="112">
        <f t="shared" si="0"/>
        <v>0.026885789658947504</v>
      </c>
    </row>
    <row r="16" spans="1:7" ht="14.25">
      <c r="A16" s="22" t="s">
        <v>315</v>
      </c>
      <c r="B16" s="98">
        <v>1429</v>
      </c>
      <c r="C16" s="128">
        <v>3.08166907</v>
      </c>
      <c r="D16" s="128">
        <v>13.309509</v>
      </c>
      <c r="E16" s="112">
        <f t="shared" si="1"/>
        <v>0.006510962474256867</v>
      </c>
      <c r="F16" s="112">
        <f t="shared" si="0"/>
        <v>0.0022561732631890636</v>
      </c>
      <c r="G16" s="112">
        <f t="shared" si="0"/>
        <v>0.023785099081101786</v>
      </c>
    </row>
    <row r="17" spans="1:7" ht="14.25">
      <c r="A17" s="22" t="s">
        <v>316</v>
      </c>
      <c r="B17" s="89">
        <v>3765</v>
      </c>
      <c r="C17" s="128">
        <v>20.146878670000003</v>
      </c>
      <c r="D17" s="128">
        <v>12.123756</v>
      </c>
      <c r="E17" s="112">
        <f t="shared" si="1"/>
        <v>0.01715449525232827</v>
      </c>
      <c r="F17" s="112">
        <f t="shared" si="0"/>
        <v>0.014750074702851872</v>
      </c>
      <c r="G17" s="112">
        <f t="shared" si="0"/>
        <v>0.021666068800517153</v>
      </c>
    </row>
    <row r="18" spans="1:7" ht="14.25">
      <c r="A18" s="22" t="s">
        <v>317</v>
      </c>
      <c r="B18" s="98">
        <v>52</v>
      </c>
      <c r="C18" s="128">
        <v>5.63354494</v>
      </c>
      <c r="D18" s="128">
        <v>10.875923</v>
      </c>
      <c r="E18" s="112">
        <f t="shared" si="1"/>
        <v>0.00023692795567624707</v>
      </c>
      <c r="F18" s="112">
        <f t="shared" si="0"/>
        <v>0.004124470597552526</v>
      </c>
      <c r="G18" s="112">
        <f t="shared" si="0"/>
        <v>0.019436096865288854</v>
      </c>
    </row>
    <row r="19" spans="1:7" ht="14.25">
      <c r="A19" s="22" t="s">
        <v>318</v>
      </c>
      <c r="B19" s="98">
        <v>50</v>
      </c>
      <c r="C19" s="128">
        <v>16.80463209</v>
      </c>
      <c r="D19" s="128">
        <v>8.786312</v>
      </c>
      <c r="E19" s="112">
        <f t="shared" si="1"/>
        <v>0.0002278153419963914</v>
      </c>
      <c r="F19" s="112">
        <f aca="true" t="shared" si="2" ref="F19:F79">+C19/C$80</f>
        <v>0.012303125597839406</v>
      </c>
      <c r="G19" s="112">
        <f aca="true" t="shared" si="3" ref="G19:G79">+D19/D$80</f>
        <v>0.01570180398671909</v>
      </c>
    </row>
    <row r="20" spans="1:7" ht="14.25">
      <c r="A20" s="22" t="s">
        <v>319</v>
      </c>
      <c r="B20" s="98">
        <v>1909</v>
      </c>
      <c r="C20" s="128">
        <v>22.50461445</v>
      </c>
      <c r="D20" s="128">
        <v>8.533807</v>
      </c>
      <c r="E20" s="112">
        <f t="shared" si="1"/>
        <v>0.008697989757422224</v>
      </c>
      <c r="F20" s="112">
        <f t="shared" si="2"/>
        <v>0.016476236827229557</v>
      </c>
      <c r="G20" s="112">
        <f t="shared" si="3"/>
        <v>0.015250558456664327</v>
      </c>
    </row>
    <row r="21" spans="1:7" ht="14.25">
      <c r="A21" s="22" t="s">
        <v>382</v>
      </c>
      <c r="B21" s="98">
        <v>2</v>
      </c>
      <c r="C21" s="128">
        <v>2.9623536699999997</v>
      </c>
      <c r="D21" s="128">
        <v>7.911374</v>
      </c>
      <c r="E21" s="112">
        <f t="shared" si="1"/>
        <v>9.112613679855656E-06</v>
      </c>
      <c r="F21" s="112">
        <f t="shared" si="2"/>
        <v>0.0021688192322234</v>
      </c>
      <c r="G21" s="112">
        <f t="shared" si="3"/>
        <v>0.01413822361573613</v>
      </c>
    </row>
    <row r="22" spans="1:7" ht="14.25">
      <c r="A22" s="22" t="s">
        <v>383</v>
      </c>
      <c r="B22" s="98">
        <v>532</v>
      </c>
      <c r="C22" s="128">
        <v>15.81233684</v>
      </c>
      <c r="D22" s="128">
        <v>7.052726</v>
      </c>
      <c r="E22" s="112">
        <f t="shared" si="1"/>
        <v>0.0024239552388416047</v>
      </c>
      <c r="F22" s="112">
        <f t="shared" si="2"/>
        <v>0.011576639410846102</v>
      </c>
      <c r="G22" s="112">
        <f t="shared" si="3"/>
        <v>0.012603754706643398</v>
      </c>
    </row>
    <row r="23" spans="1:7" ht="14.25">
      <c r="A23" s="22" t="s">
        <v>320</v>
      </c>
      <c r="B23" s="98">
        <v>5618</v>
      </c>
      <c r="C23" s="128">
        <v>13.42504064</v>
      </c>
      <c r="D23" s="128">
        <v>6.156937</v>
      </c>
      <c r="E23" s="112">
        <f t="shared" si="1"/>
        <v>0.025597331826714538</v>
      </c>
      <c r="F23" s="112">
        <f t="shared" si="2"/>
        <v>0.009828835303589103</v>
      </c>
      <c r="G23" s="112">
        <f t="shared" si="3"/>
        <v>0.011002912021856073</v>
      </c>
    </row>
    <row r="24" spans="1:7" ht="14.25">
      <c r="A24" s="22" t="s">
        <v>321</v>
      </c>
      <c r="B24" s="98">
        <v>384</v>
      </c>
      <c r="C24" s="128">
        <v>14.363352769999999</v>
      </c>
      <c r="D24" s="128">
        <v>5.580144</v>
      </c>
      <c r="E24" s="112">
        <f t="shared" si="1"/>
        <v>0.001749621826532286</v>
      </c>
      <c r="F24" s="112">
        <f t="shared" si="2"/>
        <v>0.010515798988574259</v>
      </c>
      <c r="G24" s="112">
        <f t="shared" si="3"/>
        <v>0.009972139312337942</v>
      </c>
    </row>
    <row r="25" spans="1:7" ht="14.25">
      <c r="A25" s="22" t="s">
        <v>384</v>
      </c>
      <c r="B25" s="89">
        <v>3608</v>
      </c>
      <c r="C25" s="128">
        <v>4.1914710600000005</v>
      </c>
      <c r="D25" s="128">
        <v>5.088467</v>
      </c>
      <c r="E25" s="112">
        <f t="shared" si="1"/>
        <v>0.016439155078459604</v>
      </c>
      <c r="F25" s="112">
        <f t="shared" si="2"/>
        <v>0.0030686893122507555</v>
      </c>
      <c r="G25" s="112">
        <f t="shared" si="3"/>
        <v>0.00909347533150297</v>
      </c>
    </row>
    <row r="26" spans="1:7" ht="14.25">
      <c r="A26" s="22" t="s">
        <v>322</v>
      </c>
      <c r="B26" s="98">
        <v>2817</v>
      </c>
      <c r="C26" s="128">
        <v>23.283097989999998</v>
      </c>
      <c r="D26" s="128">
        <v>3.958241</v>
      </c>
      <c r="E26" s="112">
        <f t="shared" si="1"/>
        <v>0.012835116368076691</v>
      </c>
      <c r="F26" s="112">
        <f t="shared" si="2"/>
        <v>0.01704618567925888</v>
      </c>
      <c r="G26" s="112">
        <f t="shared" si="3"/>
        <v>0.007073675999007883</v>
      </c>
    </row>
    <row r="27" spans="1:7" ht="14.25">
      <c r="A27" s="22" t="s">
        <v>323</v>
      </c>
      <c r="B27" s="98">
        <v>19378</v>
      </c>
      <c r="C27" s="128">
        <v>3.23179091</v>
      </c>
      <c r="D27" s="128">
        <v>3.24473</v>
      </c>
      <c r="E27" s="112">
        <f t="shared" si="1"/>
        <v>0.08829211394412145</v>
      </c>
      <c r="F27" s="112">
        <f t="shared" si="2"/>
        <v>0.0023660815219719404</v>
      </c>
      <c r="G27" s="112">
        <f t="shared" si="3"/>
        <v>0.00579857788453529</v>
      </c>
    </row>
    <row r="28" spans="1:7" ht="14.25">
      <c r="A28" s="22" t="s">
        <v>324</v>
      </c>
      <c r="B28" s="89">
        <v>5921</v>
      </c>
      <c r="C28" s="128">
        <v>1.9939273</v>
      </c>
      <c r="D28" s="128">
        <v>3.104601</v>
      </c>
      <c r="E28" s="112">
        <f t="shared" si="1"/>
        <v>0.02697789279921267</v>
      </c>
      <c r="F28" s="112">
        <f t="shared" si="2"/>
        <v>0.001459808097760075</v>
      </c>
      <c r="G28" s="112">
        <f t="shared" si="3"/>
        <v>0.005548156764632542</v>
      </c>
    </row>
    <row r="29" spans="1:7" ht="14.25">
      <c r="A29" s="22" t="s">
        <v>325</v>
      </c>
      <c r="B29" s="98">
        <v>3714</v>
      </c>
      <c r="C29" s="128">
        <v>5.00712016</v>
      </c>
      <c r="D29" s="128">
        <v>2.752609</v>
      </c>
      <c r="E29" s="112">
        <f t="shared" si="1"/>
        <v>0.016922123603491955</v>
      </c>
      <c r="F29" s="112">
        <f t="shared" si="2"/>
        <v>0.0036658480758178713</v>
      </c>
      <c r="G29" s="112">
        <f t="shared" si="3"/>
        <v>0.004919120442123936</v>
      </c>
    </row>
    <row r="30" spans="1:7" ht="14.25">
      <c r="A30" s="22" t="s">
        <v>326</v>
      </c>
      <c r="B30" s="98">
        <v>2998</v>
      </c>
      <c r="C30" s="128">
        <v>14.453384369999998</v>
      </c>
      <c r="D30" s="128">
        <v>2.689455</v>
      </c>
      <c r="E30" s="112">
        <f t="shared" si="1"/>
        <v>0.013659807906103629</v>
      </c>
      <c r="F30" s="112">
        <f t="shared" si="2"/>
        <v>0.010581713557643199</v>
      </c>
      <c r="G30" s="112">
        <f t="shared" si="3"/>
        <v>0.004806259468261722</v>
      </c>
    </row>
    <row r="31" spans="1:7" ht="14.25">
      <c r="A31" s="22" t="s">
        <v>327</v>
      </c>
      <c r="B31" s="98">
        <v>541</v>
      </c>
      <c r="C31" s="128">
        <v>2.41171581</v>
      </c>
      <c r="D31" s="128">
        <v>2.681098</v>
      </c>
      <c r="E31" s="112">
        <f t="shared" si="1"/>
        <v>0.002464962000400955</v>
      </c>
      <c r="F31" s="112">
        <f t="shared" si="2"/>
        <v>0.0017656823641132747</v>
      </c>
      <c r="G31" s="112">
        <f t="shared" si="3"/>
        <v>0.004791324877284642</v>
      </c>
    </row>
    <row r="32" spans="1:7" ht="14.25">
      <c r="A32" s="22" t="s">
        <v>328</v>
      </c>
      <c r="B32" s="98">
        <v>220</v>
      </c>
      <c r="C32" s="128">
        <v>2.0754744</v>
      </c>
      <c r="D32" s="128">
        <v>2.510201</v>
      </c>
      <c r="E32" s="112">
        <f t="shared" si="1"/>
        <v>0.0010023875047841223</v>
      </c>
      <c r="F32" s="112">
        <f t="shared" si="2"/>
        <v>0.001519510934934154</v>
      </c>
      <c r="G32" s="112">
        <f t="shared" si="3"/>
        <v>0.004485919014629374</v>
      </c>
    </row>
    <row r="33" spans="1:7" ht="14.25">
      <c r="A33" s="22" t="s">
        <v>329</v>
      </c>
      <c r="B33" s="98">
        <v>131</v>
      </c>
      <c r="C33" s="128">
        <v>7.00489409</v>
      </c>
      <c r="D33" s="128">
        <v>2.270079</v>
      </c>
      <c r="E33" s="112">
        <f t="shared" si="1"/>
        <v>0.0005968761960305455</v>
      </c>
      <c r="F33" s="112">
        <f t="shared" si="2"/>
        <v>0.005128472395424693</v>
      </c>
      <c r="G33" s="112">
        <f t="shared" si="3"/>
        <v>0.004056802842007805</v>
      </c>
    </row>
    <row r="34" spans="1:7" ht="14.25">
      <c r="A34" s="22" t="s">
        <v>330</v>
      </c>
      <c r="B34" s="98">
        <v>6636</v>
      </c>
      <c r="C34" s="128">
        <v>2.31026403</v>
      </c>
      <c r="D34" s="128">
        <v>2.181867</v>
      </c>
      <c r="E34" s="112">
        <f t="shared" si="1"/>
        <v>0.030235652189761066</v>
      </c>
      <c r="F34" s="112">
        <f t="shared" si="2"/>
        <v>0.0016914067724323875</v>
      </c>
      <c r="G34" s="112">
        <f t="shared" si="3"/>
        <v>0.0038991613271974427</v>
      </c>
    </row>
    <row r="35" spans="1:7" ht="14.25">
      <c r="A35" s="22" t="s">
        <v>331</v>
      </c>
      <c r="B35" s="98">
        <v>43987</v>
      </c>
      <c r="C35" s="128">
        <v>3.93691392</v>
      </c>
      <c r="D35" s="128">
        <v>2.169401</v>
      </c>
      <c r="E35" s="112">
        <f t="shared" si="1"/>
        <v>0.20041826896790538</v>
      </c>
      <c r="F35" s="112">
        <f t="shared" si="2"/>
        <v>0.0028823211461121777</v>
      </c>
      <c r="G35" s="112">
        <f t="shared" si="3"/>
        <v>0.003876883642487585</v>
      </c>
    </row>
    <row r="36" spans="1:7" ht="14.25">
      <c r="A36" s="22" t="s">
        <v>371</v>
      </c>
      <c r="B36" s="98">
        <v>1843</v>
      </c>
      <c r="C36" s="128">
        <v>1.81718329</v>
      </c>
      <c r="D36" s="128">
        <v>2.160827</v>
      </c>
      <c r="E36" s="112">
        <f t="shared" si="1"/>
        <v>0.008397273505986987</v>
      </c>
      <c r="F36" s="112">
        <f t="shared" si="2"/>
        <v>0.0013304090283814734</v>
      </c>
      <c r="G36" s="112">
        <f t="shared" si="3"/>
        <v>0.003861561256100426</v>
      </c>
    </row>
    <row r="37" spans="1:7" ht="14.25">
      <c r="A37" s="22" t="s">
        <v>372</v>
      </c>
      <c r="B37" s="98">
        <v>30</v>
      </c>
      <c r="C37" s="128">
        <v>2.66869035</v>
      </c>
      <c r="D37" s="128">
        <v>2.002447</v>
      </c>
      <c r="E37" s="112">
        <f t="shared" si="1"/>
        <v>0.00013668920519783483</v>
      </c>
      <c r="F37" s="112">
        <f t="shared" si="2"/>
        <v>0.001953820374165181</v>
      </c>
      <c r="G37" s="112">
        <f t="shared" si="3"/>
        <v>0.0035785242190117627</v>
      </c>
    </row>
    <row r="38" spans="1:7" ht="14.25">
      <c r="A38" s="22" t="s">
        <v>332</v>
      </c>
      <c r="B38" s="98">
        <v>274</v>
      </c>
      <c r="C38" s="128">
        <v>2.92958844</v>
      </c>
      <c r="D38" s="128">
        <v>1.988129</v>
      </c>
      <c r="E38" s="112">
        <f t="shared" si="1"/>
        <v>0.001248428074140225</v>
      </c>
      <c r="F38" s="112">
        <f t="shared" si="2"/>
        <v>0.002144830921275969</v>
      </c>
      <c r="G38" s="112">
        <f t="shared" si="3"/>
        <v>0.0035529368702490686</v>
      </c>
    </row>
    <row r="39" spans="1:7" ht="14.25">
      <c r="A39" s="22" t="s">
        <v>373</v>
      </c>
      <c r="B39" s="98">
        <v>940</v>
      </c>
      <c r="C39" s="128">
        <v>1.4751792</v>
      </c>
      <c r="D39" s="128">
        <v>1.903538</v>
      </c>
      <c r="E39" s="112">
        <f t="shared" si="1"/>
        <v>0.004282928429532158</v>
      </c>
      <c r="F39" s="112">
        <f t="shared" si="2"/>
        <v>0.001080018585335197</v>
      </c>
      <c r="G39" s="112">
        <f t="shared" si="3"/>
        <v>0.003401766356267713</v>
      </c>
    </row>
    <row r="40" spans="1:7" ht="14.25">
      <c r="A40" s="22" t="s">
        <v>333</v>
      </c>
      <c r="B40" s="98">
        <v>341</v>
      </c>
      <c r="C40" s="128">
        <v>7.4644379800000005</v>
      </c>
      <c r="D40" s="128">
        <v>1.501382</v>
      </c>
      <c r="E40" s="112">
        <f t="shared" si="1"/>
        <v>0.0015537006324153895</v>
      </c>
      <c r="F40" s="112">
        <f t="shared" si="2"/>
        <v>0.005464916904659392</v>
      </c>
      <c r="G40" s="112">
        <f t="shared" si="3"/>
        <v>0.002683083172232932</v>
      </c>
    </row>
    <row r="41" spans="1:7" ht="14.25">
      <c r="A41" s="22" t="s">
        <v>334</v>
      </c>
      <c r="B41" s="98">
        <v>681</v>
      </c>
      <c r="C41" s="128">
        <v>4.06497933</v>
      </c>
      <c r="D41" s="128">
        <v>1.470564</v>
      </c>
      <c r="E41" s="112">
        <f t="shared" si="1"/>
        <v>0.003102844957990851</v>
      </c>
      <c r="F41" s="112">
        <f t="shared" si="2"/>
        <v>0.002976081296023844</v>
      </c>
      <c r="G41" s="112">
        <f t="shared" si="3"/>
        <v>0.002628009075699289</v>
      </c>
    </row>
    <row r="42" spans="1:7" ht="14.25">
      <c r="A42" s="22" t="s">
        <v>335</v>
      </c>
      <c r="B42" s="98">
        <v>730</v>
      </c>
      <c r="C42" s="128">
        <v>1.02925803</v>
      </c>
      <c r="D42" s="128">
        <v>1.393942</v>
      </c>
      <c r="E42" s="112">
        <f t="shared" si="1"/>
        <v>0.0033261039931473143</v>
      </c>
      <c r="F42" s="112">
        <f t="shared" si="2"/>
        <v>0.0007535476378093536</v>
      </c>
      <c r="G42" s="112">
        <f t="shared" si="3"/>
        <v>0.0024910797673534904</v>
      </c>
    </row>
    <row r="43" spans="1:7" ht="14.25">
      <c r="A43" s="22" t="s">
        <v>336</v>
      </c>
      <c r="B43" s="98">
        <v>4262</v>
      </c>
      <c r="C43" s="128">
        <v>1.79145778</v>
      </c>
      <c r="D43" s="128">
        <v>1.363963</v>
      </c>
      <c r="E43" s="112">
        <f t="shared" si="1"/>
        <v>0.019418979751772404</v>
      </c>
      <c r="F43" s="112">
        <f t="shared" si="2"/>
        <v>0.0013115746868199694</v>
      </c>
      <c r="G43" s="112">
        <f t="shared" si="3"/>
        <v>0.002437505027267109</v>
      </c>
    </row>
    <row r="44" spans="1:7" ht="14.25">
      <c r="A44" s="22" t="s">
        <v>337</v>
      </c>
      <c r="B44" s="89">
        <v>9892</v>
      </c>
      <c r="C44" s="128">
        <v>1.6784565200000001</v>
      </c>
      <c r="D44" s="128">
        <v>1.166406</v>
      </c>
      <c r="E44" s="112">
        <f t="shared" si="1"/>
        <v>0.045070987260566076</v>
      </c>
      <c r="F44" s="112">
        <f t="shared" si="2"/>
        <v>0.0012288434085004983</v>
      </c>
      <c r="G44" s="112">
        <f t="shared" si="3"/>
        <v>0.0020844557285164774</v>
      </c>
    </row>
    <row r="45" spans="1:7" ht="14.25">
      <c r="A45" s="22" t="s">
        <v>338</v>
      </c>
      <c r="B45" s="98">
        <v>2069</v>
      </c>
      <c r="C45" s="128">
        <v>1.46512479</v>
      </c>
      <c r="D45" s="128">
        <v>1.027749</v>
      </c>
      <c r="E45" s="112">
        <f t="shared" si="1"/>
        <v>0.009426998851810676</v>
      </c>
      <c r="F45" s="112">
        <f t="shared" si="2"/>
        <v>0.0010726574798745317</v>
      </c>
      <c r="G45" s="112">
        <f t="shared" si="3"/>
        <v>0.0018366651839300217</v>
      </c>
    </row>
    <row r="46" spans="1:7" ht="14.25">
      <c r="A46" s="22" t="s">
        <v>339</v>
      </c>
      <c r="B46" s="98">
        <v>2124</v>
      </c>
      <c r="C46" s="128">
        <v>0.6096775799999999</v>
      </c>
      <c r="D46" s="128">
        <v>1.003209</v>
      </c>
      <c r="E46" s="112">
        <f t="shared" si="1"/>
        <v>0.009677595728006708</v>
      </c>
      <c r="F46" s="112">
        <f t="shared" si="2"/>
        <v>0.0004463614437230314</v>
      </c>
      <c r="G46" s="112">
        <f t="shared" si="3"/>
        <v>0.001792810348154319</v>
      </c>
    </row>
    <row r="47" spans="1:7" ht="14.25">
      <c r="A47" s="22" t="s">
        <v>340</v>
      </c>
      <c r="B47" s="98">
        <v>7134</v>
      </c>
      <c r="C47" s="128">
        <v>0.98939275</v>
      </c>
      <c r="D47" s="128">
        <v>0.997194</v>
      </c>
      <c r="E47" s="112">
        <f t="shared" si="1"/>
        <v>0.03250469299604512</v>
      </c>
      <c r="F47" s="112">
        <f t="shared" si="2"/>
        <v>0.0007243611882515022</v>
      </c>
      <c r="G47" s="112">
        <f t="shared" si="3"/>
        <v>0.0017820610882850912</v>
      </c>
    </row>
    <row r="48" spans="1:7" ht="14.25">
      <c r="A48" s="22" t="s">
        <v>341</v>
      </c>
      <c r="B48" s="98">
        <v>7147</v>
      </c>
      <c r="C48" s="128">
        <v>0.82371229</v>
      </c>
      <c r="D48" s="128">
        <v>0.885108</v>
      </c>
      <c r="E48" s="112">
        <f t="shared" si="1"/>
        <v>0.03256392498496419</v>
      </c>
      <c r="F48" s="112">
        <f t="shared" si="2"/>
        <v>0.000603062043017564</v>
      </c>
      <c r="G48" s="112">
        <f t="shared" si="3"/>
        <v>0.001581754930063599</v>
      </c>
    </row>
    <row r="49" spans="1:7" ht="14.25">
      <c r="A49" s="22" t="s">
        <v>342</v>
      </c>
      <c r="B49" s="98">
        <v>3009</v>
      </c>
      <c r="C49" s="128">
        <v>0.71895345</v>
      </c>
      <c r="D49" s="128">
        <v>0.846931</v>
      </c>
      <c r="E49" s="112">
        <f t="shared" si="1"/>
        <v>0.013709927281342835</v>
      </c>
      <c r="F49" s="112">
        <f t="shared" si="2"/>
        <v>0.000526365263278427</v>
      </c>
      <c r="G49" s="112">
        <f t="shared" si="3"/>
        <v>0.001513529744024112</v>
      </c>
    </row>
    <row r="50" spans="1:7" ht="14.25">
      <c r="A50" s="22" t="s">
        <v>374</v>
      </c>
      <c r="B50" s="98">
        <v>1787</v>
      </c>
      <c r="C50" s="128">
        <v>0.60946038</v>
      </c>
      <c r="D50" s="128">
        <v>0.789749</v>
      </c>
      <c r="E50" s="112">
        <f t="shared" si="1"/>
        <v>0.008142120322951028</v>
      </c>
      <c r="F50" s="112">
        <f t="shared" si="2"/>
        <v>0.00044620242572932954</v>
      </c>
      <c r="G50" s="112">
        <f t="shared" si="3"/>
        <v>0.0014113411857793593</v>
      </c>
    </row>
    <row r="51" spans="1:7" ht="14.25">
      <c r="A51" s="22" t="s">
        <v>375</v>
      </c>
      <c r="B51" s="98">
        <v>21</v>
      </c>
      <c r="C51" s="128">
        <v>0.74486881</v>
      </c>
      <c r="D51" s="128">
        <v>0.669109</v>
      </c>
      <c r="E51" s="112">
        <f t="shared" si="1"/>
        <v>9.568244363848438E-05</v>
      </c>
      <c r="F51" s="112">
        <f t="shared" si="2"/>
        <v>0.0005453385991590119</v>
      </c>
      <c r="G51" s="112">
        <f t="shared" si="3"/>
        <v>0.001195748382683158</v>
      </c>
    </row>
    <row r="52" spans="1:7" ht="14.25">
      <c r="A52" s="22" t="s">
        <v>343</v>
      </c>
      <c r="B52" s="98">
        <v>497</v>
      </c>
      <c r="C52" s="128">
        <v>45.75434644</v>
      </c>
      <c r="D52" s="128">
        <v>0.661023</v>
      </c>
      <c r="E52" s="112">
        <f t="shared" si="1"/>
        <v>0.0022644844994441304</v>
      </c>
      <c r="F52" s="112">
        <f t="shared" si="2"/>
        <v>0.03349799435557749</v>
      </c>
      <c r="G52" s="112">
        <f t="shared" si="3"/>
        <v>0.0011812980891997703</v>
      </c>
    </row>
    <row r="53" spans="1:7" ht="14.25">
      <c r="A53" s="22" t="s">
        <v>344</v>
      </c>
      <c r="B53" s="89">
        <v>548</v>
      </c>
      <c r="C53" s="128">
        <v>0.44473504999999997</v>
      </c>
      <c r="D53" s="128">
        <v>0.5797</v>
      </c>
      <c r="E53" s="112">
        <f t="shared" si="1"/>
        <v>0.00249685614828045</v>
      </c>
      <c r="F53" s="112">
        <f t="shared" si="2"/>
        <v>0.0003256025569978062</v>
      </c>
      <c r="G53" s="112">
        <f t="shared" si="3"/>
        <v>0.0010359677383526848</v>
      </c>
    </row>
    <row r="54" spans="1:7" ht="14.25">
      <c r="A54" s="22" t="s">
        <v>479</v>
      </c>
      <c r="B54" s="89">
        <v>13</v>
      </c>
      <c r="C54" s="128">
        <v>1.40117304</v>
      </c>
      <c r="D54" s="128">
        <v>0.547624</v>
      </c>
      <c r="E54" s="112">
        <f t="shared" si="1"/>
        <v>5.923198891906177E-05</v>
      </c>
      <c r="F54" s="112">
        <f t="shared" si="2"/>
        <v>0.0010258366742634507</v>
      </c>
      <c r="G54" s="112">
        <f t="shared" si="3"/>
        <v>0.0009786455006859595</v>
      </c>
    </row>
    <row r="55" spans="1:7" ht="14.25">
      <c r="A55" s="22" t="s">
        <v>345</v>
      </c>
      <c r="B55" s="99">
        <v>3188</v>
      </c>
      <c r="C55" s="128">
        <v>0.2700858</v>
      </c>
      <c r="D55" s="128">
        <v>0.477969</v>
      </c>
      <c r="E55" s="112">
        <f t="shared" si="1"/>
        <v>0.014525506205689915</v>
      </c>
      <c r="F55" s="112">
        <f t="shared" si="2"/>
        <v>0.00019773711806343595</v>
      </c>
      <c r="G55" s="112">
        <f t="shared" si="3"/>
        <v>0.0008541667482019914</v>
      </c>
    </row>
    <row r="56" spans="1:7" ht="14.25">
      <c r="A56" s="22" t="s">
        <v>385</v>
      </c>
      <c r="B56" s="98">
        <v>212</v>
      </c>
      <c r="C56" s="128">
        <v>1.3101130300000001</v>
      </c>
      <c r="D56" s="128">
        <v>0.469018</v>
      </c>
      <c r="E56" s="112">
        <f t="shared" si="1"/>
        <v>0.0009659370500646996</v>
      </c>
      <c r="F56" s="112">
        <f t="shared" si="2"/>
        <v>0.000959169178422397</v>
      </c>
      <c r="G56" s="112">
        <f t="shared" si="3"/>
        <v>0.0008381706343051571</v>
      </c>
    </row>
    <row r="57" spans="1:7" ht="14.25">
      <c r="A57" s="22" t="s">
        <v>346</v>
      </c>
      <c r="B57" s="99">
        <v>681</v>
      </c>
      <c r="C57" s="128">
        <v>0.7529927900000001</v>
      </c>
      <c r="D57" s="128">
        <v>0.378163</v>
      </c>
      <c r="E57" s="112">
        <f t="shared" si="1"/>
        <v>0.003102844957990851</v>
      </c>
      <c r="F57" s="112">
        <f t="shared" si="2"/>
        <v>0.0005512863846123937</v>
      </c>
      <c r="G57" s="112">
        <f t="shared" si="3"/>
        <v>0.0006758058786245755</v>
      </c>
    </row>
    <row r="58" spans="1:7" ht="14.25">
      <c r="A58" s="22" t="s">
        <v>376</v>
      </c>
      <c r="B58" s="98">
        <v>123</v>
      </c>
      <c r="C58" s="128">
        <v>0.79531966</v>
      </c>
      <c r="D58" s="128">
        <v>0.357133</v>
      </c>
      <c r="E58" s="112">
        <f t="shared" si="1"/>
        <v>0.0005604257413111229</v>
      </c>
      <c r="F58" s="112">
        <f t="shared" si="2"/>
        <v>0.0005822750307775963</v>
      </c>
      <c r="G58" s="112">
        <f t="shared" si="3"/>
        <v>0.0006382236782837837</v>
      </c>
    </row>
    <row r="59" spans="1:7" ht="14.25">
      <c r="A59" s="22" t="s">
        <v>347</v>
      </c>
      <c r="B59" s="98">
        <v>11329</v>
      </c>
      <c r="C59" s="128">
        <v>0.44682156</v>
      </c>
      <c r="D59" s="128">
        <v>0.324342</v>
      </c>
      <c r="E59" s="112">
        <f t="shared" si="1"/>
        <v>0.05161840018954236</v>
      </c>
      <c r="F59" s="112">
        <f t="shared" si="2"/>
        <v>0.0003271301473939342</v>
      </c>
      <c r="G59" s="112">
        <f t="shared" si="3"/>
        <v>0.0005796236815469839</v>
      </c>
    </row>
    <row r="60" spans="1:7" ht="14.25">
      <c r="A60" s="22" t="s">
        <v>386</v>
      </c>
      <c r="B60" s="98">
        <v>342</v>
      </c>
      <c r="C60" s="128">
        <v>0.46912767</v>
      </c>
      <c r="D60" s="128">
        <v>0.32149</v>
      </c>
      <c r="E60" s="112">
        <f t="shared" si="1"/>
        <v>0.0015582569392553172</v>
      </c>
      <c r="F60" s="112">
        <f t="shared" si="2"/>
        <v>0.00034346105374519735</v>
      </c>
      <c r="G60" s="112">
        <f t="shared" si="3"/>
        <v>0.0005745269418716658</v>
      </c>
    </row>
    <row r="61" spans="1:7" ht="14.25">
      <c r="A61" s="22" t="s">
        <v>348</v>
      </c>
      <c r="B61" s="98">
        <v>225</v>
      </c>
      <c r="C61" s="128">
        <v>0.32065319</v>
      </c>
      <c r="D61" s="128">
        <v>0.317952</v>
      </c>
      <c r="E61" s="112">
        <f t="shared" si="1"/>
        <v>0.0010251690389837614</v>
      </c>
      <c r="F61" s="112">
        <f t="shared" si="2"/>
        <v>0.00023475887176759147</v>
      </c>
      <c r="G61" s="112">
        <f t="shared" si="3"/>
        <v>0.0005682042683193253</v>
      </c>
    </row>
    <row r="62" spans="1:7" ht="14.25">
      <c r="A62" s="22" t="s">
        <v>349</v>
      </c>
      <c r="B62" s="98">
        <v>1438</v>
      </c>
      <c r="C62" s="128">
        <v>0.22603981</v>
      </c>
      <c r="D62" s="128">
        <v>0.23835</v>
      </c>
      <c r="E62" s="112">
        <f t="shared" si="1"/>
        <v>0.006551969235816217</v>
      </c>
      <c r="F62" s="112">
        <f t="shared" si="2"/>
        <v>0.00016548985765636932</v>
      </c>
      <c r="G62" s="112">
        <f t="shared" si="3"/>
        <v>0.00042594947461853107</v>
      </c>
    </row>
    <row r="63" spans="1:7" ht="14.25">
      <c r="A63" s="22" t="s">
        <v>387</v>
      </c>
      <c r="B63" s="98">
        <v>228</v>
      </c>
      <c r="C63" s="128">
        <v>0.40120191</v>
      </c>
      <c r="D63" s="128">
        <v>0.236611</v>
      </c>
      <c r="E63" s="112">
        <f t="shared" si="1"/>
        <v>0.001038837959503545</v>
      </c>
      <c r="F63" s="112">
        <f t="shared" si="2"/>
        <v>0.00029373076794465315</v>
      </c>
      <c r="G63" s="112">
        <f t="shared" si="3"/>
        <v>0.0004228417501110352</v>
      </c>
    </row>
    <row r="64" spans="1:7" ht="14.25">
      <c r="A64" s="22" t="s">
        <v>377</v>
      </c>
      <c r="B64" s="98">
        <v>154</v>
      </c>
      <c r="C64" s="128">
        <v>0.58247322</v>
      </c>
      <c r="D64" s="128">
        <v>0.204745</v>
      </c>
      <c r="E64" s="112">
        <f t="shared" si="1"/>
        <v>0.0007016712533488856</v>
      </c>
      <c r="F64" s="112">
        <f t="shared" si="2"/>
        <v>0.00042644439608424326</v>
      </c>
      <c r="G64" s="112">
        <f t="shared" si="3"/>
        <v>0.00036589479832503104</v>
      </c>
    </row>
    <row r="65" spans="1:7" ht="14.25">
      <c r="A65" s="22" t="s">
        <v>350</v>
      </c>
      <c r="B65" s="98">
        <v>1994</v>
      </c>
      <c r="C65" s="128">
        <v>0.50151912</v>
      </c>
      <c r="D65" s="128">
        <v>0.164545</v>
      </c>
      <c r="E65" s="112">
        <f t="shared" si="1"/>
        <v>0.00908527583881609</v>
      </c>
      <c r="F65" s="112">
        <f t="shared" si="2"/>
        <v>0.00036717571024656053</v>
      </c>
      <c r="G65" s="112">
        <f t="shared" si="3"/>
        <v>0.00029405435830126363</v>
      </c>
    </row>
    <row r="66" spans="1:7" ht="14.25">
      <c r="A66" s="22" t="s">
        <v>388</v>
      </c>
      <c r="B66" s="98">
        <v>153</v>
      </c>
      <c r="C66" s="128">
        <v>0.36834648</v>
      </c>
      <c r="D66" s="128">
        <v>0.119197</v>
      </c>
      <c r="E66" s="112">
        <f t="shared" si="1"/>
        <v>0.0006971149465089577</v>
      </c>
      <c r="F66" s="112">
        <f t="shared" si="2"/>
        <v>0.0002696764191379593</v>
      </c>
      <c r="G66" s="112">
        <f t="shared" si="3"/>
        <v>0.00021301405297296012</v>
      </c>
    </row>
    <row r="67" spans="1:7" ht="14.25">
      <c r="A67" s="22" t="s">
        <v>351</v>
      </c>
      <c r="B67" s="98">
        <v>474</v>
      </c>
      <c r="C67" s="128">
        <v>0.20701720999999998</v>
      </c>
      <c r="D67" s="128">
        <v>0.113824</v>
      </c>
      <c r="E67" s="112">
        <f t="shared" si="1"/>
        <v>0.0021596894421257906</v>
      </c>
      <c r="F67" s="112">
        <f t="shared" si="2"/>
        <v>0.00015156289777149747</v>
      </c>
      <c r="G67" s="112">
        <f t="shared" si="3"/>
        <v>0.00020341209565336553</v>
      </c>
    </row>
    <row r="68" spans="1:7" ht="14.25">
      <c r="A68" s="22" t="s">
        <v>352</v>
      </c>
      <c r="B68" s="98">
        <v>345</v>
      </c>
      <c r="C68" s="128">
        <v>0.94630431</v>
      </c>
      <c r="D68" s="128">
        <v>0.081678</v>
      </c>
      <c r="E68" s="112">
        <f aca="true" t="shared" si="4" ref="E68:E79">+B68/B$80</f>
        <v>0.0015719258597751008</v>
      </c>
      <c r="F68" s="112">
        <f t="shared" si="2"/>
        <v>0.0006928149760942941</v>
      </c>
      <c r="G68" s="112">
        <f t="shared" si="3"/>
        <v>0.00014596476269306642</v>
      </c>
    </row>
    <row r="69" spans="1:7" ht="14.25">
      <c r="A69" s="22" t="s">
        <v>353</v>
      </c>
      <c r="B69" s="98">
        <v>1236</v>
      </c>
      <c r="C69" s="128">
        <v>0.03042969</v>
      </c>
      <c r="D69" s="128">
        <v>0.068218</v>
      </c>
      <c r="E69" s="112">
        <f t="shared" si="4"/>
        <v>0.0056315952541507956</v>
      </c>
      <c r="F69" s="112">
        <f t="shared" si="2"/>
        <v>2.2278398953827845E-05</v>
      </c>
      <c r="G69" s="112">
        <f t="shared" si="3"/>
        <v>0.00012191072481446172</v>
      </c>
    </row>
    <row r="70" spans="1:7" ht="14.25">
      <c r="A70" s="22" t="s">
        <v>354</v>
      </c>
      <c r="B70" s="98">
        <v>3154</v>
      </c>
      <c r="C70" s="128">
        <v>0.11947094999999999</v>
      </c>
      <c r="D70" s="128">
        <v>0.057549</v>
      </c>
      <c r="E70" s="112">
        <f t="shared" si="4"/>
        <v>0.01437059177313237</v>
      </c>
      <c r="F70" s="112">
        <f t="shared" si="2"/>
        <v>8.746791332717548E-05</v>
      </c>
      <c r="G70" s="112">
        <f t="shared" si="3"/>
        <v>0.00010284441499820367</v>
      </c>
    </row>
    <row r="71" spans="1:7" ht="14.25">
      <c r="A71" s="22" t="s">
        <v>355</v>
      </c>
      <c r="B71" s="98">
        <v>183</v>
      </c>
      <c r="C71" s="128">
        <v>0.06492894</v>
      </c>
      <c r="D71" s="128">
        <v>0.05221</v>
      </c>
      <c r="E71" s="112">
        <f t="shared" si="4"/>
        <v>0.0008338041517067926</v>
      </c>
      <c r="F71" s="112">
        <f t="shared" si="2"/>
        <v>4.75362328360608E-05</v>
      </c>
      <c r="G71" s="112">
        <f t="shared" si="3"/>
        <v>9.330321824977346E-05</v>
      </c>
    </row>
    <row r="72" spans="1:7" ht="14.25">
      <c r="A72" s="22" t="s">
        <v>356</v>
      </c>
      <c r="B72" s="99">
        <v>960</v>
      </c>
      <c r="C72" s="128">
        <v>0.027065930000000002</v>
      </c>
      <c r="D72" s="128">
        <v>0.010971</v>
      </c>
      <c r="E72" s="112">
        <f t="shared" si="4"/>
        <v>0.004374054566330715</v>
      </c>
      <c r="F72" s="112">
        <f t="shared" si="2"/>
        <v>1.98156992922497E-05</v>
      </c>
      <c r="G72" s="112">
        <f t="shared" si="3"/>
        <v>1.9606006654247552E-05</v>
      </c>
    </row>
    <row r="73" spans="1:7" ht="14.25">
      <c r="A73" s="22" t="s">
        <v>389</v>
      </c>
      <c r="B73" s="98">
        <v>4320</v>
      </c>
      <c r="C73" s="128">
        <v>0.01993852</v>
      </c>
      <c r="D73" s="128">
        <v>0.004872</v>
      </c>
      <c r="E73" s="112">
        <f t="shared" si="4"/>
        <v>0.01968324554848822</v>
      </c>
      <c r="F73" s="112">
        <f t="shared" si="2"/>
        <v>1.4597529685937502E-05</v>
      </c>
      <c r="G73" s="112">
        <f t="shared" si="3"/>
        <v>8.706632432731206E-06</v>
      </c>
    </row>
    <row r="74" spans="1:7" ht="14.25">
      <c r="A74" s="22" t="s">
        <v>480</v>
      </c>
      <c r="B74" s="98">
        <v>4</v>
      </c>
      <c r="C74" s="128">
        <v>0.00489303</v>
      </c>
      <c r="D74" s="128">
        <v>0.003843</v>
      </c>
      <c r="E74" s="112">
        <f t="shared" si="4"/>
        <v>1.822522735971131E-05</v>
      </c>
      <c r="F74" s="112">
        <f t="shared" si="2"/>
        <v>3.5823195843614657E-06</v>
      </c>
      <c r="G74" s="112">
        <f t="shared" si="3"/>
        <v>6.867731617197461E-06</v>
      </c>
    </row>
    <row r="75" spans="1:7" ht="14.25">
      <c r="A75" s="22" t="s">
        <v>481</v>
      </c>
      <c r="B75" s="98">
        <v>7</v>
      </c>
      <c r="C75" s="128">
        <v>0.0049485399999999995</v>
      </c>
      <c r="D75" s="128">
        <v>0.002</v>
      </c>
      <c r="E75" s="112">
        <f t="shared" si="4"/>
        <v>3.18941478794948E-05</v>
      </c>
      <c r="F75" s="112">
        <f t="shared" si="2"/>
        <v>3.622959956508766E-06</v>
      </c>
      <c r="G75" s="112">
        <f t="shared" si="3"/>
        <v>3.5741512449635497E-06</v>
      </c>
    </row>
    <row r="76" spans="1:7" ht="14.25">
      <c r="A76" s="22" t="s">
        <v>357</v>
      </c>
      <c r="B76" s="98">
        <v>5597</v>
      </c>
      <c r="C76" s="128">
        <v>0.0041088800000000005</v>
      </c>
      <c r="D76" s="128">
        <v>0.00169</v>
      </c>
      <c r="E76" s="112">
        <f t="shared" si="4"/>
        <v>0.025501649383076055</v>
      </c>
      <c r="F76" s="112">
        <f t="shared" si="2"/>
        <v>3.0082221637290475E-06</v>
      </c>
      <c r="G76" s="112">
        <f t="shared" si="3"/>
        <v>3.0201578019942E-06</v>
      </c>
    </row>
    <row r="77" spans="1:7" ht="14.25">
      <c r="A77" s="22" t="s">
        <v>358</v>
      </c>
      <c r="B77" s="98">
        <v>2830</v>
      </c>
      <c r="C77" s="128">
        <v>0.00825218</v>
      </c>
      <c r="D77" s="128">
        <v>0.00138</v>
      </c>
      <c r="E77" s="112">
        <f t="shared" si="4"/>
        <v>0.012894348356995754</v>
      </c>
      <c r="F77" s="112">
        <f t="shared" si="2"/>
        <v>6.041644140272183E-06</v>
      </c>
      <c r="G77" s="112">
        <f t="shared" si="3"/>
        <v>2.466164359024849E-06</v>
      </c>
    </row>
    <row r="78" spans="1:7" ht="14.25">
      <c r="A78" s="22" t="s">
        <v>359</v>
      </c>
      <c r="B78" s="98">
        <v>8</v>
      </c>
      <c r="C78" s="128">
        <v>0.00813687</v>
      </c>
      <c r="D78" s="128">
        <v>0.000762</v>
      </c>
      <c r="E78" s="112">
        <f t="shared" si="4"/>
        <v>3.645045471942262E-05</v>
      </c>
      <c r="F78" s="112">
        <f t="shared" si="2"/>
        <v>5.957222570963856E-06</v>
      </c>
      <c r="G78" s="112">
        <f t="shared" si="3"/>
        <v>1.3617516243311125E-06</v>
      </c>
    </row>
    <row r="79" spans="1:7" ht="14.25">
      <c r="A79" s="22" t="s">
        <v>360</v>
      </c>
      <c r="B79" s="98">
        <v>830</v>
      </c>
      <c r="C79" s="128">
        <v>0.0012507</v>
      </c>
      <c r="D79" s="128">
        <v>0.0004</v>
      </c>
      <c r="E79" s="112">
        <f t="shared" si="4"/>
        <v>0.003781734677140097</v>
      </c>
      <c r="F79" s="112">
        <f t="shared" si="2"/>
        <v>9.156712924631334E-07</v>
      </c>
      <c r="G79" s="112">
        <f t="shared" si="3"/>
        <v>7.1483024899271E-07</v>
      </c>
    </row>
    <row r="80" spans="1:7" ht="15">
      <c r="A80" s="4" t="s">
        <v>107</v>
      </c>
      <c r="B80" s="23">
        <f aca="true" t="shared" si="5" ref="B80:G80">SUM(B3:B79)</f>
        <v>219476</v>
      </c>
      <c r="C80" s="94">
        <f t="shared" si="5"/>
        <v>1365.8831616700002</v>
      </c>
      <c r="D80" s="94">
        <f t="shared" si="5"/>
        <v>559.5734100000003</v>
      </c>
      <c r="E80" s="113">
        <f t="shared" si="5"/>
        <v>0.9999999999999998</v>
      </c>
      <c r="F80" s="113">
        <f t="shared" si="5"/>
        <v>0.9999999999999999</v>
      </c>
      <c r="G80" s="113">
        <f t="shared" si="5"/>
        <v>0.9999999999999991</v>
      </c>
    </row>
    <row r="81" spans="2:4" ht="14.25">
      <c r="B81" s="7"/>
      <c r="C81" s="7"/>
      <c r="D81" s="7"/>
    </row>
    <row r="84" spans="1:7" ht="14.25">
      <c r="A84" s="2" t="s">
        <v>580</v>
      </c>
      <c r="B84" s="2"/>
      <c r="C84" s="2"/>
      <c r="D84" s="2"/>
      <c r="E84" s="2"/>
      <c r="F84" s="2"/>
      <c r="G84" s="2"/>
    </row>
    <row r="85" spans="1:7" ht="14.25">
      <c r="A85" s="155" t="s">
        <v>482</v>
      </c>
      <c r="B85" s="157" t="s">
        <v>484</v>
      </c>
      <c r="C85" s="158"/>
      <c r="D85" s="157" t="s">
        <v>485</v>
      </c>
      <c r="E85" s="158"/>
      <c r="F85" s="157" t="s">
        <v>486</v>
      </c>
      <c r="G85" s="158"/>
    </row>
    <row r="86" spans="1:7" ht="14.25">
      <c r="A86" s="156"/>
      <c r="B86" s="20" t="s">
        <v>483</v>
      </c>
      <c r="C86" s="16" t="s">
        <v>487</v>
      </c>
      <c r="D86" s="16" t="s">
        <v>483</v>
      </c>
      <c r="E86" s="16" t="s">
        <v>487</v>
      </c>
      <c r="F86" s="16" t="s">
        <v>483</v>
      </c>
      <c r="G86" s="16" t="s">
        <v>487</v>
      </c>
    </row>
    <row r="87" spans="1:7" ht="14.25">
      <c r="A87" s="3">
        <v>1</v>
      </c>
      <c r="B87" s="22" t="s">
        <v>331</v>
      </c>
      <c r="C87" s="114">
        <v>0.20041826896790538</v>
      </c>
      <c r="D87" s="22" t="s">
        <v>371</v>
      </c>
      <c r="E87" s="114">
        <v>0.21104485771502968</v>
      </c>
      <c r="F87" s="22" t="s">
        <v>358</v>
      </c>
      <c r="G87" s="114">
        <v>0.11202866662302628</v>
      </c>
    </row>
    <row r="88" spans="1:7" ht="14.25">
      <c r="A88" s="3">
        <v>2</v>
      </c>
      <c r="B88" s="22" t="s">
        <v>313</v>
      </c>
      <c r="C88" s="114">
        <v>0.11625416902075854</v>
      </c>
      <c r="D88" s="22" t="s">
        <v>352</v>
      </c>
      <c r="E88" s="114">
        <v>0.14449978555902643</v>
      </c>
      <c r="F88" s="22" t="s">
        <v>357</v>
      </c>
      <c r="G88" s="114">
        <v>0.09274559704329054</v>
      </c>
    </row>
    <row r="89" spans="1:7" ht="14.25">
      <c r="A89" s="3">
        <v>3</v>
      </c>
      <c r="B89" s="22" t="s">
        <v>323</v>
      </c>
      <c r="C89" s="114">
        <v>0.08829211394412145</v>
      </c>
      <c r="D89" s="22" t="s">
        <v>358</v>
      </c>
      <c r="E89" s="114">
        <v>0.08615731982969706</v>
      </c>
      <c r="F89" s="22" t="s">
        <v>313</v>
      </c>
      <c r="G89" s="114">
        <v>0.08103074804787454</v>
      </c>
    </row>
    <row r="90" spans="1:7" ht="14.25">
      <c r="A90" s="3">
        <v>4</v>
      </c>
      <c r="B90" s="22" t="s">
        <v>347</v>
      </c>
      <c r="C90" s="114">
        <v>0.05161840018954236</v>
      </c>
      <c r="D90" s="22" t="s">
        <v>357</v>
      </c>
      <c r="E90" s="114">
        <v>0.05915131710183564</v>
      </c>
      <c r="F90" s="22" t="s">
        <v>331</v>
      </c>
      <c r="G90" s="114">
        <v>0.07380276521716785</v>
      </c>
    </row>
    <row r="91" spans="1:7" ht="14.25">
      <c r="A91" s="3">
        <v>5</v>
      </c>
      <c r="B91" s="22" t="s">
        <v>337</v>
      </c>
      <c r="C91" s="114">
        <v>0.045070987260566076</v>
      </c>
      <c r="D91" s="22" t="s">
        <v>338</v>
      </c>
      <c r="E91" s="114">
        <v>0.054567738091793945</v>
      </c>
      <c r="F91" s="22" t="s">
        <v>337</v>
      </c>
      <c r="G91" s="114">
        <v>0.07072283688390411</v>
      </c>
    </row>
    <row r="92" spans="1:7" ht="14.25">
      <c r="A92" s="3">
        <v>6</v>
      </c>
      <c r="B92" s="22" t="s">
        <v>341</v>
      </c>
      <c r="C92" s="114">
        <v>0.03256392498496419</v>
      </c>
      <c r="D92" s="22" t="s">
        <v>337</v>
      </c>
      <c r="E92" s="114">
        <v>0.05385477641445007</v>
      </c>
      <c r="F92" s="22" t="s">
        <v>340</v>
      </c>
      <c r="G92" s="114">
        <v>0.06535348775775461</v>
      </c>
    </row>
    <row r="93" spans="1:7" ht="14.25">
      <c r="A93" s="3">
        <v>7</v>
      </c>
      <c r="B93" s="22" t="s">
        <v>340</v>
      </c>
      <c r="C93" s="114">
        <v>0.03250469299604512</v>
      </c>
      <c r="D93" s="22" t="s">
        <v>340</v>
      </c>
      <c r="E93" s="114">
        <v>0.04103749543369975</v>
      </c>
      <c r="F93" s="22" t="s">
        <v>338</v>
      </c>
      <c r="G93" s="114">
        <v>0.05840320754340347</v>
      </c>
    </row>
    <row r="94" spans="1:7" ht="14.25">
      <c r="A94" s="3">
        <v>8</v>
      </c>
      <c r="B94" s="22" t="s">
        <v>330</v>
      </c>
      <c r="C94" s="114">
        <v>0.030235652189761066</v>
      </c>
      <c r="D94" s="22" t="s">
        <v>385</v>
      </c>
      <c r="E94" s="114">
        <v>0.033497994355577494</v>
      </c>
      <c r="F94" s="22" t="s">
        <v>323</v>
      </c>
      <c r="G94" s="114">
        <v>0.03567867350952219</v>
      </c>
    </row>
    <row r="95" spans="1:7" ht="14.25">
      <c r="A95" s="3">
        <v>9</v>
      </c>
      <c r="B95" s="22" t="s">
        <v>324</v>
      </c>
      <c r="C95" s="114">
        <v>0.02697789279921267</v>
      </c>
      <c r="D95" s="22" t="s">
        <v>313</v>
      </c>
      <c r="E95" s="114">
        <v>0.03185984510329131</v>
      </c>
      <c r="F95" s="22" t="s">
        <v>347</v>
      </c>
      <c r="G95" s="114">
        <v>0.03516307359922624</v>
      </c>
    </row>
    <row r="96" spans="1:7" ht="14.25">
      <c r="A96" s="3">
        <v>10</v>
      </c>
      <c r="B96" s="22" t="s">
        <v>320</v>
      </c>
      <c r="C96" s="114">
        <v>0.025597331826714538</v>
      </c>
      <c r="D96" s="22" t="s">
        <v>331</v>
      </c>
      <c r="E96" s="114">
        <v>0.030565986141124112</v>
      </c>
      <c r="F96" s="22" t="s">
        <v>386</v>
      </c>
      <c r="G96" s="114">
        <v>0.034835659900280105</v>
      </c>
    </row>
  </sheetData>
  <sheetProtection/>
  <mergeCells count="4">
    <mergeCell ref="A85:A86"/>
    <mergeCell ref="B85:C85"/>
    <mergeCell ref="D85:E85"/>
    <mergeCell ref="F85:G8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48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B1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5.28125" style="62" bestFit="1" customWidth="1"/>
    <col min="2" max="2" width="5.57421875" style="62" bestFit="1" customWidth="1"/>
    <col min="3" max="16384" width="9.140625" style="62" customWidth="1"/>
  </cols>
  <sheetData>
    <row r="1" spans="1:2" ht="14.25">
      <c r="A1" s="2" t="s">
        <v>570</v>
      </c>
      <c r="B1" s="144"/>
    </row>
    <row r="2" spans="1:2" ht="14.25">
      <c r="A2" s="65"/>
      <c r="B2" s="66">
        <v>2010</v>
      </c>
    </row>
    <row r="3" spans="1:2" ht="14.25">
      <c r="A3" s="9" t="s">
        <v>499</v>
      </c>
      <c r="B3" s="100">
        <v>18</v>
      </c>
    </row>
    <row r="4" spans="1:2" ht="14.25">
      <c r="A4" s="9" t="s">
        <v>502</v>
      </c>
      <c r="B4" s="101">
        <v>26.82275366365519</v>
      </c>
    </row>
    <row r="5" spans="1:2" ht="14.25">
      <c r="A5" s="9" t="s">
        <v>500</v>
      </c>
      <c r="B5" s="102">
        <v>35</v>
      </c>
    </row>
    <row r="6" spans="1:2" ht="28.5">
      <c r="A6" s="9" t="s">
        <v>503</v>
      </c>
      <c r="B6" s="101">
        <v>15.363837115</v>
      </c>
    </row>
    <row r="7" spans="1:2" ht="42.75">
      <c r="A7" s="9" t="s">
        <v>504</v>
      </c>
      <c r="B7" s="68">
        <f>B4+B6</f>
        <v>42.186590778655194</v>
      </c>
    </row>
    <row r="10" spans="1:2" ht="14.25">
      <c r="A10" s="2" t="s">
        <v>501</v>
      </c>
      <c r="B10" s="143"/>
    </row>
    <row r="11" spans="1:2" ht="14.25">
      <c r="A11" s="67"/>
      <c r="B11" s="66">
        <v>2010</v>
      </c>
    </row>
    <row r="12" spans="1:2" ht="14.25">
      <c r="A12" s="9" t="s">
        <v>501</v>
      </c>
      <c r="B12" s="103">
        <v>29</v>
      </c>
    </row>
    <row r="13" spans="1:2" ht="28.5">
      <c r="A13" s="9" t="s">
        <v>505</v>
      </c>
      <c r="B13" s="101">
        <v>47.3742256316605</v>
      </c>
    </row>
    <row r="14" spans="1:2" ht="14.25">
      <c r="A14" s="9" t="s">
        <v>506</v>
      </c>
      <c r="B14" s="101">
        <v>4.072361383764441</v>
      </c>
    </row>
  </sheetData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F22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38.00390625" style="6" customWidth="1"/>
    <col min="2" max="2" width="14.8515625" style="6" bestFit="1" customWidth="1"/>
    <col min="3" max="16384" width="9.140625" style="6" customWidth="1"/>
  </cols>
  <sheetData>
    <row r="1" spans="1:2" ht="14.25">
      <c r="A1" s="2" t="s">
        <v>361</v>
      </c>
      <c r="B1" s="8"/>
    </row>
    <row r="2" spans="1:2" ht="14.25">
      <c r="A2" s="54" t="s">
        <v>111</v>
      </c>
      <c r="B2" s="37" t="s">
        <v>404</v>
      </c>
    </row>
    <row r="3" spans="1:2" ht="28.5">
      <c r="A3" s="56" t="s">
        <v>112</v>
      </c>
      <c r="B3" s="91">
        <v>2</v>
      </c>
    </row>
    <row r="4" spans="1:2" ht="28.5">
      <c r="A4" s="56" t="s">
        <v>113</v>
      </c>
      <c r="B4" s="91">
        <v>4</v>
      </c>
    </row>
    <row r="5" spans="1:2" ht="28.5">
      <c r="A5" s="56" t="s">
        <v>114</v>
      </c>
      <c r="B5" s="91">
        <v>3</v>
      </c>
    </row>
    <row r="6" spans="1:2" ht="15">
      <c r="A6" s="55" t="s">
        <v>118</v>
      </c>
      <c r="B6" s="45">
        <f>SUM(B3:B5)</f>
        <v>9</v>
      </c>
    </row>
    <row r="7" spans="1:2" ht="15">
      <c r="A7" s="45"/>
      <c r="B7" s="45"/>
    </row>
    <row r="8" spans="1:2" ht="14.25">
      <c r="A8" s="56" t="s">
        <v>115</v>
      </c>
      <c r="B8" s="91">
        <v>22</v>
      </c>
    </row>
    <row r="9" spans="1:2" ht="14.25">
      <c r="A9" s="56" t="s">
        <v>116</v>
      </c>
      <c r="B9" s="91">
        <v>33</v>
      </c>
    </row>
    <row r="10" spans="1:2" ht="14.25">
      <c r="A10" s="56" t="s">
        <v>117</v>
      </c>
      <c r="B10" s="91">
        <v>42</v>
      </c>
    </row>
    <row r="11" spans="1:2" ht="15">
      <c r="A11" s="45" t="s">
        <v>36</v>
      </c>
      <c r="B11" s="45">
        <f>+B8+B9+B10</f>
        <v>97</v>
      </c>
    </row>
    <row r="12" spans="1:2" ht="15">
      <c r="A12" s="45"/>
      <c r="B12" s="45"/>
    </row>
    <row r="13" spans="1:2" ht="15">
      <c r="A13" s="45" t="s">
        <v>37</v>
      </c>
      <c r="B13" s="45">
        <f>B6+B11</f>
        <v>106</v>
      </c>
    </row>
    <row r="14" spans="1:2" ht="15">
      <c r="A14" s="58"/>
      <c r="B14" s="58"/>
    </row>
    <row r="15" spans="1:2" ht="15">
      <c r="A15" s="55" t="s">
        <v>110</v>
      </c>
      <c r="B15" s="106">
        <v>2</v>
      </c>
    </row>
    <row r="16" spans="1:2" ht="15">
      <c r="A16" s="58"/>
      <c r="B16" s="58"/>
    </row>
    <row r="17" spans="1:2" ht="15">
      <c r="A17" s="45" t="s">
        <v>35</v>
      </c>
      <c r="B17" s="106">
        <v>34</v>
      </c>
    </row>
    <row r="19" spans="1:6" ht="14.25">
      <c r="A19" s="2" t="s">
        <v>414</v>
      </c>
      <c r="B19" s="2"/>
      <c r="C19"/>
      <c r="D19"/>
      <c r="E19"/>
      <c r="F19"/>
    </row>
    <row r="20" spans="1:2" ht="14.25">
      <c r="A20" s="3"/>
      <c r="B20" s="37" t="s">
        <v>404</v>
      </c>
    </row>
    <row r="21" spans="1:2" ht="14.25">
      <c r="A21" s="3" t="s">
        <v>413</v>
      </c>
      <c r="B21" s="107">
        <v>31</v>
      </c>
    </row>
    <row r="22" spans="1:2" ht="14.25">
      <c r="A22" s="3" t="s">
        <v>582</v>
      </c>
      <c r="B22" s="107">
        <v>130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B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I172"/>
  <sheetViews>
    <sheetView view="pageBreakPreview" zoomScaleSheetLayoutView="100" zoomScalePageLayoutView="0" workbookViewId="0" topLeftCell="A139">
      <selection activeCell="A163" sqref="A163"/>
    </sheetView>
  </sheetViews>
  <sheetFormatPr defaultColWidth="9.140625" defaultRowHeight="12.75" outlineLevelRow="1"/>
  <cols>
    <col min="1" max="1" width="51.00390625" style="6" customWidth="1"/>
    <col min="2" max="4" width="15.7109375" style="6" customWidth="1"/>
    <col min="5" max="5" width="13.7109375" style="6" customWidth="1"/>
    <col min="6" max="6" width="14.140625" style="6" customWidth="1"/>
    <col min="7" max="7" width="15.7109375" style="6" customWidth="1"/>
    <col min="8" max="16384" width="9.140625" style="6" customWidth="1"/>
  </cols>
  <sheetData>
    <row r="1" spans="1:3" ht="14.25">
      <c r="A1" s="108" t="s">
        <v>366</v>
      </c>
      <c r="B1" s="8"/>
      <c r="C1" s="8"/>
    </row>
    <row r="2" spans="1:3" ht="57">
      <c r="A2" s="16" t="s">
        <v>72</v>
      </c>
      <c r="B2" s="16" t="s">
        <v>453</v>
      </c>
      <c r="C2" s="16" t="s">
        <v>454</v>
      </c>
    </row>
    <row r="3" spans="1:7" ht="14.25" outlineLevel="1">
      <c r="A3" s="9" t="s">
        <v>302</v>
      </c>
      <c r="B3" s="101">
        <v>1.292</v>
      </c>
      <c r="C3" s="101">
        <v>1.29</v>
      </c>
      <c r="G3" s="7"/>
    </row>
    <row r="4" spans="1:7" ht="14.25" outlineLevel="1">
      <c r="A4" s="9" t="s">
        <v>119</v>
      </c>
      <c r="B4" s="101">
        <v>4.604</v>
      </c>
      <c r="C4" s="101">
        <v>4.574</v>
      </c>
      <c r="G4" s="7"/>
    </row>
    <row r="5" spans="1:7" ht="15">
      <c r="A5" s="25" t="s">
        <v>73</v>
      </c>
      <c r="B5" s="117">
        <f>SUM(B3:B4)</f>
        <v>5.896</v>
      </c>
      <c r="C5" s="117">
        <f>SUM(C3:C4)</f>
        <v>5.864</v>
      </c>
      <c r="G5" s="7"/>
    </row>
    <row r="6" spans="1:7" ht="14.25" outlineLevel="1">
      <c r="A6" s="26" t="s">
        <v>422</v>
      </c>
      <c r="B6" s="101">
        <v>0</v>
      </c>
      <c r="C6" s="101">
        <v>0</v>
      </c>
      <c r="G6" s="7"/>
    </row>
    <row r="7" spans="1:7" ht="14.25" outlineLevel="1">
      <c r="A7" s="26" t="s">
        <v>121</v>
      </c>
      <c r="B7" s="101">
        <v>5.131</v>
      </c>
      <c r="C7" s="101">
        <v>5.118</v>
      </c>
      <c r="G7" s="7"/>
    </row>
    <row r="8" spans="1:7" ht="29.25">
      <c r="A8" s="29" t="s">
        <v>74</v>
      </c>
      <c r="B8" s="117">
        <f>SUM(B6:B7)</f>
        <v>5.131</v>
      </c>
      <c r="C8" s="117">
        <f>SUM(C6:C7)</f>
        <v>5.118</v>
      </c>
      <c r="G8" s="7"/>
    </row>
    <row r="9" spans="1:7" ht="14.25" outlineLevel="1">
      <c r="A9" s="26" t="s">
        <v>122</v>
      </c>
      <c r="B9" s="101">
        <v>6.263</v>
      </c>
      <c r="C9" s="101">
        <v>6.26</v>
      </c>
      <c r="G9" s="7"/>
    </row>
    <row r="10" spans="1:3" ht="14.25" outlineLevel="1">
      <c r="A10" s="26" t="s">
        <v>123</v>
      </c>
      <c r="B10" s="101">
        <v>5.983</v>
      </c>
      <c r="C10" s="101">
        <v>5.971</v>
      </c>
    </row>
    <row r="11" spans="1:3" ht="14.25" outlineLevel="1">
      <c r="A11" s="26" t="s">
        <v>124</v>
      </c>
      <c r="B11" s="101">
        <v>4.159</v>
      </c>
      <c r="C11" s="101">
        <v>4.139</v>
      </c>
    </row>
    <row r="12" spans="1:3" ht="14.25" outlineLevel="1">
      <c r="A12" s="26" t="s">
        <v>125</v>
      </c>
      <c r="B12" s="101">
        <v>4.346</v>
      </c>
      <c r="C12" s="101">
        <v>4.339</v>
      </c>
    </row>
    <row r="13" spans="1:3" ht="29.25">
      <c r="A13" s="29" t="s">
        <v>75</v>
      </c>
      <c r="B13" s="117">
        <f>SUM(B9:B12)</f>
        <v>20.750999999999998</v>
      </c>
      <c r="C13" s="117">
        <f>SUM(C9:C12)</f>
        <v>20.709000000000003</v>
      </c>
    </row>
    <row r="14" spans="1:9" ht="15" outlineLevel="1">
      <c r="A14" s="26" t="s">
        <v>126</v>
      </c>
      <c r="B14" s="101">
        <v>7.433</v>
      </c>
      <c r="C14" s="101">
        <v>7.414</v>
      </c>
      <c r="H14" s="24"/>
      <c r="I14" s="24"/>
    </row>
    <row r="15" spans="1:3" ht="14.25" outlineLevel="1">
      <c r="A15" s="33" t="s">
        <v>127</v>
      </c>
      <c r="B15" s="101">
        <v>3.275</v>
      </c>
      <c r="C15" s="101">
        <v>3.272</v>
      </c>
    </row>
    <row r="16" spans="1:3" ht="14.25" outlineLevel="1">
      <c r="A16" s="26" t="s">
        <v>128</v>
      </c>
      <c r="B16" s="101">
        <v>5.188</v>
      </c>
      <c r="C16" s="101">
        <v>4.927</v>
      </c>
    </row>
    <row r="17" spans="1:3" ht="29.25">
      <c r="A17" s="29" t="s">
        <v>76</v>
      </c>
      <c r="B17" s="117">
        <f>SUM(B14:B16)</f>
        <v>15.896</v>
      </c>
      <c r="C17" s="117">
        <f>SUM(C14:C16)</f>
        <v>15.613</v>
      </c>
    </row>
    <row r="18" spans="1:3" ht="15">
      <c r="A18" s="29" t="s">
        <v>397</v>
      </c>
      <c r="B18" s="117">
        <f>+B8+B13+B17</f>
        <v>41.778</v>
      </c>
      <c r="C18" s="117">
        <f>+C8+C13+C17</f>
        <v>41.440000000000005</v>
      </c>
    </row>
    <row r="19" spans="1:3" ht="15">
      <c r="A19" s="29" t="s">
        <v>305</v>
      </c>
      <c r="B19" s="117">
        <f>+B5+B18</f>
        <v>47.674</v>
      </c>
      <c r="C19" s="117">
        <f>+C5+C18</f>
        <v>47.304</v>
      </c>
    </row>
    <row r="20" spans="1:3" ht="57">
      <c r="A20" s="34" t="s">
        <v>198</v>
      </c>
      <c r="B20" s="16" t="s">
        <v>453</v>
      </c>
      <c r="C20" s="16" t="s">
        <v>454</v>
      </c>
    </row>
    <row r="21" spans="1:3" ht="14.25" outlineLevel="1">
      <c r="A21" s="26" t="s">
        <v>213</v>
      </c>
      <c r="B21" s="64">
        <v>3.37</v>
      </c>
      <c r="C21" s="64">
        <v>3.368</v>
      </c>
    </row>
    <row r="22" spans="1:3" ht="14.25" outlineLevel="1">
      <c r="A22" s="26" t="s">
        <v>214</v>
      </c>
      <c r="B22" s="64">
        <v>12.704</v>
      </c>
      <c r="C22" s="64">
        <v>12.694</v>
      </c>
    </row>
    <row r="23" spans="1:3" ht="14.25" outlineLevel="1">
      <c r="A23" s="33" t="s">
        <v>215</v>
      </c>
      <c r="B23" s="64">
        <v>4.303</v>
      </c>
      <c r="C23" s="64">
        <v>4.208</v>
      </c>
    </row>
    <row r="24" spans="1:3" ht="14.25" outlineLevel="1">
      <c r="A24" s="9" t="s">
        <v>216</v>
      </c>
      <c r="B24" s="64">
        <v>0.367</v>
      </c>
      <c r="C24" s="64">
        <v>0.364</v>
      </c>
    </row>
    <row r="25" spans="1:3" ht="14.25" outlineLevel="1">
      <c r="A25" s="27" t="s">
        <v>217</v>
      </c>
      <c r="B25" s="64">
        <v>7.705</v>
      </c>
      <c r="C25" s="64">
        <v>7.698</v>
      </c>
    </row>
    <row r="26" spans="1:3" ht="14.25" outlineLevel="1">
      <c r="A26" s="27" t="s">
        <v>218</v>
      </c>
      <c r="B26" s="64">
        <v>3.927</v>
      </c>
      <c r="C26" s="64">
        <v>3.924</v>
      </c>
    </row>
    <row r="27" spans="1:3" ht="14.25" outlineLevel="1">
      <c r="A27" s="26" t="s">
        <v>219</v>
      </c>
      <c r="B27" s="64">
        <v>0.202</v>
      </c>
      <c r="C27" s="64">
        <v>0.201</v>
      </c>
    </row>
    <row r="28" spans="1:5" ht="14.25" outlineLevel="1">
      <c r="A28" s="26" t="s">
        <v>220</v>
      </c>
      <c r="B28" s="64">
        <v>1.387</v>
      </c>
      <c r="C28" s="64">
        <v>1.386</v>
      </c>
      <c r="E28" s="28"/>
    </row>
    <row r="29" spans="1:3" ht="14.25" outlineLevel="1">
      <c r="A29" s="26" t="s">
        <v>221</v>
      </c>
      <c r="B29" s="64">
        <v>12.808</v>
      </c>
      <c r="C29" s="64">
        <v>12.78</v>
      </c>
    </row>
    <row r="30" spans="1:3" ht="14.25" outlineLevel="1">
      <c r="A30" s="26" t="s">
        <v>469</v>
      </c>
      <c r="B30" s="64">
        <v>0.00131</v>
      </c>
      <c r="C30" s="64">
        <v>0.0013</v>
      </c>
    </row>
    <row r="31" spans="1:3" ht="14.25" outlineLevel="1">
      <c r="A31" s="9" t="s">
        <v>222</v>
      </c>
      <c r="B31" s="64">
        <v>0.823</v>
      </c>
      <c r="C31" s="64">
        <v>0.821</v>
      </c>
    </row>
    <row r="32" spans="1:3" ht="14.25" outlineLevel="1">
      <c r="A32" s="9" t="s">
        <v>223</v>
      </c>
      <c r="B32" s="64">
        <v>3.122</v>
      </c>
      <c r="C32" s="64">
        <v>3.12</v>
      </c>
    </row>
    <row r="33" spans="1:3" ht="14.25" outlineLevel="1">
      <c r="A33" s="9" t="s">
        <v>468</v>
      </c>
      <c r="B33" s="64">
        <v>0.001957</v>
      </c>
      <c r="C33" s="64">
        <v>0.001953</v>
      </c>
    </row>
    <row r="34" spans="1:3" ht="14.25" outlineLevel="1">
      <c r="A34" s="9" t="s">
        <v>224</v>
      </c>
      <c r="B34" s="64">
        <v>0.619</v>
      </c>
      <c r="C34" s="64">
        <v>0.618</v>
      </c>
    </row>
    <row r="35" spans="1:3" ht="28.5" outlineLevel="1">
      <c r="A35" s="9" t="s">
        <v>225</v>
      </c>
      <c r="B35" s="64">
        <v>38.857</v>
      </c>
      <c r="C35" s="64">
        <v>38.845</v>
      </c>
    </row>
    <row r="36" spans="1:3" ht="14.25" outlineLevel="1">
      <c r="A36" s="9" t="s">
        <v>226</v>
      </c>
      <c r="B36" s="64">
        <v>7.921</v>
      </c>
      <c r="C36" s="64">
        <v>7.905</v>
      </c>
    </row>
    <row r="37" spans="1:3" ht="14.25" outlineLevel="1">
      <c r="A37" s="9" t="s">
        <v>227</v>
      </c>
      <c r="B37" s="64">
        <v>74.171</v>
      </c>
      <c r="C37" s="64">
        <v>74.114</v>
      </c>
    </row>
    <row r="38" spans="1:3" ht="14.25" outlineLevel="1">
      <c r="A38" s="9" t="s">
        <v>228</v>
      </c>
      <c r="B38" s="64">
        <v>2.102</v>
      </c>
      <c r="C38" s="64">
        <v>2.099</v>
      </c>
    </row>
    <row r="39" spans="1:3" ht="14.25" outlineLevel="1">
      <c r="A39" s="26" t="s">
        <v>229</v>
      </c>
      <c r="B39" s="64">
        <v>0.129</v>
      </c>
      <c r="C39" s="64">
        <v>0.129</v>
      </c>
    </row>
    <row r="40" spans="1:3" ht="14.25" outlineLevel="1">
      <c r="A40" s="9" t="s">
        <v>230</v>
      </c>
      <c r="B40" s="64">
        <v>1.968</v>
      </c>
      <c r="C40" s="64">
        <v>1.967</v>
      </c>
    </row>
    <row r="41" spans="1:3" ht="14.25" outlineLevel="1">
      <c r="A41" s="26" t="s">
        <v>231</v>
      </c>
      <c r="B41" s="64">
        <v>1.33</v>
      </c>
      <c r="C41" s="64">
        <v>1.328</v>
      </c>
    </row>
    <row r="42" spans="1:3" ht="14.25" outlineLevel="1">
      <c r="A42" s="26" t="s">
        <v>232</v>
      </c>
      <c r="B42" s="64">
        <v>1.132</v>
      </c>
      <c r="C42" s="64">
        <v>1.13</v>
      </c>
    </row>
    <row r="43" spans="1:3" ht="15">
      <c r="A43" s="29" t="s">
        <v>209</v>
      </c>
      <c r="B43" s="127">
        <f>SUM(B21:B42)</f>
        <v>178.950267</v>
      </c>
      <c r="C43" s="127">
        <f>SUM(C21:C42)</f>
        <v>178.702253</v>
      </c>
    </row>
    <row r="44" spans="1:3" ht="14.25" outlineLevel="1">
      <c r="A44" s="26" t="s">
        <v>233</v>
      </c>
      <c r="B44" s="64">
        <v>0.329</v>
      </c>
      <c r="C44" s="64">
        <v>0.324</v>
      </c>
    </row>
    <row r="45" spans="1:3" ht="14.25" outlineLevel="1">
      <c r="A45" s="26" t="s">
        <v>234</v>
      </c>
      <c r="B45" s="64">
        <v>0.076</v>
      </c>
      <c r="C45" s="64">
        <v>0.075</v>
      </c>
    </row>
    <row r="46" spans="1:3" ht="14.25" outlineLevel="1">
      <c r="A46" s="26" t="s">
        <v>235</v>
      </c>
      <c r="B46" s="64">
        <v>0.356</v>
      </c>
      <c r="C46" s="64">
        <v>0.352</v>
      </c>
    </row>
    <row r="47" spans="1:3" ht="14.25" outlineLevel="1">
      <c r="A47" s="26" t="s">
        <v>236</v>
      </c>
      <c r="B47" s="64">
        <v>1.201</v>
      </c>
      <c r="C47" s="64">
        <v>1.2</v>
      </c>
    </row>
    <row r="48" spans="1:3" ht="14.25" outlineLevel="1">
      <c r="A48" s="33" t="s">
        <v>237</v>
      </c>
      <c r="B48" s="64">
        <v>0.196</v>
      </c>
      <c r="C48" s="64">
        <v>0.192</v>
      </c>
    </row>
    <row r="49" spans="1:3" ht="14.25" outlineLevel="1">
      <c r="A49" s="9" t="s">
        <v>238</v>
      </c>
      <c r="B49" s="64">
        <v>0.562</v>
      </c>
      <c r="C49" s="64">
        <v>0.558</v>
      </c>
    </row>
    <row r="50" spans="1:3" ht="14.25" outlineLevel="1">
      <c r="A50" s="9" t="s">
        <v>239</v>
      </c>
      <c r="B50" s="64">
        <v>18.954</v>
      </c>
      <c r="C50" s="64">
        <v>18.914</v>
      </c>
    </row>
    <row r="51" spans="1:3" ht="14.25" outlineLevel="1">
      <c r="A51" s="27" t="s">
        <v>240</v>
      </c>
      <c r="B51" s="64">
        <v>14.401</v>
      </c>
      <c r="C51" s="64">
        <v>14.398</v>
      </c>
    </row>
    <row r="52" spans="1:3" ht="14.25" outlineLevel="1">
      <c r="A52" s="9" t="s">
        <v>241</v>
      </c>
      <c r="B52" s="64">
        <v>0.591</v>
      </c>
      <c r="C52" s="64">
        <v>0.589</v>
      </c>
    </row>
    <row r="53" spans="1:3" ht="14.25" outlineLevel="1">
      <c r="A53" s="9" t="s">
        <v>470</v>
      </c>
      <c r="B53" s="64">
        <v>0</v>
      </c>
      <c r="C53" s="64">
        <v>0</v>
      </c>
    </row>
    <row r="54" spans="1:3" ht="14.25" outlineLevel="1">
      <c r="A54" s="9" t="s">
        <v>242</v>
      </c>
      <c r="B54" s="64">
        <v>0.437</v>
      </c>
      <c r="C54" s="64">
        <v>0.436</v>
      </c>
    </row>
    <row r="55" spans="1:3" ht="14.25" outlineLevel="1">
      <c r="A55" s="26" t="s">
        <v>243</v>
      </c>
      <c r="B55" s="64">
        <v>12.501</v>
      </c>
      <c r="C55" s="64">
        <v>12.269</v>
      </c>
    </row>
    <row r="56" spans="1:3" ht="14.25" outlineLevel="1">
      <c r="A56" s="26" t="s">
        <v>244</v>
      </c>
      <c r="B56" s="64">
        <v>9.268</v>
      </c>
      <c r="C56" s="64">
        <v>9.087</v>
      </c>
    </row>
    <row r="57" spans="1:3" ht="14.25" outlineLevel="1">
      <c r="A57" s="9" t="s">
        <v>245</v>
      </c>
      <c r="B57" s="64">
        <v>1.462</v>
      </c>
      <c r="C57" s="64">
        <v>1.451</v>
      </c>
    </row>
    <row r="58" spans="1:3" ht="14.25" outlineLevel="1">
      <c r="A58" s="9" t="s">
        <v>246</v>
      </c>
      <c r="B58" s="64">
        <v>1.79</v>
      </c>
      <c r="C58" s="64">
        <v>1.787</v>
      </c>
    </row>
    <row r="59" spans="1:3" ht="14.25" outlineLevel="1">
      <c r="A59" s="9" t="s">
        <v>393</v>
      </c>
      <c r="B59" s="64">
        <v>0.749</v>
      </c>
      <c r="C59" s="64">
        <v>0.747</v>
      </c>
    </row>
    <row r="60" spans="1:3" ht="14.25" outlineLevel="1">
      <c r="A60" s="9" t="s">
        <v>247</v>
      </c>
      <c r="B60" s="64">
        <v>2.708</v>
      </c>
      <c r="C60" s="64">
        <v>2.574</v>
      </c>
    </row>
    <row r="61" spans="1:3" ht="14.25" outlineLevel="1">
      <c r="A61" s="9" t="s">
        <v>248</v>
      </c>
      <c r="B61" s="64">
        <v>2.695</v>
      </c>
      <c r="C61" s="64">
        <v>2.56</v>
      </c>
    </row>
    <row r="62" spans="1:3" ht="14.25" outlineLevel="1">
      <c r="A62" s="9" t="s">
        <v>249</v>
      </c>
      <c r="B62" s="64">
        <v>0</v>
      </c>
      <c r="C62" s="64">
        <v>0</v>
      </c>
    </row>
    <row r="63" spans="1:3" ht="14.25" outlineLevel="1">
      <c r="A63" s="9" t="s">
        <v>250</v>
      </c>
      <c r="B63" s="64">
        <v>0.852</v>
      </c>
      <c r="C63" s="64">
        <v>0.85</v>
      </c>
    </row>
    <row r="64" spans="1:3" ht="28.5" outlineLevel="1">
      <c r="A64" s="9" t="s">
        <v>251</v>
      </c>
      <c r="B64" s="64">
        <v>3.966</v>
      </c>
      <c r="C64" s="64">
        <v>3.953</v>
      </c>
    </row>
    <row r="65" spans="1:3" ht="14.25" outlineLevel="1">
      <c r="A65" s="9" t="s">
        <v>252</v>
      </c>
      <c r="B65" s="64">
        <v>7.784</v>
      </c>
      <c r="C65" s="64">
        <v>7.76</v>
      </c>
    </row>
    <row r="66" spans="1:3" ht="14.25" outlineLevel="1">
      <c r="A66" s="9" t="s">
        <v>253</v>
      </c>
      <c r="B66" s="64">
        <v>11.367</v>
      </c>
      <c r="C66" s="64">
        <v>11.34</v>
      </c>
    </row>
    <row r="67" spans="1:3" ht="14.25" outlineLevel="1">
      <c r="A67" s="9" t="s">
        <v>254</v>
      </c>
      <c r="B67" s="64">
        <v>2.524</v>
      </c>
      <c r="C67" s="64">
        <v>2.52</v>
      </c>
    </row>
    <row r="68" spans="1:3" ht="14.25" outlineLevel="1">
      <c r="A68" s="9" t="s">
        <v>415</v>
      </c>
      <c r="B68" s="64">
        <v>5.017</v>
      </c>
      <c r="C68" s="64">
        <v>5.011</v>
      </c>
    </row>
    <row r="69" spans="1:3" ht="14.25" outlineLevel="1">
      <c r="A69" s="26" t="s">
        <v>255</v>
      </c>
      <c r="B69" s="64">
        <v>0.29</v>
      </c>
      <c r="C69" s="64">
        <v>0.289</v>
      </c>
    </row>
    <row r="70" spans="1:3" ht="14.25" outlineLevel="1">
      <c r="A70" s="26" t="s">
        <v>256</v>
      </c>
      <c r="B70" s="64">
        <v>1.893</v>
      </c>
      <c r="C70" s="64">
        <v>1.89</v>
      </c>
    </row>
    <row r="71" spans="1:3" ht="14.25" outlineLevel="1">
      <c r="A71" s="26" t="s">
        <v>257</v>
      </c>
      <c r="B71" s="64">
        <v>0.324</v>
      </c>
      <c r="C71" s="64">
        <v>0.323</v>
      </c>
    </row>
    <row r="72" spans="1:3" ht="14.25" outlineLevel="1">
      <c r="A72" s="26" t="s">
        <v>258</v>
      </c>
      <c r="B72" s="64">
        <v>1.644</v>
      </c>
      <c r="C72" s="64">
        <v>1.639</v>
      </c>
    </row>
    <row r="73" spans="1:3" ht="14.25" outlineLevel="1">
      <c r="A73" s="26" t="s">
        <v>259</v>
      </c>
      <c r="B73" s="64">
        <v>0.023</v>
      </c>
      <c r="C73" s="64">
        <v>0.023</v>
      </c>
    </row>
    <row r="74" spans="1:3" ht="14.25" outlineLevel="1">
      <c r="A74" s="26" t="s">
        <v>260</v>
      </c>
      <c r="B74" s="64">
        <v>0.01</v>
      </c>
      <c r="C74" s="64">
        <v>0.01</v>
      </c>
    </row>
    <row r="75" spans="1:3" ht="14.25" outlineLevel="1">
      <c r="A75" s="26" t="s">
        <v>261</v>
      </c>
      <c r="B75" s="64">
        <v>14.91</v>
      </c>
      <c r="C75" s="64">
        <v>14.878</v>
      </c>
    </row>
    <row r="76" spans="1:3" ht="14.25" outlineLevel="1">
      <c r="A76" s="26" t="s">
        <v>262</v>
      </c>
      <c r="B76" s="64">
        <v>0.298</v>
      </c>
      <c r="C76" s="64">
        <v>0.297</v>
      </c>
    </row>
    <row r="77" spans="1:3" ht="15">
      <c r="A77" s="29" t="s">
        <v>210</v>
      </c>
      <c r="B77" s="127">
        <f>SUM(B44:B76)</f>
        <v>119.17800000000001</v>
      </c>
      <c r="C77" s="127">
        <f>SUM(C44:C76)</f>
        <v>118.29599999999999</v>
      </c>
    </row>
    <row r="78" spans="1:3" ht="14.25" outlineLevel="1">
      <c r="A78" s="26" t="s">
        <v>263</v>
      </c>
      <c r="B78" s="64">
        <v>0.939</v>
      </c>
      <c r="C78" s="64">
        <v>0.925</v>
      </c>
    </row>
    <row r="79" spans="1:3" ht="14.25" outlineLevel="1">
      <c r="A79" s="26" t="s">
        <v>264</v>
      </c>
      <c r="B79" s="64">
        <v>0.002</v>
      </c>
      <c r="C79" s="64">
        <v>0.002</v>
      </c>
    </row>
    <row r="80" spans="1:3" ht="14.25" outlineLevel="1">
      <c r="A80" s="26" t="s">
        <v>265</v>
      </c>
      <c r="B80" s="64">
        <v>9.71</v>
      </c>
      <c r="C80" s="64">
        <v>4.951</v>
      </c>
    </row>
    <row r="81" spans="1:3" ht="14.25" outlineLevel="1">
      <c r="A81" s="26" t="s">
        <v>266</v>
      </c>
      <c r="B81" s="64">
        <v>5.024</v>
      </c>
      <c r="C81" s="64">
        <v>2.562</v>
      </c>
    </row>
    <row r="82" spans="1:3" ht="14.25" outlineLevel="1">
      <c r="A82" s="26" t="s">
        <v>267</v>
      </c>
      <c r="B82" s="64">
        <v>0.219</v>
      </c>
      <c r="C82" s="64">
        <v>0.218</v>
      </c>
    </row>
    <row r="83" spans="1:3" ht="14.25" outlineLevel="1">
      <c r="A83" s="26" t="s">
        <v>268</v>
      </c>
      <c r="B83" s="64">
        <v>1.682</v>
      </c>
      <c r="C83" s="64">
        <v>1.674</v>
      </c>
    </row>
    <row r="84" spans="1:3" ht="14.25" outlineLevel="1">
      <c r="A84" s="26" t="s">
        <v>269</v>
      </c>
      <c r="B84" s="64">
        <v>0.52</v>
      </c>
      <c r="C84" s="64">
        <v>0.518</v>
      </c>
    </row>
    <row r="85" spans="1:3" ht="14.25" outlineLevel="1">
      <c r="A85" s="26" t="s">
        <v>270</v>
      </c>
      <c r="B85" s="64">
        <v>1.092</v>
      </c>
      <c r="C85" s="64">
        <v>1.09</v>
      </c>
    </row>
    <row r="86" spans="1:3" ht="14.25" outlineLevel="1">
      <c r="A86" s="26" t="s">
        <v>271</v>
      </c>
      <c r="B86" s="64">
        <v>0.362</v>
      </c>
      <c r="C86" s="64">
        <v>0.361</v>
      </c>
    </row>
    <row r="87" spans="1:3" ht="14.25" outlineLevel="1">
      <c r="A87" s="26" t="s">
        <v>272</v>
      </c>
      <c r="B87" s="64">
        <v>0.3</v>
      </c>
      <c r="C87" s="64">
        <v>0.298</v>
      </c>
    </row>
    <row r="88" spans="1:3" ht="14.25" outlineLevel="1">
      <c r="A88" s="33" t="s">
        <v>273</v>
      </c>
      <c r="B88" s="64">
        <v>1.735</v>
      </c>
      <c r="C88" s="64">
        <v>1.731</v>
      </c>
    </row>
    <row r="89" spans="1:3" ht="14.25" outlineLevel="1">
      <c r="A89" s="33" t="s">
        <v>274</v>
      </c>
      <c r="B89" s="64">
        <v>0.225</v>
      </c>
      <c r="C89" s="64">
        <v>0.224</v>
      </c>
    </row>
    <row r="90" spans="1:3" ht="14.25" outlineLevel="1">
      <c r="A90" s="26" t="s">
        <v>275</v>
      </c>
      <c r="B90" s="64">
        <v>1.094</v>
      </c>
      <c r="C90" s="64">
        <v>1.078</v>
      </c>
    </row>
    <row r="91" spans="1:3" ht="14.25" outlineLevel="1">
      <c r="A91" s="33" t="s">
        <v>276</v>
      </c>
      <c r="B91" s="64">
        <v>17.928</v>
      </c>
      <c r="C91" s="64">
        <v>17.882</v>
      </c>
    </row>
    <row r="92" spans="1:3" ht="14.25" outlineLevel="1">
      <c r="A92" s="26" t="s">
        <v>277</v>
      </c>
      <c r="B92" s="64">
        <v>7.797</v>
      </c>
      <c r="C92" s="64">
        <v>7.777</v>
      </c>
    </row>
    <row r="93" spans="1:3" ht="14.25" outlineLevel="1">
      <c r="A93" s="26" t="s">
        <v>278</v>
      </c>
      <c r="B93" s="64">
        <v>0.371</v>
      </c>
      <c r="C93" s="64">
        <v>0.359</v>
      </c>
    </row>
    <row r="94" spans="1:3" ht="14.25" outlineLevel="1">
      <c r="A94" s="26" t="s">
        <v>421</v>
      </c>
      <c r="B94" s="64">
        <v>0.174</v>
      </c>
      <c r="C94" s="64">
        <v>0.173</v>
      </c>
    </row>
    <row r="95" spans="1:3" ht="14.25" outlineLevel="1">
      <c r="A95" s="26" t="s">
        <v>279</v>
      </c>
      <c r="B95" s="64">
        <v>0.481</v>
      </c>
      <c r="C95" s="64">
        <v>0.48</v>
      </c>
    </row>
    <row r="96" spans="1:3" ht="14.25" outlineLevel="1">
      <c r="A96" s="26" t="s">
        <v>280</v>
      </c>
      <c r="B96" s="64">
        <v>0.953</v>
      </c>
      <c r="C96" s="64">
        <v>0.942</v>
      </c>
    </row>
    <row r="97" spans="1:3" ht="14.25" outlineLevel="1">
      <c r="A97" s="9" t="s">
        <v>281</v>
      </c>
      <c r="B97" s="64">
        <v>10.275</v>
      </c>
      <c r="C97" s="64">
        <v>10.252</v>
      </c>
    </row>
    <row r="98" spans="1:3" ht="14.25" outlineLevel="1">
      <c r="A98" s="9" t="s">
        <v>282</v>
      </c>
      <c r="B98" s="64">
        <v>2.308</v>
      </c>
      <c r="C98" s="64">
        <v>2.298</v>
      </c>
    </row>
    <row r="99" spans="1:3" ht="14.25" outlineLevel="1">
      <c r="A99" s="9" t="s">
        <v>283</v>
      </c>
      <c r="B99" s="64">
        <v>1.351</v>
      </c>
      <c r="C99" s="64">
        <v>1.348</v>
      </c>
    </row>
    <row r="100" spans="1:3" ht="14.25" outlineLevel="1">
      <c r="A100" s="26" t="s">
        <v>284</v>
      </c>
      <c r="B100" s="64">
        <v>0</v>
      </c>
      <c r="C100" s="64">
        <v>0</v>
      </c>
    </row>
    <row r="101" spans="1:3" ht="14.25" outlineLevel="1">
      <c r="A101" s="9" t="s">
        <v>394</v>
      </c>
      <c r="B101" s="64">
        <v>0</v>
      </c>
      <c r="C101" s="64">
        <v>0</v>
      </c>
    </row>
    <row r="102" spans="1:3" ht="14.25" outlineLevel="1">
      <c r="A102" s="9" t="s">
        <v>285</v>
      </c>
      <c r="B102" s="64">
        <v>9.399</v>
      </c>
      <c r="C102" s="64">
        <v>9.379</v>
      </c>
    </row>
    <row r="103" spans="1:3" ht="14.25" outlineLevel="1">
      <c r="A103" s="9" t="s">
        <v>471</v>
      </c>
      <c r="B103" s="64">
        <v>0.000937</v>
      </c>
      <c r="C103" s="64">
        <v>0.000925</v>
      </c>
    </row>
    <row r="104" spans="1:3" ht="14.25" outlineLevel="1">
      <c r="A104" s="26" t="s">
        <v>286</v>
      </c>
      <c r="B104" s="64">
        <v>0</v>
      </c>
      <c r="C104" s="64">
        <v>0</v>
      </c>
    </row>
    <row r="105" spans="1:3" ht="14.25" outlineLevel="1">
      <c r="A105" s="9" t="s">
        <v>287</v>
      </c>
      <c r="B105" s="64">
        <v>1.057</v>
      </c>
      <c r="C105" s="64">
        <v>1.054</v>
      </c>
    </row>
    <row r="106" spans="1:3" ht="14.25" outlineLevel="1">
      <c r="A106" s="9" t="s">
        <v>395</v>
      </c>
      <c r="B106" s="64">
        <v>0.239</v>
      </c>
      <c r="C106" s="64">
        <v>0.238</v>
      </c>
    </row>
    <row r="107" spans="1:3" ht="14.25" outlineLevel="1">
      <c r="A107" s="9" t="s">
        <v>288</v>
      </c>
      <c r="B107" s="64">
        <v>8.125</v>
      </c>
      <c r="C107" s="64">
        <v>8.095</v>
      </c>
    </row>
    <row r="108" spans="1:3" ht="14.25" outlineLevel="1">
      <c r="A108" s="9" t="s">
        <v>289</v>
      </c>
      <c r="B108" s="64">
        <v>11.462</v>
      </c>
      <c r="C108" s="64">
        <v>11.434</v>
      </c>
    </row>
    <row r="109" spans="1:3" ht="14.25" outlineLevel="1">
      <c r="A109" s="9" t="s">
        <v>416</v>
      </c>
      <c r="B109" s="64">
        <v>5.197</v>
      </c>
      <c r="C109" s="64">
        <v>5.154</v>
      </c>
    </row>
    <row r="110" spans="1:3" ht="14.25" outlineLevel="1">
      <c r="A110" s="26" t="s">
        <v>290</v>
      </c>
      <c r="B110" s="64">
        <v>0.137</v>
      </c>
      <c r="C110" s="64">
        <v>0.137</v>
      </c>
    </row>
    <row r="111" spans="1:3" ht="14.25" outlineLevel="1">
      <c r="A111" s="9" t="s">
        <v>291</v>
      </c>
      <c r="B111" s="64">
        <v>4.225</v>
      </c>
      <c r="C111" s="64">
        <v>4.219</v>
      </c>
    </row>
    <row r="112" spans="1:3" ht="14.25" outlineLevel="1">
      <c r="A112" s="9" t="s">
        <v>292</v>
      </c>
      <c r="B112" s="64">
        <v>1.277</v>
      </c>
      <c r="C112" s="64">
        <v>1.256</v>
      </c>
    </row>
    <row r="113" spans="1:3" ht="14.25" outlineLevel="1">
      <c r="A113" s="9" t="s">
        <v>293</v>
      </c>
      <c r="B113" s="64">
        <v>4.187</v>
      </c>
      <c r="C113" s="64">
        <v>4.185</v>
      </c>
    </row>
    <row r="114" spans="1:3" ht="14.25" outlineLevel="1">
      <c r="A114" s="9" t="s">
        <v>294</v>
      </c>
      <c r="B114" s="64">
        <v>1.066</v>
      </c>
      <c r="C114" s="64">
        <v>1.065</v>
      </c>
    </row>
    <row r="115" spans="1:3" ht="14.25" outlineLevel="1">
      <c r="A115" s="26" t="s">
        <v>419</v>
      </c>
      <c r="B115" s="64">
        <v>1.48</v>
      </c>
      <c r="C115" s="64">
        <v>1.477</v>
      </c>
    </row>
    <row r="116" spans="1:3" ht="14.25" outlineLevel="1">
      <c r="A116" s="26" t="s">
        <v>295</v>
      </c>
      <c r="B116" s="64">
        <v>2.785</v>
      </c>
      <c r="C116" s="64">
        <v>2.778</v>
      </c>
    </row>
    <row r="117" spans="1:3" ht="14.25" outlineLevel="1">
      <c r="A117" s="26" t="s">
        <v>296</v>
      </c>
      <c r="B117" s="64">
        <v>16.264</v>
      </c>
      <c r="C117" s="64">
        <v>16.222</v>
      </c>
    </row>
    <row r="118" spans="1:3" ht="14.25" outlineLevel="1">
      <c r="A118" s="26" t="s">
        <v>297</v>
      </c>
      <c r="B118" s="64">
        <v>2.123</v>
      </c>
      <c r="C118" s="64">
        <v>2.117</v>
      </c>
    </row>
    <row r="119" spans="1:3" ht="14.25" outlineLevel="1">
      <c r="A119" s="9" t="s">
        <v>396</v>
      </c>
      <c r="B119" s="64">
        <v>0</v>
      </c>
      <c r="C119" s="64">
        <v>0</v>
      </c>
    </row>
    <row r="120" spans="1:3" ht="15">
      <c r="A120" s="25" t="s">
        <v>211</v>
      </c>
      <c r="B120" s="69">
        <f>SUM(B78:B119)</f>
        <v>133.565937</v>
      </c>
      <c r="C120" s="69">
        <f>SUM(C78:C119)</f>
        <v>125.95392500000001</v>
      </c>
    </row>
    <row r="121" spans="1:3" ht="15">
      <c r="A121" s="25" t="s">
        <v>306</v>
      </c>
      <c r="B121" s="69">
        <f>B120+B77+B43</f>
        <v>431.694204</v>
      </c>
      <c r="C121" s="69">
        <f>C120+C77+C43</f>
        <v>422.952178</v>
      </c>
    </row>
    <row r="124" spans="1:6" ht="14.25">
      <c r="A124" s="150" t="s">
        <v>533</v>
      </c>
      <c r="B124" s="48"/>
      <c r="C124" s="1"/>
      <c r="D124" s="1"/>
      <c r="E124" s="1"/>
      <c r="F124" s="1"/>
    </row>
    <row r="125" spans="1:2" ht="14.25">
      <c r="A125" s="16" t="s">
        <v>72</v>
      </c>
      <c r="B125" s="37">
        <v>2010</v>
      </c>
    </row>
    <row r="126" spans="1:2" ht="14.25">
      <c r="A126" s="41" t="s">
        <v>110</v>
      </c>
      <c r="B126" s="3"/>
    </row>
    <row r="127" spans="1:2" ht="14.25">
      <c r="A127" s="43" t="s">
        <v>429</v>
      </c>
      <c r="B127" s="70">
        <f>+B5</f>
        <v>5.896</v>
      </c>
    </row>
    <row r="128" spans="1:2" ht="14.25">
      <c r="A128" s="42" t="s">
        <v>462</v>
      </c>
      <c r="B128" s="111">
        <f>+B127/$B$136</f>
        <v>0.12367328103368712</v>
      </c>
    </row>
    <row r="129" spans="1:2" ht="14.25">
      <c r="A129" s="43" t="s">
        <v>430</v>
      </c>
      <c r="B129" s="70">
        <f>+C5</f>
        <v>5.864</v>
      </c>
    </row>
    <row r="130" spans="1:2" ht="14.25">
      <c r="A130" s="42" t="s">
        <v>463</v>
      </c>
      <c r="B130" s="111">
        <f>+B129/$B$137</f>
        <v>0.12396414679519702</v>
      </c>
    </row>
    <row r="131" spans="1:2" ht="14.25">
      <c r="A131" s="41" t="s">
        <v>431</v>
      </c>
      <c r="B131" s="3"/>
    </row>
    <row r="132" spans="1:2" ht="14.25">
      <c r="A132" s="43" t="s">
        <v>432</v>
      </c>
      <c r="B132" s="70">
        <f>+B18</f>
        <v>41.778</v>
      </c>
    </row>
    <row r="133" spans="1:2" ht="14.25">
      <c r="A133" s="42" t="s">
        <v>462</v>
      </c>
      <c r="B133" s="111">
        <f>+B132/$B$136</f>
        <v>0.8763267189663129</v>
      </c>
    </row>
    <row r="134" spans="1:2" ht="14.25">
      <c r="A134" s="43" t="s">
        <v>433</v>
      </c>
      <c r="B134" s="70">
        <f>+C18</f>
        <v>41.440000000000005</v>
      </c>
    </row>
    <row r="135" spans="1:2" ht="14.25">
      <c r="A135" s="42" t="s">
        <v>463</v>
      </c>
      <c r="B135" s="111">
        <f>+B134/$B$137</f>
        <v>0.876035853204803</v>
      </c>
    </row>
    <row r="136" spans="1:2" ht="15">
      <c r="A136" s="40" t="s">
        <v>434</v>
      </c>
      <c r="B136" s="69">
        <f>+B127+B132</f>
        <v>47.674</v>
      </c>
    </row>
    <row r="137" spans="1:2" ht="15">
      <c r="A137" s="40" t="s">
        <v>435</v>
      </c>
      <c r="B137" s="69">
        <f>+B129+B134</f>
        <v>47.304</v>
      </c>
    </row>
    <row r="139" ht="14.25">
      <c r="B139" s="7"/>
    </row>
    <row r="140" spans="1:2" ht="14.25">
      <c r="A140" s="149" t="s">
        <v>534</v>
      </c>
      <c r="B140" s="8"/>
    </row>
    <row r="141" spans="1:2" ht="14.25">
      <c r="A141" s="16" t="s">
        <v>198</v>
      </c>
      <c r="B141" s="37">
        <v>2010</v>
      </c>
    </row>
    <row r="142" spans="1:2" ht="14.25">
      <c r="A142" s="41" t="s">
        <v>115</v>
      </c>
      <c r="B142" s="3"/>
    </row>
    <row r="143" spans="1:2" ht="14.25">
      <c r="A143" s="43" t="s">
        <v>436</v>
      </c>
      <c r="B143" s="70">
        <f>+B43</f>
        <v>178.950267</v>
      </c>
    </row>
    <row r="144" spans="1:2" ht="14.25">
      <c r="A144" s="42" t="s">
        <v>462</v>
      </c>
      <c r="B144" s="111">
        <f>+B143/$B$157</f>
        <v>0.41453015894556694</v>
      </c>
    </row>
    <row r="145" spans="1:2" ht="14.25">
      <c r="A145" s="43" t="s">
        <v>583</v>
      </c>
      <c r="B145" s="70">
        <f>+C43</f>
        <v>178.702253</v>
      </c>
    </row>
    <row r="146" spans="1:2" ht="14.25">
      <c r="A146" s="42" t="s">
        <v>463</v>
      </c>
      <c r="B146" s="111">
        <f>+B145/$B$158</f>
        <v>0.42251172188076547</v>
      </c>
    </row>
    <row r="147" spans="1:2" ht="14.25">
      <c r="A147" s="41" t="s">
        <v>116</v>
      </c>
      <c r="B147" s="3"/>
    </row>
    <row r="148" spans="1:2" ht="14.25">
      <c r="A148" s="43" t="s">
        <v>437</v>
      </c>
      <c r="B148" s="70">
        <f>+B77</f>
        <v>119.17800000000001</v>
      </c>
    </row>
    <row r="149" spans="1:2" ht="14.25">
      <c r="A149" s="42" t="s">
        <v>462</v>
      </c>
      <c r="B149" s="111">
        <f>+B148/$B$157</f>
        <v>0.27607041951390204</v>
      </c>
    </row>
    <row r="150" spans="1:2" ht="14.25">
      <c r="A150" s="43" t="s">
        <v>438</v>
      </c>
      <c r="B150" s="70">
        <f>+C77</f>
        <v>118.29599999999999</v>
      </c>
    </row>
    <row r="151" spans="1:2" ht="14.25">
      <c r="A151" s="42" t="s">
        <v>463</v>
      </c>
      <c r="B151" s="111">
        <f>+B150/$B$158</f>
        <v>0.2796911947808908</v>
      </c>
    </row>
    <row r="152" spans="1:2" ht="14.25">
      <c r="A152" s="41" t="s">
        <v>117</v>
      </c>
      <c r="B152" s="3"/>
    </row>
    <row r="153" spans="1:2" ht="14.25">
      <c r="A153" s="43" t="s">
        <v>439</v>
      </c>
      <c r="B153" s="70">
        <f>+B120</f>
        <v>133.565937</v>
      </c>
    </row>
    <row r="154" spans="1:2" ht="14.25">
      <c r="A154" s="42" t="s">
        <v>462</v>
      </c>
      <c r="B154" s="111">
        <f>+B153/$B$157</f>
        <v>0.309399421540531</v>
      </c>
    </row>
    <row r="155" spans="1:2" ht="14.25">
      <c r="A155" s="43" t="s">
        <v>440</v>
      </c>
      <c r="B155" s="70">
        <f>+C120</f>
        <v>125.95392500000001</v>
      </c>
    </row>
    <row r="156" spans="1:2" ht="14.25">
      <c r="A156" s="42" t="s">
        <v>463</v>
      </c>
      <c r="B156" s="111">
        <f>+B155/$B$158</f>
        <v>0.29779708333834376</v>
      </c>
    </row>
    <row r="157" spans="1:2" ht="15">
      <c r="A157" s="40" t="s">
        <v>441</v>
      </c>
      <c r="B157" s="69">
        <f>+B143+B148+B153</f>
        <v>431.694204</v>
      </c>
    </row>
    <row r="158" spans="1:2" ht="15">
      <c r="A158" s="40" t="s">
        <v>442</v>
      </c>
      <c r="B158" s="69">
        <f>+B145+B150+B155</f>
        <v>422.952178</v>
      </c>
    </row>
    <row r="161" spans="1:3" ht="14.25">
      <c r="A161" s="108" t="s">
        <v>575</v>
      </c>
      <c r="B161" s="39"/>
      <c r="C161" s="8"/>
    </row>
    <row r="162" spans="1:3" ht="42.75">
      <c r="A162" s="20" t="s">
        <v>198</v>
      </c>
      <c r="B162" s="20" t="s">
        <v>443</v>
      </c>
      <c r="C162" s="21" t="s">
        <v>457</v>
      </c>
    </row>
    <row r="163" spans="1:3" ht="14.25">
      <c r="A163" s="3" t="s">
        <v>227</v>
      </c>
      <c r="B163" s="31" t="s">
        <v>444</v>
      </c>
      <c r="C163" s="70">
        <v>74.114</v>
      </c>
    </row>
    <row r="164" spans="1:3" ht="14.25">
      <c r="A164" s="3" t="s">
        <v>225</v>
      </c>
      <c r="B164" s="31" t="s">
        <v>444</v>
      </c>
      <c r="C164" s="70">
        <v>38.845</v>
      </c>
    </row>
    <row r="165" spans="1:3" ht="14.25">
      <c r="A165" s="3" t="s">
        <v>239</v>
      </c>
      <c r="B165" s="31" t="s">
        <v>445</v>
      </c>
      <c r="C165" s="70">
        <v>18.914</v>
      </c>
    </row>
    <row r="166" spans="1:3" ht="14.25">
      <c r="A166" s="3" t="s">
        <v>276</v>
      </c>
      <c r="B166" s="31" t="s">
        <v>446</v>
      </c>
      <c r="C166" s="70">
        <v>17.882</v>
      </c>
    </row>
    <row r="167" spans="1:3" ht="14.25">
      <c r="A167" s="3" t="s">
        <v>296</v>
      </c>
      <c r="B167" s="31" t="s">
        <v>446</v>
      </c>
      <c r="C167" s="70">
        <v>16.222</v>
      </c>
    </row>
    <row r="168" spans="1:3" ht="14.25">
      <c r="A168" s="3" t="s">
        <v>261</v>
      </c>
      <c r="B168" s="31" t="s">
        <v>445</v>
      </c>
      <c r="C168" s="70">
        <v>14.878</v>
      </c>
    </row>
    <row r="169" spans="1:3" ht="14.25">
      <c r="A169" s="3" t="s">
        <v>240</v>
      </c>
      <c r="B169" s="31" t="s">
        <v>445</v>
      </c>
      <c r="C169" s="70">
        <v>14.398</v>
      </c>
    </row>
    <row r="170" spans="1:3" ht="14.25">
      <c r="A170" s="3" t="s">
        <v>221</v>
      </c>
      <c r="B170" s="31" t="s">
        <v>444</v>
      </c>
      <c r="C170" s="70">
        <v>12.78</v>
      </c>
    </row>
    <row r="171" spans="1:3" ht="14.25">
      <c r="A171" s="3" t="s">
        <v>214</v>
      </c>
      <c r="B171" s="31" t="s">
        <v>444</v>
      </c>
      <c r="C171" s="70">
        <v>12.694</v>
      </c>
    </row>
    <row r="172" spans="1:3" ht="14.25">
      <c r="A172" s="3" t="s">
        <v>243</v>
      </c>
      <c r="B172" s="31" t="s">
        <v>445</v>
      </c>
      <c r="C172" s="70">
        <v>12.269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portrait" paperSize="9" scale="70" r:id="rId2"/>
  <rowBreaks count="1" manualBreakCount="1">
    <brk id="123" max="2" man="1"/>
  </rowBreaks>
  <ignoredErrors>
    <ignoredError sqref="B77:C77 B120:C121 B17:C20 B43:C43 B13:C13 B5:C5 B8:C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D52"/>
  <sheetViews>
    <sheetView view="pageBreakPreview" zoomScaleSheetLayoutView="100" zoomScalePageLayoutView="0" workbookViewId="0" topLeftCell="A28">
      <selection activeCell="A43" sqref="A43"/>
    </sheetView>
  </sheetViews>
  <sheetFormatPr defaultColWidth="9.140625" defaultRowHeight="12.75"/>
  <cols>
    <col min="1" max="1" width="43.140625" style="6" customWidth="1"/>
    <col min="2" max="2" width="26.421875" style="6" customWidth="1"/>
    <col min="3" max="3" width="25.28125" style="6" customWidth="1"/>
    <col min="4" max="4" width="27.28125" style="6" customWidth="1"/>
    <col min="5" max="16384" width="9.140625" style="6" customWidth="1"/>
  </cols>
  <sheetData>
    <row r="1" spans="1:4" ht="14.25">
      <c r="A1" s="2" t="s">
        <v>401</v>
      </c>
      <c r="B1" s="2"/>
      <c r="C1" s="2"/>
      <c r="D1" s="2"/>
    </row>
    <row r="2" spans="1:4" ht="42.75">
      <c r="A2" s="16" t="s">
        <v>35</v>
      </c>
      <c r="B2" s="16" t="s">
        <v>455</v>
      </c>
      <c r="C2" s="16" t="s">
        <v>450</v>
      </c>
      <c r="D2" s="16" t="s">
        <v>456</v>
      </c>
    </row>
    <row r="3" spans="1:4" ht="14.25">
      <c r="A3" s="26" t="s">
        <v>38</v>
      </c>
      <c r="B3" s="126">
        <v>0.25</v>
      </c>
      <c r="C3" s="126">
        <v>0.071</v>
      </c>
      <c r="D3" s="126">
        <v>0.076</v>
      </c>
    </row>
    <row r="4" spans="1:4" ht="14.25">
      <c r="A4" s="26" t="s">
        <v>39</v>
      </c>
      <c r="B4" s="126">
        <v>0.3</v>
      </c>
      <c r="C4" s="126">
        <v>0.267</v>
      </c>
      <c r="D4" s="126">
        <v>0</v>
      </c>
    </row>
    <row r="5" spans="1:4" ht="14.25">
      <c r="A5" s="26" t="s">
        <v>40</v>
      </c>
      <c r="B5" s="126">
        <v>0.3</v>
      </c>
      <c r="C5" s="126">
        <v>0.215</v>
      </c>
      <c r="D5" s="126">
        <v>0.236</v>
      </c>
    </row>
    <row r="6" spans="1:4" ht="14.25">
      <c r="A6" s="26" t="s">
        <v>41</v>
      </c>
      <c r="B6" s="126">
        <v>0.3</v>
      </c>
      <c r="C6" s="126">
        <v>0.158</v>
      </c>
      <c r="D6" s="126">
        <v>6.656</v>
      </c>
    </row>
    <row r="7" spans="1:4" ht="14.25">
      <c r="A7" s="26" t="s">
        <v>42</v>
      </c>
      <c r="B7" s="126">
        <v>0.283</v>
      </c>
      <c r="C7" s="126">
        <v>0.087</v>
      </c>
      <c r="D7" s="126">
        <v>13.422</v>
      </c>
    </row>
    <row r="8" spans="1:4" ht="14.25">
      <c r="A8" s="26" t="s">
        <v>43</v>
      </c>
      <c r="B8" s="126">
        <v>0.26</v>
      </c>
      <c r="C8" s="126">
        <v>0.299</v>
      </c>
      <c r="D8" s="126">
        <v>14.949</v>
      </c>
    </row>
    <row r="9" spans="1:4" ht="14.25">
      <c r="A9" s="26" t="s">
        <v>44</v>
      </c>
      <c r="B9" s="126">
        <v>0.3</v>
      </c>
      <c r="C9" s="126">
        <v>0.44</v>
      </c>
      <c r="D9" s="126">
        <v>8.44</v>
      </c>
    </row>
    <row r="10" spans="1:4" ht="14.25">
      <c r="A10" s="26" t="s">
        <v>45</v>
      </c>
      <c r="B10" s="126">
        <v>0</v>
      </c>
      <c r="C10" s="126">
        <v>0</v>
      </c>
      <c r="D10" s="126">
        <v>0</v>
      </c>
    </row>
    <row r="11" spans="1:4" ht="14.25">
      <c r="A11" s="26" t="s">
        <v>46</v>
      </c>
      <c r="B11" s="126">
        <v>0.25</v>
      </c>
      <c r="C11" s="126">
        <v>0.176</v>
      </c>
      <c r="D11" s="126">
        <v>1.657</v>
      </c>
    </row>
    <row r="12" spans="1:4" ht="14.25">
      <c r="A12" s="26" t="s">
        <v>47</v>
      </c>
      <c r="B12" s="126">
        <v>0.65</v>
      </c>
      <c r="C12" s="126">
        <v>3.204</v>
      </c>
      <c r="D12" s="126">
        <v>82.382</v>
      </c>
    </row>
    <row r="13" spans="1:4" ht="14.25">
      <c r="A13" s="26" t="s">
        <v>48</v>
      </c>
      <c r="B13" s="126">
        <v>0.36</v>
      </c>
      <c r="C13" s="126">
        <v>0.098</v>
      </c>
      <c r="D13" s="126">
        <v>9.285</v>
      </c>
    </row>
    <row r="14" spans="1:4" ht="14.25">
      <c r="A14" s="26" t="s">
        <v>49</v>
      </c>
      <c r="B14" s="126">
        <v>0.36</v>
      </c>
      <c r="C14" s="126">
        <v>0.229</v>
      </c>
      <c r="D14" s="126">
        <v>44.377</v>
      </c>
    </row>
    <row r="15" spans="1:4" ht="14.25">
      <c r="A15" s="26" t="s">
        <v>50</v>
      </c>
      <c r="B15" s="126">
        <v>0.41</v>
      </c>
      <c r="C15" s="126">
        <v>0.372</v>
      </c>
      <c r="D15" s="126">
        <v>6.741</v>
      </c>
    </row>
    <row r="16" spans="1:4" ht="14.25">
      <c r="A16" s="26" t="s">
        <v>51</v>
      </c>
      <c r="B16" s="126">
        <v>0.3</v>
      </c>
      <c r="C16" s="126">
        <v>0.261</v>
      </c>
      <c r="D16" s="126">
        <v>0.241</v>
      </c>
    </row>
    <row r="17" spans="1:4" ht="14.25">
      <c r="A17" s="26" t="s">
        <v>52</v>
      </c>
      <c r="B17" s="126">
        <v>0.27</v>
      </c>
      <c r="C17" s="126">
        <v>0.168</v>
      </c>
      <c r="D17" s="126">
        <v>2.414</v>
      </c>
    </row>
    <row r="18" spans="1:4" ht="28.5">
      <c r="A18" s="26" t="s">
        <v>53</v>
      </c>
      <c r="B18" s="126">
        <v>0.5</v>
      </c>
      <c r="C18" s="126">
        <v>0.09</v>
      </c>
      <c r="D18" s="126">
        <v>0</v>
      </c>
    </row>
    <row r="19" spans="1:4" ht="14.25">
      <c r="A19" s="26" t="s">
        <v>54</v>
      </c>
      <c r="B19" s="126">
        <v>0.25</v>
      </c>
      <c r="C19" s="126">
        <v>0.453</v>
      </c>
      <c r="D19" s="126">
        <v>0.278</v>
      </c>
    </row>
    <row r="20" spans="1:4" ht="14.25">
      <c r="A20" s="26" t="s">
        <v>55</v>
      </c>
      <c r="B20" s="126">
        <v>1</v>
      </c>
      <c r="C20" s="126">
        <v>1.118</v>
      </c>
      <c r="D20" s="126">
        <v>0.077</v>
      </c>
    </row>
    <row r="21" spans="1:4" ht="14.25">
      <c r="A21" s="26" t="s">
        <v>56</v>
      </c>
      <c r="B21" s="126">
        <v>0.261</v>
      </c>
      <c r="C21" s="126">
        <v>0.232</v>
      </c>
      <c r="D21" s="126">
        <v>7.27</v>
      </c>
    </row>
    <row r="22" spans="1:4" ht="14.25">
      <c r="A22" s="26" t="s">
        <v>57</v>
      </c>
      <c r="B22" s="126">
        <v>0.3</v>
      </c>
      <c r="C22" s="126">
        <v>0.431</v>
      </c>
      <c r="D22" s="126">
        <v>13.247</v>
      </c>
    </row>
    <row r="23" spans="1:4" ht="14.25">
      <c r="A23" s="26" t="s">
        <v>58</v>
      </c>
      <c r="B23" s="126">
        <v>0.25</v>
      </c>
      <c r="C23" s="126">
        <v>0.062</v>
      </c>
      <c r="D23" s="126">
        <v>0.046</v>
      </c>
    </row>
    <row r="24" spans="1:4" ht="14.25">
      <c r="A24" s="26" t="s">
        <v>59</v>
      </c>
      <c r="B24" s="126">
        <v>0.7</v>
      </c>
      <c r="C24" s="126">
        <v>0.619</v>
      </c>
      <c r="D24" s="126">
        <v>30.459</v>
      </c>
    </row>
    <row r="25" spans="1:4" ht="14.25">
      <c r="A25" s="26" t="s">
        <v>60</v>
      </c>
      <c r="B25" s="126">
        <v>0.25</v>
      </c>
      <c r="C25" s="126">
        <v>0.491</v>
      </c>
      <c r="D25" s="126">
        <v>7.371</v>
      </c>
    </row>
    <row r="26" spans="1:4" ht="14.25">
      <c r="A26" s="26" t="s">
        <v>61</v>
      </c>
      <c r="B26" s="126">
        <v>0.25</v>
      </c>
      <c r="C26" s="126">
        <v>1.477</v>
      </c>
      <c r="D26" s="126">
        <v>177.84</v>
      </c>
    </row>
    <row r="27" spans="1:4" ht="14.25">
      <c r="A27" s="26" t="s">
        <v>62</v>
      </c>
      <c r="B27" s="126">
        <v>0.25</v>
      </c>
      <c r="C27" s="126">
        <v>0.634</v>
      </c>
      <c r="D27" s="126">
        <v>22.804</v>
      </c>
    </row>
    <row r="28" spans="1:4" ht="14.25">
      <c r="A28" s="26" t="s">
        <v>63</v>
      </c>
      <c r="B28" s="126">
        <v>0.25</v>
      </c>
      <c r="C28" s="126">
        <v>0.277</v>
      </c>
      <c r="D28" s="126">
        <v>4.626</v>
      </c>
    </row>
    <row r="29" spans="1:4" ht="14.25">
      <c r="A29" s="26" t="s">
        <v>418</v>
      </c>
      <c r="B29" s="126">
        <v>0.25</v>
      </c>
      <c r="C29" s="126">
        <v>0.313</v>
      </c>
      <c r="D29" s="126">
        <v>10.213</v>
      </c>
    </row>
    <row r="30" spans="1:4" ht="14.25">
      <c r="A30" s="26" t="s">
        <v>64</v>
      </c>
      <c r="B30" s="126">
        <v>0.3</v>
      </c>
      <c r="C30" s="126">
        <v>0.298</v>
      </c>
      <c r="D30" s="126">
        <v>0.661</v>
      </c>
    </row>
    <row r="31" spans="1:4" ht="14.25">
      <c r="A31" s="26" t="s">
        <v>65</v>
      </c>
      <c r="B31" s="126">
        <v>0.35</v>
      </c>
      <c r="C31" s="126">
        <v>0.577</v>
      </c>
      <c r="D31" s="126">
        <v>0.749</v>
      </c>
    </row>
    <row r="32" spans="1:4" ht="14.25">
      <c r="A32" s="26" t="s">
        <v>66</v>
      </c>
      <c r="B32" s="126">
        <v>0.25</v>
      </c>
      <c r="C32" s="126">
        <v>0.44</v>
      </c>
      <c r="D32" s="126">
        <v>6.732</v>
      </c>
    </row>
    <row r="33" spans="1:4" ht="14.25">
      <c r="A33" s="26" t="s">
        <v>67</v>
      </c>
      <c r="B33" s="126">
        <v>1.4</v>
      </c>
      <c r="C33" s="126">
        <v>1.73</v>
      </c>
      <c r="D33" s="126">
        <v>167.943</v>
      </c>
    </row>
    <row r="34" spans="1:4" ht="14.25">
      <c r="A34" s="26" t="s">
        <v>68</v>
      </c>
      <c r="B34" s="126">
        <v>0.3</v>
      </c>
      <c r="C34" s="126">
        <v>0.009</v>
      </c>
      <c r="D34" s="126">
        <v>0.047</v>
      </c>
    </row>
    <row r="35" spans="1:4" ht="42.75">
      <c r="A35" s="26" t="s">
        <v>69</v>
      </c>
      <c r="B35" s="126">
        <v>0.25</v>
      </c>
      <c r="C35" s="126">
        <v>0.168</v>
      </c>
      <c r="D35" s="126">
        <v>5.404</v>
      </c>
    </row>
    <row r="36" spans="1:4" ht="14.25">
      <c r="A36" s="26" t="s">
        <v>70</v>
      </c>
      <c r="B36" s="126">
        <v>0.5</v>
      </c>
      <c r="C36" s="126">
        <v>0.202</v>
      </c>
      <c r="D36" s="126">
        <v>32.245</v>
      </c>
    </row>
    <row r="37" spans="1:4" ht="14.25">
      <c r="A37" s="26" t="s">
        <v>71</v>
      </c>
      <c r="B37" s="126">
        <v>0.25</v>
      </c>
      <c r="C37" s="126">
        <v>0.38</v>
      </c>
      <c r="D37" s="126">
        <v>2.421</v>
      </c>
    </row>
    <row r="38" spans="1:4" ht="15">
      <c r="A38" s="25" t="s">
        <v>107</v>
      </c>
      <c r="B38" s="117">
        <f>SUM(B3:B37)</f>
        <v>12.704</v>
      </c>
      <c r="C38" s="117">
        <f>SUM(C3:C37)</f>
        <v>16.046</v>
      </c>
      <c r="D38" s="117">
        <f>SUM(D3:D37)</f>
        <v>681.3090000000001</v>
      </c>
    </row>
    <row r="41" spans="1:2" ht="14.25">
      <c r="A41" s="108" t="s">
        <v>576</v>
      </c>
      <c r="B41" s="8"/>
    </row>
    <row r="42" spans="1:2" ht="33.75" customHeight="1">
      <c r="A42" s="20" t="s">
        <v>447</v>
      </c>
      <c r="B42" s="21" t="s">
        <v>458</v>
      </c>
    </row>
    <row r="43" spans="1:2" ht="14.25">
      <c r="A43" s="3" t="s">
        <v>61</v>
      </c>
      <c r="B43" s="70">
        <v>177.84</v>
      </c>
    </row>
    <row r="44" spans="1:2" ht="14.25">
      <c r="A44" s="3" t="s">
        <v>67</v>
      </c>
      <c r="B44" s="70">
        <v>167.943</v>
      </c>
    </row>
    <row r="45" spans="1:2" ht="14.25">
      <c r="A45" s="3" t="s">
        <v>47</v>
      </c>
      <c r="B45" s="70">
        <v>82.382</v>
      </c>
    </row>
    <row r="46" spans="1:2" ht="14.25">
      <c r="A46" s="3" t="s">
        <v>49</v>
      </c>
      <c r="B46" s="70">
        <v>44.377</v>
      </c>
    </row>
    <row r="47" spans="1:2" ht="14.25">
      <c r="A47" s="3" t="s">
        <v>70</v>
      </c>
      <c r="B47" s="70">
        <v>32.245</v>
      </c>
    </row>
    <row r="48" spans="1:2" ht="14.25">
      <c r="A48" s="3" t="s">
        <v>59</v>
      </c>
      <c r="B48" s="70">
        <v>30.459</v>
      </c>
    </row>
    <row r="49" spans="1:2" ht="14.25">
      <c r="A49" s="3" t="s">
        <v>62</v>
      </c>
      <c r="B49" s="70">
        <v>22.804</v>
      </c>
    </row>
    <row r="50" spans="1:2" ht="14.25">
      <c r="A50" s="3" t="s">
        <v>43</v>
      </c>
      <c r="B50" s="70">
        <v>14.949</v>
      </c>
    </row>
    <row r="51" spans="1:2" ht="14.25">
      <c r="A51" s="3" t="s">
        <v>42</v>
      </c>
      <c r="B51" s="70">
        <v>13.422</v>
      </c>
    </row>
    <row r="52" spans="1:2" ht="14.25">
      <c r="A52" s="3" t="s">
        <v>57</v>
      </c>
      <c r="B52" s="70">
        <v>13.247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:P138"/>
  <sheetViews>
    <sheetView view="pageBreakPreview" zoomScaleSheetLayoutView="100" zoomScalePageLayoutView="0" workbookViewId="0" topLeftCell="A106">
      <selection activeCell="A2" sqref="A2:A3"/>
    </sheetView>
  </sheetViews>
  <sheetFormatPr defaultColWidth="9.140625" defaultRowHeight="12.75" outlineLevelRow="1"/>
  <cols>
    <col min="1" max="1" width="36.00390625" style="6" customWidth="1"/>
    <col min="2" max="3" width="14.421875" style="6" customWidth="1"/>
    <col min="4" max="4" width="15.00390625" style="6" customWidth="1"/>
    <col min="5" max="6" width="15.7109375" style="6" customWidth="1"/>
    <col min="7" max="8" width="12.00390625" style="6" customWidth="1"/>
    <col min="9" max="9" width="14.00390625" style="6" customWidth="1"/>
    <col min="10" max="10" width="13.421875" style="6" customWidth="1"/>
    <col min="11" max="11" width="10.7109375" style="6" customWidth="1"/>
    <col min="12" max="12" width="12.421875" style="6" customWidth="1"/>
    <col min="13" max="15" width="15.7109375" style="6" customWidth="1"/>
    <col min="16" max="16384" width="9.140625" style="6" customWidth="1"/>
  </cols>
  <sheetData>
    <row r="1" spans="1:15" ht="14.25">
      <c r="A1" s="2" t="s">
        <v>402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4.25">
      <c r="A2" s="160" t="s">
        <v>403</v>
      </c>
      <c r="B2" s="159" t="s">
        <v>452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71.25">
      <c r="A3" s="161"/>
      <c r="B3" s="18" t="s">
        <v>199</v>
      </c>
      <c r="C3" s="16" t="s">
        <v>200</v>
      </c>
      <c r="D3" s="18" t="s">
        <v>201</v>
      </c>
      <c r="E3" s="16" t="s">
        <v>202</v>
      </c>
      <c r="F3" s="16" t="s">
        <v>203</v>
      </c>
      <c r="G3" s="16" t="s">
        <v>204</v>
      </c>
      <c r="H3" s="16" t="s">
        <v>205</v>
      </c>
      <c r="I3" s="16" t="s">
        <v>206</v>
      </c>
      <c r="J3" s="16" t="s">
        <v>207</v>
      </c>
      <c r="K3" s="16" t="s">
        <v>212</v>
      </c>
      <c r="L3" s="18" t="s">
        <v>208</v>
      </c>
      <c r="M3" s="16" t="s">
        <v>81</v>
      </c>
      <c r="N3" s="18" t="s">
        <v>82</v>
      </c>
      <c r="O3" s="18" t="s">
        <v>107</v>
      </c>
    </row>
    <row r="4" spans="1:16" ht="15" outlineLevel="1">
      <c r="A4" s="26" t="s">
        <v>213</v>
      </c>
      <c r="B4" s="124">
        <v>3.282</v>
      </c>
      <c r="C4" s="101">
        <v>3.256</v>
      </c>
      <c r="D4" s="116">
        <f aca="true" t="shared" si="0" ref="D4:D25">SUM(E4:K4)</f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24">
        <v>0.088</v>
      </c>
      <c r="M4" s="101">
        <v>0.088</v>
      </c>
      <c r="N4" s="124">
        <v>0</v>
      </c>
      <c r="O4" s="115">
        <f>+B4+D4+L4+N4</f>
        <v>3.37</v>
      </c>
      <c r="P4" s="7"/>
    </row>
    <row r="5" spans="1:16" ht="15" outlineLevel="1">
      <c r="A5" s="26" t="s">
        <v>214</v>
      </c>
      <c r="B5" s="124">
        <v>12.425</v>
      </c>
      <c r="C5" s="101">
        <v>12.412</v>
      </c>
      <c r="D5" s="116">
        <f t="shared" si="0"/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24">
        <v>0.279</v>
      </c>
      <c r="M5" s="101">
        <v>0.279</v>
      </c>
      <c r="N5" s="124">
        <v>0</v>
      </c>
      <c r="O5" s="116">
        <f>+B5+D5+L5+N5</f>
        <v>12.704</v>
      </c>
      <c r="P5" s="7"/>
    </row>
    <row r="6" spans="1:16" ht="15" outlineLevel="1">
      <c r="A6" s="33" t="s">
        <v>215</v>
      </c>
      <c r="B6" s="124">
        <v>4.193</v>
      </c>
      <c r="C6" s="101">
        <v>4.02</v>
      </c>
      <c r="D6" s="116">
        <f t="shared" si="0"/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24">
        <v>0.11</v>
      </c>
      <c r="M6" s="101">
        <v>0.11</v>
      </c>
      <c r="N6" s="124">
        <v>0</v>
      </c>
      <c r="O6" s="115">
        <f>+B6+D6+L6+N6</f>
        <v>4.303</v>
      </c>
      <c r="P6" s="7"/>
    </row>
    <row r="7" spans="1:16" ht="15" outlineLevel="1">
      <c r="A7" s="26" t="s">
        <v>216</v>
      </c>
      <c r="B7" s="124">
        <v>0.29329336</v>
      </c>
      <c r="C7" s="101">
        <v>0.20941997999999998</v>
      </c>
      <c r="D7" s="116">
        <f t="shared" si="0"/>
        <v>0.0663178</v>
      </c>
      <c r="E7" s="101">
        <v>0.020368200000000006</v>
      </c>
      <c r="F7" s="101">
        <v>0</v>
      </c>
      <c r="G7" s="101">
        <v>0</v>
      </c>
      <c r="H7" s="101">
        <v>0.04594959999999999</v>
      </c>
      <c r="I7" s="101">
        <v>0</v>
      </c>
      <c r="J7" s="101">
        <v>0</v>
      </c>
      <c r="K7" s="101">
        <v>0</v>
      </c>
      <c r="L7" s="124">
        <v>0.00705099</v>
      </c>
      <c r="M7" s="101">
        <v>0.00705099</v>
      </c>
      <c r="N7" s="124">
        <v>0</v>
      </c>
      <c r="O7" s="115">
        <f aca="true" t="shared" si="1" ref="O7:O71">+B7+D7+L7+N7</f>
        <v>0.36666214999999996</v>
      </c>
      <c r="P7" s="7"/>
    </row>
    <row r="8" spans="1:16" ht="15" outlineLevel="1">
      <c r="A8" s="33" t="s">
        <v>217</v>
      </c>
      <c r="B8" s="124">
        <v>4.375</v>
      </c>
      <c r="C8" s="101">
        <v>3.874</v>
      </c>
      <c r="D8" s="116">
        <f t="shared" si="0"/>
        <v>3.279</v>
      </c>
      <c r="E8" s="101">
        <v>0</v>
      </c>
      <c r="F8" s="101">
        <v>0</v>
      </c>
      <c r="G8" s="101">
        <v>2.921</v>
      </c>
      <c r="H8" s="101">
        <v>0.358</v>
      </c>
      <c r="I8" s="101">
        <v>0</v>
      </c>
      <c r="J8" s="101">
        <v>0</v>
      </c>
      <c r="K8" s="101">
        <v>0</v>
      </c>
      <c r="L8" s="124">
        <v>0.052</v>
      </c>
      <c r="M8" s="101">
        <v>0.052</v>
      </c>
      <c r="N8" s="124">
        <v>0</v>
      </c>
      <c r="O8" s="115">
        <f t="shared" si="1"/>
        <v>7.7059999999999995</v>
      </c>
      <c r="P8" s="7"/>
    </row>
    <row r="9" spans="1:16" ht="15" outlineLevel="1">
      <c r="A9" s="27" t="s">
        <v>218</v>
      </c>
      <c r="B9" s="124">
        <v>2.65</v>
      </c>
      <c r="C9" s="101">
        <v>2.647</v>
      </c>
      <c r="D9" s="116">
        <f t="shared" si="0"/>
        <v>1.2009999999999998</v>
      </c>
      <c r="E9" s="101">
        <v>0.359</v>
      </c>
      <c r="F9" s="101">
        <v>0</v>
      </c>
      <c r="G9" s="101">
        <v>0.84</v>
      </c>
      <c r="H9" s="101">
        <v>0</v>
      </c>
      <c r="I9" s="101">
        <v>0</v>
      </c>
      <c r="J9" s="101">
        <v>0</v>
      </c>
      <c r="K9" s="101">
        <v>0.002</v>
      </c>
      <c r="L9" s="124">
        <v>0.076</v>
      </c>
      <c r="M9" s="101">
        <v>0.075</v>
      </c>
      <c r="N9" s="124">
        <v>0</v>
      </c>
      <c r="O9" s="115">
        <f t="shared" si="1"/>
        <v>3.927</v>
      </c>
      <c r="P9" s="35"/>
    </row>
    <row r="10" spans="1:16" ht="15" outlineLevel="1">
      <c r="A10" s="26" t="s">
        <v>219</v>
      </c>
      <c r="B10" s="124">
        <v>0.083</v>
      </c>
      <c r="C10" s="101">
        <v>0.064</v>
      </c>
      <c r="D10" s="116">
        <f t="shared" si="0"/>
        <v>0.11100000000000002</v>
      </c>
      <c r="E10" s="101">
        <v>0.021</v>
      </c>
      <c r="F10" s="101">
        <v>0</v>
      </c>
      <c r="G10" s="101">
        <v>0.083</v>
      </c>
      <c r="H10" s="101">
        <v>0.007</v>
      </c>
      <c r="I10" s="101">
        <v>0</v>
      </c>
      <c r="J10" s="101">
        <v>0</v>
      </c>
      <c r="K10" s="101">
        <v>0</v>
      </c>
      <c r="L10" s="124">
        <v>0.008</v>
      </c>
      <c r="M10" s="101">
        <v>0.008</v>
      </c>
      <c r="N10" s="124">
        <v>0</v>
      </c>
      <c r="O10" s="115">
        <f t="shared" si="1"/>
        <v>0.202</v>
      </c>
      <c r="P10" s="7"/>
    </row>
    <row r="11" spans="1:16" ht="15" outlineLevel="1">
      <c r="A11" s="26" t="s">
        <v>220</v>
      </c>
      <c r="B11" s="124">
        <v>1.143</v>
      </c>
      <c r="C11" s="101">
        <v>1.111</v>
      </c>
      <c r="D11" s="116">
        <f t="shared" si="0"/>
        <v>0.178</v>
      </c>
      <c r="E11" s="101">
        <v>0</v>
      </c>
      <c r="F11" s="101">
        <v>0</v>
      </c>
      <c r="G11" s="101">
        <v>0.082</v>
      </c>
      <c r="H11" s="101">
        <v>0.096</v>
      </c>
      <c r="I11" s="101">
        <v>0</v>
      </c>
      <c r="J11" s="101">
        <v>0</v>
      </c>
      <c r="K11" s="101">
        <v>0</v>
      </c>
      <c r="L11" s="124">
        <v>0.066</v>
      </c>
      <c r="M11" s="101">
        <v>0.066</v>
      </c>
      <c r="N11" s="124">
        <v>0</v>
      </c>
      <c r="O11" s="115">
        <f>+B11+D11+L11+N11</f>
        <v>1.387</v>
      </c>
      <c r="P11" s="7"/>
    </row>
    <row r="12" spans="1:16" ht="15" outlineLevel="1">
      <c r="A12" s="26" t="s">
        <v>221</v>
      </c>
      <c r="B12" s="124">
        <v>9.092</v>
      </c>
      <c r="C12" s="101">
        <v>7.187</v>
      </c>
      <c r="D12" s="116">
        <f t="shared" si="0"/>
        <v>2.187</v>
      </c>
      <c r="E12" s="101">
        <v>0</v>
      </c>
      <c r="F12" s="101">
        <v>0</v>
      </c>
      <c r="G12" s="101">
        <v>1.914</v>
      </c>
      <c r="H12" s="101">
        <v>0.011</v>
      </c>
      <c r="I12" s="101">
        <v>0.262</v>
      </c>
      <c r="J12" s="101">
        <v>0</v>
      </c>
      <c r="K12" s="101">
        <v>0</v>
      </c>
      <c r="L12" s="124">
        <v>1.529</v>
      </c>
      <c r="M12" s="101">
        <v>1.529</v>
      </c>
      <c r="N12" s="124">
        <v>0</v>
      </c>
      <c r="O12" s="115">
        <f>+B12+D12+L12+N12</f>
        <v>12.808</v>
      </c>
      <c r="P12" s="7"/>
    </row>
    <row r="13" spans="1:16" ht="15" outlineLevel="1">
      <c r="A13" s="26" t="s">
        <v>469</v>
      </c>
      <c r="B13" s="124">
        <v>0.00131</v>
      </c>
      <c r="C13" s="101">
        <v>0</v>
      </c>
      <c r="D13" s="116">
        <f>SUM(E13:K13)</f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24">
        <v>0</v>
      </c>
      <c r="M13" s="101">
        <v>0</v>
      </c>
      <c r="N13" s="124">
        <v>0</v>
      </c>
      <c r="O13" s="115">
        <f>+B13+D13+L13+N13</f>
        <v>0.00131</v>
      </c>
      <c r="P13" s="7"/>
    </row>
    <row r="14" spans="1:16" ht="15" outlineLevel="1">
      <c r="A14" s="9" t="s">
        <v>222</v>
      </c>
      <c r="B14" s="124">
        <v>0.608</v>
      </c>
      <c r="C14" s="101">
        <v>0.418</v>
      </c>
      <c r="D14" s="116">
        <f t="shared" si="0"/>
        <v>0.199</v>
      </c>
      <c r="E14" s="101">
        <v>0</v>
      </c>
      <c r="F14" s="101">
        <v>0</v>
      </c>
      <c r="G14" s="101">
        <v>0.083</v>
      </c>
      <c r="H14" s="101">
        <v>0.116</v>
      </c>
      <c r="I14" s="101">
        <v>0</v>
      </c>
      <c r="J14" s="101">
        <v>0</v>
      </c>
      <c r="K14" s="101">
        <v>0</v>
      </c>
      <c r="L14" s="124">
        <v>0.017</v>
      </c>
      <c r="M14" s="101">
        <v>0.017</v>
      </c>
      <c r="N14" s="124">
        <v>0</v>
      </c>
      <c r="O14" s="115">
        <f t="shared" si="1"/>
        <v>0.824</v>
      </c>
      <c r="P14" s="7"/>
    </row>
    <row r="15" spans="1:16" ht="15" outlineLevel="1">
      <c r="A15" s="9" t="s">
        <v>223</v>
      </c>
      <c r="B15" s="124">
        <v>2.332</v>
      </c>
      <c r="C15" s="101">
        <v>2.214</v>
      </c>
      <c r="D15" s="116">
        <f t="shared" si="0"/>
        <v>0.719</v>
      </c>
      <c r="E15" s="101">
        <v>0</v>
      </c>
      <c r="F15" s="101">
        <v>0</v>
      </c>
      <c r="G15" s="101">
        <v>0.719</v>
      </c>
      <c r="H15" s="101">
        <v>0</v>
      </c>
      <c r="I15" s="101">
        <v>0</v>
      </c>
      <c r="J15" s="101">
        <v>0</v>
      </c>
      <c r="K15" s="101">
        <v>0</v>
      </c>
      <c r="L15" s="124">
        <v>0.071</v>
      </c>
      <c r="M15" s="101">
        <v>0.071</v>
      </c>
      <c r="N15" s="124">
        <v>0</v>
      </c>
      <c r="O15" s="115">
        <f t="shared" si="1"/>
        <v>3.122</v>
      </c>
      <c r="P15" s="35"/>
    </row>
    <row r="16" spans="1:16" ht="15" outlineLevel="1">
      <c r="A16" s="9" t="s">
        <v>468</v>
      </c>
      <c r="B16" s="124">
        <v>0.001957</v>
      </c>
      <c r="C16" s="101">
        <v>0</v>
      </c>
      <c r="D16" s="116">
        <f>SUM(E16:K16)</f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24">
        <v>0</v>
      </c>
      <c r="M16" s="101">
        <v>0</v>
      </c>
      <c r="N16" s="124">
        <v>0</v>
      </c>
      <c r="O16" s="115">
        <f>+B16+D16+L16+N16</f>
        <v>0.001957</v>
      </c>
      <c r="P16" s="35"/>
    </row>
    <row r="17" spans="1:16" ht="15" outlineLevel="1">
      <c r="A17" s="9" t="s">
        <v>224</v>
      </c>
      <c r="B17" s="124">
        <v>0.534</v>
      </c>
      <c r="C17" s="101">
        <v>0.088</v>
      </c>
      <c r="D17" s="116">
        <f t="shared" si="0"/>
        <v>0.076</v>
      </c>
      <c r="E17" s="101">
        <v>0.01</v>
      </c>
      <c r="F17" s="101">
        <v>0</v>
      </c>
      <c r="G17" s="101">
        <v>0.066</v>
      </c>
      <c r="H17" s="101">
        <v>0</v>
      </c>
      <c r="I17" s="101">
        <v>0</v>
      </c>
      <c r="J17" s="101">
        <v>0</v>
      </c>
      <c r="K17" s="101">
        <v>0</v>
      </c>
      <c r="L17" s="124">
        <v>0.009</v>
      </c>
      <c r="M17" s="101">
        <v>0.009</v>
      </c>
      <c r="N17" s="124">
        <v>0</v>
      </c>
      <c r="O17" s="115">
        <f t="shared" si="1"/>
        <v>0.619</v>
      </c>
      <c r="P17" s="7"/>
    </row>
    <row r="18" spans="1:16" ht="28.5" outlineLevel="1">
      <c r="A18" s="9" t="s">
        <v>225</v>
      </c>
      <c r="B18" s="124">
        <v>38.723</v>
      </c>
      <c r="C18" s="101">
        <v>23.771</v>
      </c>
      <c r="D18" s="116">
        <f t="shared" si="0"/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24">
        <v>0.134</v>
      </c>
      <c r="M18" s="101">
        <v>0.134</v>
      </c>
      <c r="N18" s="124">
        <v>0</v>
      </c>
      <c r="O18" s="115">
        <f t="shared" si="1"/>
        <v>38.857</v>
      </c>
      <c r="P18" s="7"/>
    </row>
    <row r="19" spans="1:16" ht="28.5" outlineLevel="1">
      <c r="A19" s="9" t="s">
        <v>226</v>
      </c>
      <c r="B19" s="124">
        <v>7.015</v>
      </c>
      <c r="C19" s="101">
        <v>6.381</v>
      </c>
      <c r="D19" s="116">
        <f t="shared" si="0"/>
        <v>0.712</v>
      </c>
      <c r="E19" s="101">
        <v>0</v>
      </c>
      <c r="F19" s="101">
        <v>0</v>
      </c>
      <c r="G19" s="101">
        <v>0.712</v>
      </c>
      <c r="H19" s="101">
        <v>0</v>
      </c>
      <c r="I19" s="101">
        <v>0</v>
      </c>
      <c r="J19" s="101">
        <v>0</v>
      </c>
      <c r="K19" s="101">
        <v>0</v>
      </c>
      <c r="L19" s="124">
        <v>0.194</v>
      </c>
      <c r="M19" s="101">
        <v>0.166</v>
      </c>
      <c r="N19" s="124">
        <v>0</v>
      </c>
      <c r="O19" s="115">
        <f t="shared" si="1"/>
        <v>7.920999999999999</v>
      </c>
      <c r="P19" s="7"/>
    </row>
    <row r="20" spans="1:16" ht="28.5" outlineLevel="1">
      <c r="A20" s="9" t="s">
        <v>227</v>
      </c>
      <c r="B20" s="124">
        <v>72.526</v>
      </c>
      <c r="C20" s="101">
        <v>60.641</v>
      </c>
      <c r="D20" s="116">
        <f t="shared" si="0"/>
        <v>0.627</v>
      </c>
      <c r="E20" s="101">
        <v>0</v>
      </c>
      <c r="F20" s="101">
        <v>0</v>
      </c>
      <c r="G20" s="101">
        <v>0.627</v>
      </c>
      <c r="H20" s="101">
        <v>0</v>
      </c>
      <c r="I20" s="101">
        <v>0</v>
      </c>
      <c r="J20" s="101">
        <v>0</v>
      </c>
      <c r="K20" s="101">
        <v>0</v>
      </c>
      <c r="L20" s="124">
        <v>1.018</v>
      </c>
      <c r="M20" s="101">
        <v>1.018</v>
      </c>
      <c r="N20" s="124">
        <v>0</v>
      </c>
      <c r="O20" s="115">
        <f t="shared" si="1"/>
        <v>74.17099999999999</v>
      </c>
      <c r="P20" s="7"/>
    </row>
    <row r="21" spans="1:16" ht="15" outlineLevel="1">
      <c r="A21" s="9" t="s">
        <v>228</v>
      </c>
      <c r="B21" s="124">
        <v>1.256</v>
      </c>
      <c r="C21" s="101">
        <v>1.116</v>
      </c>
      <c r="D21" s="116">
        <f t="shared" si="0"/>
        <v>0.831</v>
      </c>
      <c r="E21" s="101">
        <v>0</v>
      </c>
      <c r="F21" s="101">
        <v>0</v>
      </c>
      <c r="G21" s="101">
        <v>0.831</v>
      </c>
      <c r="H21" s="101">
        <v>0</v>
      </c>
      <c r="I21" s="101">
        <v>0</v>
      </c>
      <c r="J21" s="101">
        <v>0</v>
      </c>
      <c r="K21" s="101">
        <v>0</v>
      </c>
      <c r="L21" s="124">
        <v>0.015</v>
      </c>
      <c r="M21" s="101">
        <v>0.015</v>
      </c>
      <c r="N21" s="124">
        <v>0</v>
      </c>
      <c r="O21" s="115">
        <f t="shared" si="1"/>
        <v>2.102</v>
      </c>
      <c r="P21" s="7"/>
    </row>
    <row r="22" spans="1:16" ht="15" outlineLevel="1">
      <c r="A22" s="26" t="s">
        <v>229</v>
      </c>
      <c r="B22" s="124">
        <v>0.094</v>
      </c>
      <c r="C22" s="101">
        <v>0</v>
      </c>
      <c r="D22" s="116">
        <f t="shared" si="0"/>
        <v>0.035</v>
      </c>
      <c r="E22" s="101">
        <v>0.002</v>
      </c>
      <c r="F22" s="101">
        <v>0</v>
      </c>
      <c r="G22" s="101">
        <v>0.023</v>
      </c>
      <c r="H22" s="101">
        <v>0.01</v>
      </c>
      <c r="I22" s="101">
        <v>0</v>
      </c>
      <c r="J22" s="101">
        <v>0</v>
      </c>
      <c r="K22" s="101">
        <v>0</v>
      </c>
      <c r="L22" s="124">
        <v>0</v>
      </c>
      <c r="M22" s="101">
        <v>0</v>
      </c>
      <c r="N22" s="124">
        <v>0</v>
      </c>
      <c r="O22" s="115">
        <f t="shared" si="1"/>
        <v>0.129</v>
      </c>
      <c r="P22" s="7"/>
    </row>
    <row r="23" spans="1:16" ht="28.5" outlineLevel="1">
      <c r="A23" s="26" t="s">
        <v>230</v>
      </c>
      <c r="B23" s="124">
        <v>1.068</v>
      </c>
      <c r="C23" s="101">
        <v>0.912</v>
      </c>
      <c r="D23" s="116">
        <f>SUM(E23:K23)</f>
        <v>0.8019999999999999</v>
      </c>
      <c r="E23" s="101">
        <v>0.22</v>
      </c>
      <c r="F23" s="101">
        <v>0</v>
      </c>
      <c r="G23" s="101">
        <v>0.582</v>
      </c>
      <c r="H23" s="101">
        <v>0</v>
      </c>
      <c r="I23" s="101">
        <v>0</v>
      </c>
      <c r="J23" s="101">
        <v>0</v>
      </c>
      <c r="K23" s="101">
        <v>0</v>
      </c>
      <c r="L23" s="124">
        <v>0.098</v>
      </c>
      <c r="M23" s="101">
        <v>0.098</v>
      </c>
      <c r="N23" s="124">
        <v>0</v>
      </c>
      <c r="O23" s="115">
        <f t="shared" si="1"/>
        <v>1.9680000000000002</v>
      </c>
      <c r="P23" s="7"/>
    </row>
    <row r="24" spans="1:16" ht="15" outlineLevel="1">
      <c r="A24" s="26" t="s">
        <v>231</v>
      </c>
      <c r="B24" s="124">
        <v>0.268</v>
      </c>
      <c r="C24" s="101">
        <v>0.129</v>
      </c>
      <c r="D24" s="116">
        <f t="shared" si="0"/>
        <v>0.9530000000000001</v>
      </c>
      <c r="E24" s="101">
        <v>0.197</v>
      </c>
      <c r="F24" s="101">
        <v>0</v>
      </c>
      <c r="G24" s="101">
        <v>0.683</v>
      </c>
      <c r="H24" s="101">
        <v>0.073</v>
      </c>
      <c r="I24" s="101">
        <v>0</v>
      </c>
      <c r="J24" s="101">
        <v>0</v>
      </c>
      <c r="K24" s="101">
        <v>0</v>
      </c>
      <c r="L24" s="124">
        <v>0.109</v>
      </c>
      <c r="M24" s="101">
        <v>0.109</v>
      </c>
      <c r="N24" s="124">
        <v>0</v>
      </c>
      <c r="O24" s="116">
        <f t="shared" si="1"/>
        <v>1.33</v>
      </c>
      <c r="P24" s="7"/>
    </row>
    <row r="25" spans="1:16" ht="15" outlineLevel="1">
      <c r="A25" s="26" t="s">
        <v>232</v>
      </c>
      <c r="B25" s="124">
        <v>0.791</v>
      </c>
      <c r="C25" s="101">
        <v>0.69</v>
      </c>
      <c r="D25" s="116">
        <f t="shared" si="0"/>
        <v>0.31</v>
      </c>
      <c r="E25" s="101">
        <v>0</v>
      </c>
      <c r="F25" s="101">
        <v>0</v>
      </c>
      <c r="G25" s="101">
        <v>0.31</v>
      </c>
      <c r="H25" s="101">
        <v>0</v>
      </c>
      <c r="I25" s="101">
        <v>0</v>
      </c>
      <c r="J25" s="101">
        <v>0</v>
      </c>
      <c r="K25" s="101">
        <v>0</v>
      </c>
      <c r="L25" s="124">
        <v>0.031</v>
      </c>
      <c r="M25" s="101">
        <v>0.031</v>
      </c>
      <c r="N25" s="124">
        <v>0</v>
      </c>
      <c r="O25" s="116">
        <f t="shared" si="1"/>
        <v>1.132</v>
      </c>
      <c r="P25" s="7"/>
    </row>
    <row r="26" spans="1:16" ht="30">
      <c r="A26" s="29" t="s">
        <v>209</v>
      </c>
      <c r="B26" s="117">
        <f aca="true" t="shared" si="2" ref="B26:N26">SUM(B4:B25)</f>
        <v>162.75456036</v>
      </c>
      <c r="C26" s="117">
        <f t="shared" si="2"/>
        <v>131.14041998</v>
      </c>
      <c r="D26" s="125">
        <f>SUM(D4:D25)</f>
        <v>12.286317799999999</v>
      </c>
      <c r="E26" s="117">
        <f>SUM(E4:E25)</f>
        <v>0.8293682</v>
      </c>
      <c r="F26" s="117">
        <f t="shared" si="2"/>
        <v>0</v>
      </c>
      <c r="G26" s="117">
        <f t="shared" si="2"/>
        <v>10.476</v>
      </c>
      <c r="H26" s="117">
        <f t="shared" si="2"/>
        <v>0.7169496</v>
      </c>
      <c r="I26" s="117">
        <f t="shared" si="2"/>
        <v>0.262</v>
      </c>
      <c r="J26" s="117">
        <f t="shared" si="2"/>
        <v>0</v>
      </c>
      <c r="K26" s="117">
        <f t="shared" si="2"/>
        <v>0.002</v>
      </c>
      <c r="L26" s="117">
        <f t="shared" si="2"/>
        <v>3.9110509899999997</v>
      </c>
      <c r="M26" s="117">
        <f t="shared" si="2"/>
        <v>3.8820509899999998</v>
      </c>
      <c r="N26" s="117">
        <f t="shared" si="2"/>
        <v>0</v>
      </c>
      <c r="O26" s="116">
        <f>+B26+D26+L26+N26</f>
        <v>178.95192915</v>
      </c>
      <c r="P26" s="7"/>
    </row>
    <row r="27" spans="1:16" ht="15" outlineLevel="1">
      <c r="A27" s="26" t="s">
        <v>233</v>
      </c>
      <c r="B27" s="124">
        <v>0.133</v>
      </c>
      <c r="C27" s="101">
        <v>0.025</v>
      </c>
      <c r="D27" s="116">
        <f>SUM(E27:K27)</f>
        <v>0.196</v>
      </c>
      <c r="E27" s="101">
        <v>0.196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24">
        <v>0.001</v>
      </c>
      <c r="M27" s="101">
        <v>0.000423</v>
      </c>
      <c r="N27" s="124">
        <v>0.000106</v>
      </c>
      <c r="O27" s="116">
        <f>+B27+D27+L27+N27</f>
        <v>0.330106</v>
      </c>
      <c r="P27" s="7"/>
    </row>
    <row r="28" spans="1:16" ht="15" outlineLevel="1">
      <c r="A28" s="26" t="s">
        <v>234</v>
      </c>
      <c r="B28" s="124">
        <v>0.022</v>
      </c>
      <c r="C28" s="101">
        <v>0</v>
      </c>
      <c r="D28" s="116">
        <f>SUM(E28:K28)</f>
        <v>0.054</v>
      </c>
      <c r="E28" s="101">
        <v>0.047</v>
      </c>
      <c r="F28" s="101">
        <v>0</v>
      </c>
      <c r="G28" s="101">
        <v>0</v>
      </c>
      <c r="H28" s="101">
        <v>0.007</v>
      </c>
      <c r="I28" s="101">
        <v>0</v>
      </c>
      <c r="J28" s="101">
        <v>0</v>
      </c>
      <c r="K28" s="101">
        <v>0</v>
      </c>
      <c r="L28" s="124">
        <v>0</v>
      </c>
      <c r="M28" s="101">
        <v>0</v>
      </c>
      <c r="N28" s="124">
        <v>0</v>
      </c>
      <c r="O28" s="116">
        <f>+B28+D28+L28+N28</f>
        <v>0.076</v>
      </c>
      <c r="P28" s="35"/>
    </row>
    <row r="29" spans="1:16" ht="15" outlineLevel="1">
      <c r="A29" s="26" t="s">
        <v>235</v>
      </c>
      <c r="B29" s="124">
        <v>0.061</v>
      </c>
      <c r="C29" s="101">
        <v>0.054</v>
      </c>
      <c r="D29" s="116">
        <f>SUM(E29:K29)</f>
        <v>0.295</v>
      </c>
      <c r="E29" s="101">
        <v>0.172</v>
      </c>
      <c r="F29" s="101">
        <v>0</v>
      </c>
      <c r="G29" s="101">
        <v>0.122</v>
      </c>
      <c r="H29" s="101">
        <v>0</v>
      </c>
      <c r="I29" s="101">
        <v>0.001</v>
      </c>
      <c r="J29" s="101">
        <v>0</v>
      </c>
      <c r="K29" s="101">
        <v>0</v>
      </c>
      <c r="L29" s="124">
        <v>0</v>
      </c>
      <c r="M29" s="101">
        <v>0</v>
      </c>
      <c r="N29" s="124">
        <v>0</v>
      </c>
      <c r="O29" s="116">
        <f t="shared" si="1"/>
        <v>0.356</v>
      </c>
      <c r="P29" s="7"/>
    </row>
    <row r="30" spans="1:16" ht="28.5" outlineLevel="1">
      <c r="A30" s="26" t="s">
        <v>236</v>
      </c>
      <c r="B30" s="124">
        <v>0.314</v>
      </c>
      <c r="C30" s="101">
        <v>0.104</v>
      </c>
      <c r="D30" s="116">
        <f aca="true" t="shared" si="3" ref="D30:D59">SUM(E30:K30)</f>
        <v>0.876</v>
      </c>
      <c r="E30" s="101">
        <v>0.514</v>
      </c>
      <c r="F30" s="101">
        <v>0</v>
      </c>
      <c r="G30" s="101">
        <v>0.252</v>
      </c>
      <c r="H30" s="101">
        <v>0.102</v>
      </c>
      <c r="I30" s="101">
        <v>0</v>
      </c>
      <c r="J30" s="101">
        <v>0.008</v>
      </c>
      <c r="K30" s="101">
        <v>0</v>
      </c>
      <c r="L30" s="124">
        <v>0.011</v>
      </c>
      <c r="M30" s="101">
        <v>0.011</v>
      </c>
      <c r="N30" s="124">
        <v>0</v>
      </c>
      <c r="O30" s="115">
        <f t="shared" si="1"/>
        <v>1.2009999999999998</v>
      </c>
      <c r="P30" s="7"/>
    </row>
    <row r="31" spans="1:16" ht="28.5" outlineLevel="1">
      <c r="A31" s="33" t="s">
        <v>237</v>
      </c>
      <c r="B31" s="124">
        <v>0.079</v>
      </c>
      <c r="C31" s="101">
        <v>0.02</v>
      </c>
      <c r="D31" s="116">
        <f t="shared" si="3"/>
        <v>0.115</v>
      </c>
      <c r="E31" s="101">
        <v>0.115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24">
        <v>0.002</v>
      </c>
      <c r="M31" s="101">
        <v>0.002</v>
      </c>
      <c r="N31" s="124">
        <v>0</v>
      </c>
      <c r="O31" s="115">
        <f t="shared" si="1"/>
        <v>0.196</v>
      </c>
      <c r="P31" s="7"/>
    </row>
    <row r="32" spans="1:16" ht="15" outlineLevel="1">
      <c r="A32" s="26" t="s">
        <v>238</v>
      </c>
      <c r="B32" s="124">
        <v>0.273</v>
      </c>
      <c r="C32" s="101">
        <v>0.103</v>
      </c>
      <c r="D32" s="116">
        <f t="shared" si="3"/>
        <v>0.28800000000000003</v>
      </c>
      <c r="E32" s="101">
        <v>0.234</v>
      </c>
      <c r="F32" s="101">
        <v>0</v>
      </c>
      <c r="G32" s="101">
        <v>0.054</v>
      </c>
      <c r="H32" s="101">
        <v>0</v>
      </c>
      <c r="I32" s="101">
        <v>0</v>
      </c>
      <c r="J32" s="101">
        <v>0</v>
      </c>
      <c r="K32" s="101">
        <v>0</v>
      </c>
      <c r="L32" s="124">
        <v>0.001</v>
      </c>
      <c r="M32" s="101">
        <v>0.001</v>
      </c>
      <c r="N32" s="124">
        <v>0</v>
      </c>
      <c r="O32" s="115">
        <f t="shared" si="1"/>
        <v>0.562</v>
      </c>
      <c r="P32" s="7"/>
    </row>
    <row r="33" spans="1:16" ht="15" outlineLevel="1">
      <c r="A33" s="9" t="s">
        <v>239</v>
      </c>
      <c r="B33" s="124">
        <v>6.031</v>
      </c>
      <c r="C33" s="101">
        <v>4.698</v>
      </c>
      <c r="D33" s="116">
        <f t="shared" si="3"/>
        <v>12.859</v>
      </c>
      <c r="E33" s="101">
        <v>5.284</v>
      </c>
      <c r="F33" s="101">
        <v>0</v>
      </c>
      <c r="G33" s="101">
        <v>6.576</v>
      </c>
      <c r="H33" s="101">
        <v>0.996</v>
      </c>
      <c r="I33" s="101">
        <v>0</v>
      </c>
      <c r="J33" s="101">
        <v>0.003</v>
      </c>
      <c r="K33" s="101">
        <v>0</v>
      </c>
      <c r="L33" s="124">
        <v>0.065</v>
      </c>
      <c r="M33" s="101">
        <v>0.065</v>
      </c>
      <c r="N33" s="124">
        <v>0</v>
      </c>
      <c r="O33" s="115">
        <f t="shared" si="1"/>
        <v>18.955000000000002</v>
      </c>
      <c r="P33" s="7"/>
    </row>
    <row r="34" spans="1:16" ht="15" outlineLevel="1">
      <c r="A34" s="27" t="s">
        <v>240</v>
      </c>
      <c r="B34" s="124">
        <v>13.219</v>
      </c>
      <c r="C34" s="101">
        <v>12.453</v>
      </c>
      <c r="D34" s="116">
        <f t="shared" si="3"/>
        <v>1.1640000000000001</v>
      </c>
      <c r="E34" s="101">
        <v>0</v>
      </c>
      <c r="F34" s="101">
        <v>0</v>
      </c>
      <c r="G34" s="101">
        <v>0.118</v>
      </c>
      <c r="H34" s="101">
        <v>1.046</v>
      </c>
      <c r="I34" s="101">
        <v>0</v>
      </c>
      <c r="J34" s="101">
        <v>0</v>
      </c>
      <c r="K34" s="101">
        <v>0</v>
      </c>
      <c r="L34" s="124">
        <v>0.018</v>
      </c>
      <c r="M34" s="101">
        <v>0.018</v>
      </c>
      <c r="N34" s="124">
        <v>0</v>
      </c>
      <c r="O34" s="115">
        <f t="shared" si="1"/>
        <v>14.401</v>
      </c>
      <c r="P34" s="7"/>
    </row>
    <row r="35" spans="1:16" ht="15" outlineLevel="1">
      <c r="A35" s="9" t="s">
        <v>241</v>
      </c>
      <c r="B35" s="124">
        <v>0.425</v>
      </c>
      <c r="C35" s="101">
        <v>0.198</v>
      </c>
      <c r="D35" s="116">
        <f t="shared" si="3"/>
        <v>0.164</v>
      </c>
      <c r="E35" s="101">
        <v>0.104</v>
      </c>
      <c r="F35" s="101">
        <v>0</v>
      </c>
      <c r="G35" s="101">
        <v>0.019</v>
      </c>
      <c r="H35" s="101">
        <v>0.041</v>
      </c>
      <c r="I35" s="101">
        <v>0</v>
      </c>
      <c r="J35" s="101">
        <v>0</v>
      </c>
      <c r="K35" s="101">
        <v>0</v>
      </c>
      <c r="L35" s="124">
        <v>0.002</v>
      </c>
      <c r="M35" s="101">
        <v>0.002</v>
      </c>
      <c r="N35" s="124">
        <v>0</v>
      </c>
      <c r="O35" s="115">
        <f t="shared" si="1"/>
        <v>0.591</v>
      </c>
      <c r="P35" s="7"/>
    </row>
    <row r="36" spans="1:16" ht="15" outlineLevel="1">
      <c r="A36" s="9" t="s">
        <v>470</v>
      </c>
      <c r="B36" s="124">
        <v>0</v>
      </c>
      <c r="C36" s="101">
        <v>0</v>
      </c>
      <c r="D36" s="116">
        <f>SUM(E36:K36)</f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24">
        <v>0</v>
      </c>
      <c r="M36" s="101">
        <v>0</v>
      </c>
      <c r="N36" s="124">
        <v>0</v>
      </c>
      <c r="O36" s="115">
        <f>+B36+D36+L36+N36</f>
        <v>0</v>
      </c>
      <c r="P36" s="7"/>
    </row>
    <row r="37" spans="1:16" ht="15" outlineLevel="1">
      <c r="A37" s="26" t="s">
        <v>242</v>
      </c>
      <c r="B37" s="124">
        <v>0.249</v>
      </c>
      <c r="C37" s="101">
        <v>0.23</v>
      </c>
      <c r="D37" s="116">
        <f t="shared" si="3"/>
        <v>0.18000000000000002</v>
      </c>
      <c r="E37" s="101">
        <v>0.139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0.041</v>
      </c>
      <c r="L37" s="124">
        <v>0.008</v>
      </c>
      <c r="M37" s="101">
        <v>0.008</v>
      </c>
      <c r="N37" s="124">
        <v>0</v>
      </c>
      <c r="O37" s="115">
        <f t="shared" si="1"/>
        <v>0.43700000000000006</v>
      </c>
      <c r="P37" s="35"/>
    </row>
    <row r="38" spans="1:16" ht="15" outlineLevel="1">
      <c r="A38" s="26" t="s">
        <v>243</v>
      </c>
      <c r="B38" s="124">
        <v>2.204</v>
      </c>
      <c r="C38" s="101">
        <v>1.889</v>
      </c>
      <c r="D38" s="116">
        <f t="shared" si="3"/>
        <v>10.018999999999998</v>
      </c>
      <c r="E38" s="101">
        <v>6.435</v>
      </c>
      <c r="F38" s="101">
        <v>0</v>
      </c>
      <c r="G38" s="101">
        <v>2.625</v>
      </c>
      <c r="H38" s="101">
        <v>0.959</v>
      </c>
      <c r="I38" s="101">
        <v>0</v>
      </c>
      <c r="J38" s="101">
        <v>0</v>
      </c>
      <c r="K38" s="101">
        <v>0</v>
      </c>
      <c r="L38" s="124">
        <v>0.278</v>
      </c>
      <c r="M38" s="101">
        <v>0.278</v>
      </c>
      <c r="N38" s="124">
        <v>0</v>
      </c>
      <c r="O38" s="115">
        <f t="shared" si="1"/>
        <v>12.501</v>
      </c>
      <c r="P38" s="7"/>
    </row>
    <row r="39" spans="1:16" ht="15" outlineLevel="1">
      <c r="A39" s="26" t="s">
        <v>244</v>
      </c>
      <c r="B39" s="124">
        <v>1.237</v>
      </c>
      <c r="C39" s="101">
        <v>1.127</v>
      </c>
      <c r="D39" s="116">
        <f t="shared" si="3"/>
        <v>7.840000000000001</v>
      </c>
      <c r="E39" s="101">
        <v>5.203</v>
      </c>
      <c r="F39" s="101">
        <v>0</v>
      </c>
      <c r="G39" s="101">
        <v>2.078</v>
      </c>
      <c r="H39" s="101">
        <v>0.559</v>
      </c>
      <c r="I39" s="101">
        <v>0</v>
      </c>
      <c r="J39" s="101">
        <v>0</v>
      </c>
      <c r="K39" s="101">
        <v>0</v>
      </c>
      <c r="L39" s="124">
        <v>0.191</v>
      </c>
      <c r="M39" s="101">
        <v>0.191</v>
      </c>
      <c r="N39" s="124">
        <v>0</v>
      </c>
      <c r="O39" s="115">
        <f t="shared" si="1"/>
        <v>9.268000000000002</v>
      </c>
      <c r="P39" s="7"/>
    </row>
    <row r="40" spans="1:16" ht="15" outlineLevel="1">
      <c r="A40" s="9" t="s">
        <v>245</v>
      </c>
      <c r="B40" s="124">
        <v>0.644</v>
      </c>
      <c r="C40" s="101">
        <v>0.624</v>
      </c>
      <c r="D40" s="116">
        <f t="shared" si="3"/>
        <v>0.811</v>
      </c>
      <c r="E40" s="101">
        <v>0.514</v>
      </c>
      <c r="F40" s="101">
        <v>0</v>
      </c>
      <c r="G40" s="101">
        <v>0.137</v>
      </c>
      <c r="H40" s="101">
        <v>0.16</v>
      </c>
      <c r="I40" s="101">
        <v>0</v>
      </c>
      <c r="J40" s="101">
        <v>0</v>
      </c>
      <c r="K40" s="101">
        <v>0</v>
      </c>
      <c r="L40" s="124">
        <v>0.007</v>
      </c>
      <c r="M40" s="101">
        <v>0.007</v>
      </c>
      <c r="N40" s="124">
        <v>0</v>
      </c>
      <c r="O40" s="115">
        <f t="shared" si="1"/>
        <v>1.462</v>
      </c>
      <c r="P40" s="7"/>
    </row>
    <row r="41" spans="1:16" ht="15" outlineLevel="1">
      <c r="A41" s="9" t="s">
        <v>246</v>
      </c>
      <c r="B41" s="124">
        <v>0.31638911</v>
      </c>
      <c r="C41" s="101">
        <v>0.315</v>
      </c>
      <c r="D41" s="116">
        <f t="shared" si="3"/>
        <v>1.4610415621895774</v>
      </c>
      <c r="E41" s="101">
        <v>0.3888926425000003</v>
      </c>
      <c r="F41" s="101">
        <v>0</v>
      </c>
      <c r="G41" s="101">
        <v>1.072148919689577</v>
      </c>
      <c r="H41" s="101">
        <v>0</v>
      </c>
      <c r="I41" s="101">
        <v>0</v>
      </c>
      <c r="J41" s="101">
        <v>0</v>
      </c>
      <c r="K41" s="101">
        <v>0</v>
      </c>
      <c r="L41" s="124">
        <v>0.013059409359200008</v>
      </c>
      <c r="M41" s="101">
        <v>0.013059409359200008</v>
      </c>
      <c r="N41" s="124">
        <v>0</v>
      </c>
      <c r="O41" s="115">
        <f t="shared" si="1"/>
        <v>1.7904900815487774</v>
      </c>
      <c r="P41" s="7"/>
    </row>
    <row r="42" spans="1:16" ht="15" outlineLevel="1">
      <c r="A42" s="9" t="s">
        <v>393</v>
      </c>
      <c r="B42" s="124">
        <v>0.585</v>
      </c>
      <c r="C42" s="101">
        <v>0.501</v>
      </c>
      <c r="D42" s="116">
        <f t="shared" si="3"/>
        <v>0.151</v>
      </c>
      <c r="E42" s="101">
        <v>0.151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24">
        <v>0.008</v>
      </c>
      <c r="M42" s="101">
        <v>0.008</v>
      </c>
      <c r="N42" s="124">
        <v>0</v>
      </c>
      <c r="O42" s="115">
        <f t="shared" si="1"/>
        <v>0.744</v>
      </c>
      <c r="P42" s="7"/>
    </row>
    <row r="43" spans="1:16" ht="15" outlineLevel="1">
      <c r="A43" s="9" t="s">
        <v>247</v>
      </c>
      <c r="B43" s="124">
        <v>1.343</v>
      </c>
      <c r="C43" s="101">
        <v>0.632</v>
      </c>
      <c r="D43" s="116">
        <f t="shared" si="3"/>
        <v>1.364</v>
      </c>
      <c r="E43" s="101">
        <v>0</v>
      </c>
      <c r="F43" s="101">
        <v>0</v>
      </c>
      <c r="G43" s="101">
        <v>1.237</v>
      </c>
      <c r="H43" s="101">
        <v>0</v>
      </c>
      <c r="I43" s="101">
        <v>0</v>
      </c>
      <c r="J43" s="101">
        <v>0</v>
      </c>
      <c r="K43" s="101">
        <v>0.127</v>
      </c>
      <c r="L43" s="124">
        <v>0.001</v>
      </c>
      <c r="M43" s="101">
        <v>0.001</v>
      </c>
      <c r="N43" s="124">
        <v>0</v>
      </c>
      <c r="O43" s="115">
        <f t="shared" si="1"/>
        <v>2.7079999999999997</v>
      </c>
      <c r="P43" s="7"/>
    </row>
    <row r="44" spans="1:16" ht="28.5" outlineLevel="1">
      <c r="A44" s="9" t="s">
        <v>248</v>
      </c>
      <c r="B44" s="124">
        <v>1.33</v>
      </c>
      <c r="C44" s="101">
        <v>0.632</v>
      </c>
      <c r="D44" s="116">
        <f t="shared" si="3"/>
        <v>1.364</v>
      </c>
      <c r="E44" s="101">
        <v>0</v>
      </c>
      <c r="F44" s="101">
        <v>0</v>
      </c>
      <c r="G44" s="101">
        <v>1.237</v>
      </c>
      <c r="H44" s="101">
        <v>0</v>
      </c>
      <c r="I44" s="101">
        <v>0</v>
      </c>
      <c r="J44" s="101">
        <v>0</v>
      </c>
      <c r="K44" s="101">
        <v>0.127</v>
      </c>
      <c r="L44" s="124">
        <v>0.001</v>
      </c>
      <c r="M44" s="101">
        <v>0.001</v>
      </c>
      <c r="N44" s="124">
        <v>0</v>
      </c>
      <c r="O44" s="115">
        <f t="shared" si="1"/>
        <v>2.695</v>
      </c>
      <c r="P44" s="7"/>
    </row>
    <row r="45" spans="1:16" ht="15" outlineLevel="1">
      <c r="A45" s="9" t="s">
        <v>249</v>
      </c>
      <c r="B45" s="124">
        <v>0</v>
      </c>
      <c r="C45" s="101">
        <v>0</v>
      </c>
      <c r="D45" s="116">
        <f t="shared" si="3"/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24">
        <v>0</v>
      </c>
      <c r="M45" s="101">
        <v>0</v>
      </c>
      <c r="N45" s="124">
        <v>0</v>
      </c>
      <c r="O45" s="115">
        <f t="shared" si="1"/>
        <v>0</v>
      </c>
      <c r="P45" s="7"/>
    </row>
    <row r="46" spans="1:16" ht="15" outlineLevel="1">
      <c r="A46" s="9" t="s">
        <v>250</v>
      </c>
      <c r="B46" s="124">
        <v>0.524</v>
      </c>
      <c r="C46" s="101">
        <v>0.127</v>
      </c>
      <c r="D46" s="116">
        <f t="shared" si="3"/>
        <v>0.316</v>
      </c>
      <c r="E46" s="101">
        <v>0.228</v>
      </c>
      <c r="F46" s="101">
        <v>0</v>
      </c>
      <c r="G46" s="101">
        <v>0.088</v>
      </c>
      <c r="H46" s="101">
        <v>0</v>
      </c>
      <c r="I46" s="101">
        <v>0</v>
      </c>
      <c r="J46" s="101">
        <v>0</v>
      </c>
      <c r="K46" s="101">
        <v>0</v>
      </c>
      <c r="L46" s="124">
        <v>0.013</v>
      </c>
      <c r="M46" s="101">
        <v>0.013</v>
      </c>
      <c r="N46" s="124">
        <v>0</v>
      </c>
      <c r="O46" s="115">
        <f t="shared" si="1"/>
        <v>0.8530000000000001</v>
      </c>
      <c r="P46" s="7"/>
    </row>
    <row r="47" spans="1:16" ht="28.5" outlineLevel="1">
      <c r="A47" s="9" t="s">
        <v>251</v>
      </c>
      <c r="B47" s="124">
        <v>1.413</v>
      </c>
      <c r="C47" s="101">
        <v>0.788</v>
      </c>
      <c r="D47" s="116">
        <f t="shared" si="3"/>
        <v>2.521</v>
      </c>
      <c r="E47" s="101">
        <v>0.859</v>
      </c>
      <c r="F47" s="101">
        <v>0</v>
      </c>
      <c r="G47" s="101">
        <v>0.856</v>
      </c>
      <c r="H47" s="101">
        <v>0.806</v>
      </c>
      <c r="I47" s="101">
        <v>0</v>
      </c>
      <c r="J47" s="101">
        <v>0</v>
      </c>
      <c r="K47" s="101">
        <v>0</v>
      </c>
      <c r="L47" s="124">
        <v>0.032</v>
      </c>
      <c r="M47" s="101">
        <v>0.032</v>
      </c>
      <c r="N47" s="124">
        <v>0</v>
      </c>
      <c r="O47" s="115">
        <f t="shared" si="1"/>
        <v>3.966</v>
      </c>
      <c r="P47" s="7"/>
    </row>
    <row r="48" spans="1:16" ht="28.5" outlineLevel="1">
      <c r="A48" s="9" t="s">
        <v>252</v>
      </c>
      <c r="B48" s="124">
        <v>2.361</v>
      </c>
      <c r="C48" s="101">
        <v>1.079</v>
      </c>
      <c r="D48" s="116">
        <f t="shared" si="3"/>
        <v>5.268999999999999</v>
      </c>
      <c r="E48" s="101">
        <v>2.836</v>
      </c>
      <c r="F48" s="101">
        <v>0</v>
      </c>
      <c r="G48" s="101">
        <v>2.412</v>
      </c>
      <c r="H48" s="101">
        <v>0</v>
      </c>
      <c r="I48" s="101">
        <v>0</v>
      </c>
      <c r="J48" s="101">
        <v>0.021</v>
      </c>
      <c r="K48" s="101">
        <v>0</v>
      </c>
      <c r="L48" s="124">
        <v>0.154</v>
      </c>
      <c r="M48" s="101">
        <v>0.058</v>
      </c>
      <c r="N48" s="124">
        <v>0</v>
      </c>
      <c r="O48" s="115">
        <f t="shared" si="1"/>
        <v>7.783999999999999</v>
      </c>
      <c r="P48" s="7"/>
    </row>
    <row r="49" spans="1:16" ht="28.5" outlineLevel="1">
      <c r="A49" s="9" t="s">
        <v>253</v>
      </c>
      <c r="B49" s="124">
        <v>1.278</v>
      </c>
      <c r="C49" s="101">
        <v>1.084</v>
      </c>
      <c r="D49" s="116">
        <f t="shared" si="3"/>
        <v>9.943999999999999</v>
      </c>
      <c r="E49" s="101">
        <v>6.916</v>
      </c>
      <c r="F49" s="101">
        <v>0</v>
      </c>
      <c r="G49" s="101">
        <v>1.819</v>
      </c>
      <c r="H49" s="101">
        <v>1.209</v>
      </c>
      <c r="I49" s="101">
        <v>0</v>
      </c>
      <c r="J49" s="101">
        <v>0</v>
      </c>
      <c r="K49" s="101">
        <v>0</v>
      </c>
      <c r="L49" s="124">
        <v>0.145</v>
      </c>
      <c r="M49" s="101">
        <v>0</v>
      </c>
      <c r="N49" s="124">
        <v>0.145</v>
      </c>
      <c r="O49" s="115">
        <f t="shared" si="1"/>
        <v>11.511999999999999</v>
      </c>
      <c r="P49" s="7"/>
    </row>
    <row r="50" spans="1:16" ht="15" outlineLevel="1">
      <c r="A50" s="9" t="s">
        <v>254</v>
      </c>
      <c r="B50" s="124">
        <v>0.724</v>
      </c>
      <c r="C50" s="101">
        <v>0.571</v>
      </c>
      <c r="D50" s="116">
        <f t="shared" si="3"/>
        <v>1.644</v>
      </c>
      <c r="E50" s="101">
        <v>0.738</v>
      </c>
      <c r="F50" s="101">
        <v>0</v>
      </c>
      <c r="G50" s="101">
        <v>0.864</v>
      </c>
      <c r="H50" s="101">
        <v>0.042</v>
      </c>
      <c r="I50" s="101">
        <v>0</v>
      </c>
      <c r="J50" s="101">
        <v>0</v>
      </c>
      <c r="K50" s="101">
        <v>0</v>
      </c>
      <c r="L50" s="124">
        <v>0.156</v>
      </c>
      <c r="M50" s="101">
        <v>0.006</v>
      </c>
      <c r="N50" s="124">
        <v>0</v>
      </c>
      <c r="O50" s="115">
        <f t="shared" si="1"/>
        <v>2.524</v>
      </c>
      <c r="P50" s="7"/>
    </row>
    <row r="51" spans="1:16" ht="15" outlineLevel="1">
      <c r="A51" s="9" t="s">
        <v>415</v>
      </c>
      <c r="B51" s="124">
        <v>1.162</v>
      </c>
      <c r="C51" s="101">
        <v>0.537</v>
      </c>
      <c r="D51" s="116">
        <f t="shared" si="3"/>
        <v>3.854</v>
      </c>
      <c r="E51" s="101">
        <v>3.1</v>
      </c>
      <c r="F51" s="101">
        <v>0</v>
      </c>
      <c r="G51" s="101">
        <v>0.047</v>
      </c>
      <c r="H51" s="101">
        <v>0.707</v>
      </c>
      <c r="I51" s="101">
        <v>0</v>
      </c>
      <c r="J51" s="101">
        <v>0</v>
      </c>
      <c r="K51" s="101">
        <v>0</v>
      </c>
      <c r="L51" s="124">
        <v>0.001</v>
      </c>
      <c r="M51" s="101">
        <v>0.001</v>
      </c>
      <c r="N51" s="124">
        <v>0</v>
      </c>
      <c r="O51" s="115">
        <f t="shared" si="1"/>
        <v>5.017</v>
      </c>
      <c r="P51" s="7"/>
    </row>
    <row r="52" spans="1:16" ht="15" outlineLevel="1">
      <c r="A52" s="26" t="s">
        <v>255</v>
      </c>
      <c r="B52" s="124">
        <v>0.106</v>
      </c>
      <c r="C52" s="101">
        <v>0</v>
      </c>
      <c r="D52" s="116">
        <f t="shared" si="3"/>
        <v>0.183</v>
      </c>
      <c r="E52" s="101">
        <v>0.121</v>
      </c>
      <c r="F52" s="101">
        <v>0</v>
      </c>
      <c r="G52" s="101">
        <v>0.024</v>
      </c>
      <c r="H52" s="101">
        <v>0.038</v>
      </c>
      <c r="I52" s="101">
        <v>0</v>
      </c>
      <c r="J52" s="101">
        <v>0</v>
      </c>
      <c r="K52" s="101">
        <v>0</v>
      </c>
      <c r="L52" s="124">
        <v>0.001</v>
      </c>
      <c r="M52" s="101">
        <v>0.001</v>
      </c>
      <c r="N52" s="124">
        <v>0</v>
      </c>
      <c r="O52" s="115">
        <f t="shared" si="1"/>
        <v>0.29</v>
      </c>
      <c r="P52" s="7"/>
    </row>
    <row r="53" spans="1:16" ht="28.5" outlineLevel="1">
      <c r="A53" s="26" t="s">
        <v>256</v>
      </c>
      <c r="B53" s="124">
        <v>0.163</v>
      </c>
      <c r="C53" s="101">
        <v>0</v>
      </c>
      <c r="D53" s="116">
        <f>SUM(E53:K53)</f>
        <v>1.71</v>
      </c>
      <c r="E53" s="101">
        <v>1.465</v>
      </c>
      <c r="F53" s="101">
        <v>0</v>
      </c>
      <c r="G53" s="101">
        <v>0.245</v>
      </c>
      <c r="H53" s="101">
        <v>0</v>
      </c>
      <c r="I53" s="101">
        <v>0</v>
      </c>
      <c r="J53" s="101">
        <v>0</v>
      </c>
      <c r="K53" s="101">
        <v>0</v>
      </c>
      <c r="L53" s="124">
        <v>0.02</v>
      </c>
      <c r="M53" s="101">
        <v>0.02</v>
      </c>
      <c r="N53" s="124">
        <v>0</v>
      </c>
      <c r="O53" s="115">
        <f t="shared" si="1"/>
        <v>1.893</v>
      </c>
      <c r="P53" s="35"/>
    </row>
    <row r="54" spans="1:16" ht="15" outlineLevel="1">
      <c r="A54" s="26" t="s">
        <v>257</v>
      </c>
      <c r="B54" s="124">
        <v>0.09</v>
      </c>
      <c r="C54" s="101">
        <v>0.055</v>
      </c>
      <c r="D54" s="116">
        <f t="shared" si="3"/>
        <v>0.22999999999999998</v>
      </c>
      <c r="E54" s="101">
        <v>0.08</v>
      </c>
      <c r="F54" s="101">
        <v>0</v>
      </c>
      <c r="G54" s="101">
        <v>0.099</v>
      </c>
      <c r="H54" s="101">
        <v>0.051</v>
      </c>
      <c r="I54" s="101">
        <v>0</v>
      </c>
      <c r="J54" s="101">
        <v>0</v>
      </c>
      <c r="K54" s="101">
        <v>0</v>
      </c>
      <c r="L54" s="124">
        <v>0.004</v>
      </c>
      <c r="M54" s="101">
        <v>0.004</v>
      </c>
      <c r="N54" s="124">
        <v>0</v>
      </c>
      <c r="O54" s="115">
        <f t="shared" si="1"/>
        <v>0.32399999999999995</v>
      </c>
      <c r="P54" s="7"/>
    </row>
    <row r="55" spans="1:16" ht="15" outlineLevel="1">
      <c r="A55" s="26" t="s">
        <v>258</v>
      </c>
      <c r="B55" s="124">
        <v>0.287</v>
      </c>
      <c r="C55" s="101">
        <v>0.174</v>
      </c>
      <c r="D55" s="116">
        <f t="shared" si="3"/>
        <v>1.2179999999999997</v>
      </c>
      <c r="E55" s="101">
        <v>0.591</v>
      </c>
      <c r="F55" s="101">
        <v>0</v>
      </c>
      <c r="G55" s="101">
        <v>0.568</v>
      </c>
      <c r="H55" s="101">
        <v>0.059</v>
      </c>
      <c r="I55" s="101">
        <v>0</v>
      </c>
      <c r="J55" s="101">
        <v>0</v>
      </c>
      <c r="K55" s="101">
        <v>0</v>
      </c>
      <c r="L55" s="124">
        <v>0.139</v>
      </c>
      <c r="M55" s="101">
        <v>0.139</v>
      </c>
      <c r="N55" s="124">
        <v>0</v>
      </c>
      <c r="O55" s="115">
        <f t="shared" si="1"/>
        <v>1.6439999999999997</v>
      </c>
      <c r="P55" s="7"/>
    </row>
    <row r="56" spans="1:16" ht="15" outlineLevel="1">
      <c r="A56" s="26" t="s">
        <v>259</v>
      </c>
      <c r="B56" s="124">
        <v>0.006</v>
      </c>
      <c r="C56" s="101">
        <v>0</v>
      </c>
      <c r="D56" s="116">
        <f t="shared" si="3"/>
        <v>0.017</v>
      </c>
      <c r="E56" s="101">
        <v>0.017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24">
        <v>0</v>
      </c>
      <c r="M56" s="101">
        <v>0</v>
      </c>
      <c r="N56" s="124">
        <v>0</v>
      </c>
      <c r="O56" s="116">
        <f t="shared" si="1"/>
        <v>0.023</v>
      </c>
      <c r="P56" s="7"/>
    </row>
    <row r="57" spans="1:16" ht="15" outlineLevel="1">
      <c r="A57" s="26" t="s">
        <v>260</v>
      </c>
      <c r="B57" s="124">
        <v>0.01</v>
      </c>
      <c r="C57" s="101">
        <v>0</v>
      </c>
      <c r="D57" s="116">
        <f t="shared" si="3"/>
        <v>0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24">
        <v>0</v>
      </c>
      <c r="M57" s="101">
        <v>0</v>
      </c>
      <c r="N57" s="124">
        <v>0</v>
      </c>
      <c r="O57" s="116">
        <f t="shared" si="1"/>
        <v>0.01</v>
      </c>
      <c r="P57" s="7"/>
    </row>
    <row r="58" spans="1:16" ht="15" outlineLevel="1">
      <c r="A58" s="26" t="s">
        <v>261</v>
      </c>
      <c r="B58" s="124">
        <v>2.897</v>
      </c>
      <c r="C58" s="101">
        <v>2.812</v>
      </c>
      <c r="D58" s="116">
        <f t="shared" si="3"/>
        <v>11.655</v>
      </c>
      <c r="E58" s="101">
        <v>9.11</v>
      </c>
      <c r="F58" s="101">
        <v>0</v>
      </c>
      <c r="G58" s="101">
        <v>2.269</v>
      </c>
      <c r="H58" s="101">
        <v>0.276</v>
      </c>
      <c r="I58" s="101">
        <v>0</v>
      </c>
      <c r="J58" s="101">
        <v>0</v>
      </c>
      <c r="K58" s="101">
        <v>0</v>
      </c>
      <c r="L58" s="124">
        <v>0.358</v>
      </c>
      <c r="M58" s="101">
        <v>0.358</v>
      </c>
      <c r="N58" s="124">
        <v>0</v>
      </c>
      <c r="O58" s="116">
        <f t="shared" si="1"/>
        <v>14.91</v>
      </c>
      <c r="P58" s="7"/>
    </row>
    <row r="59" spans="1:16" ht="15" outlineLevel="1">
      <c r="A59" s="26" t="s">
        <v>262</v>
      </c>
      <c r="B59" s="124">
        <v>0.163</v>
      </c>
      <c r="C59" s="101">
        <v>0.07</v>
      </c>
      <c r="D59" s="116">
        <f t="shared" si="3"/>
        <v>0.132</v>
      </c>
      <c r="E59" s="101">
        <v>0.098</v>
      </c>
      <c r="F59" s="101">
        <v>0</v>
      </c>
      <c r="G59" s="101">
        <v>0.034</v>
      </c>
      <c r="H59" s="101">
        <v>0</v>
      </c>
      <c r="I59" s="101">
        <v>0</v>
      </c>
      <c r="J59" s="101">
        <v>0</v>
      </c>
      <c r="K59" s="101">
        <v>0</v>
      </c>
      <c r="L59" s="124">
        <v>0.003</v>
      </c>
      <c r="M59" s="101">
        <v>0.003</v>
      </c>
      <c r="N59" s="124">
        <v>0</v>
      </c>
      <c r="O59" s="116">
        <f t="shared" si="1"/>
        <v>0.29800000000000004</v>
      </c>
      <c r="P59" s="7"/>
    </row>
    <row r="60" spans="1:16" ht="30">
      <c r="A60" s="25" t="s">
        <v>210</v>
      </c>
      <c r="B60" s="117">
        <f>SUM(B27:B59)</f>
        <v>39.64938910999999</v>
      </c>
      <c r="C60" s="117">
        <f>SUM(C27:C59)</f>
        <v>30.902000000000005</v>
      </c>
      <c r="D60" s="125">
        <f>SUM(D27:D59)</f>
        <v>77.89404156218957</v>
      </c>
      <c r="E60" s="117">
        <f aca="true" t="shared" si="4" ref="E60:M60">SUM(E27:E59)</f>
        <v>45.6558926425</v>
      </c>
      <c r="F60" s="117">
        <f t="shared" si="4"/>
        <v>0</v>
      </c>
      <c r="G60" s="117">
        <f t="shared" si="4"/>
        <v>24.852148919689576</v>
      </c>
      <c r="H60" s="117">
        <f t="shared" si="4"/>
        <v>7.058</v>
      </c>
      <c r="I60" s="117">
        <f t="shared" si="4"/>
        <v>0.001</v>
      </c>
      <c r="J60" s="117">
        <f t="shared" si="4"/>
        <v>0.032</v>
      </c>
      <c r="K60" s="117">
        <f t="shared" si="4"/>
        <v>0.29500000000000004</v>
      </c>
      <c r="L60" s="117">
        <f t="shared" si="4"/>
        <v>1.6330594093592</v>
      </c>
      <c r="M60" s="117">
        <f t="shared" si="4"/>
        <v>1.2414824093592</v>
      </c>
      <c r="N60" s="117">
        <f>SUM(N27:N59)</f>
        <v>0.14510599999999998</v>
      </c>
      <c r="O60" s="116">
        <f t="shared" si="1"/>
        <v>119.32159608154876</v>
      </c>
      <c r="P60" s="7"/>
    </row>
    <row r="61" spans="1:16" ht="28.5" outlineLevel="1">
      <c r="A61" s="9" t="s">
        <v>263</v>
      </c>
      <c r="B61" s="124">
        <v>0.372</v>
      </c>
      <c r="C61" s="101">
        <v>0.053</v>
      </c>
      <c r="D61" s="116">
        <f>SUM(E61:K61)</f>
        <v>0.565</v>
      </c>
      <c r="E61" s="101">
        <v>0.471</v>
      </c>
      <c r="F61" s="101">
        <v>0</v>
      </c>
      <c r="G61" s="101">
        <v>0.094</v>
      </c>
      <c r="H61" s="101">
        <v>0</v>
      </c>
      <c r="I61" s="101">
        <v>0</v>
      </c>
      <c r="J61" s="101">
        <v>0</v>
      </c>
      <c r="K61" s="101">
        <v>0</v>
      </c>
      <c r="L61" s="124">
        <v>0.002</v>
      </c>
      <c r="M61" s="101">
        <v>0.001</v>
      </c>
      <c r="N61" s="124">
        <v>0.001</v>
      </c>
      <c r="O61" s="116">
        <f t="shared" si="1"/>
        <v>0.94</v>
      </c>
      <c r="P61" s="35"/>
    </row>
    <row r="62" spans="1:16" ht="28.5" outlineLevel="1">
      <c r="A62" s="9" t="s">
        <v>264</v>
      </c>
      <c r="B62" s="124">
        <v>0.002</v>
      </c>
      <c r="C62" s="101">
        <v>0</v>
      </c>
      <c r="D62" s="116">
        <f>SUM(E62:K62)</f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24">
        <v>0</v>
      </c>
      <c r="M62" s="101">
        <v>0</v>
      </c>
      <c r="N62" s="124">
        <v>0</v>
      </c>
      <c r="O62" s="116">
        <f t="shared" si="1"/>
        <v>0.002</v>
      </c>
      <c r="P62" s="35"/>
    </row>
    <row r="63" spans="1:16" ht="15" outlineLevel="1">
      <c r="A63" s="9" t="s">
        <v>265</v>
      </c>
      <c r="B63" s="124">
        <v>2.174</v>
      </c>
      <c r="C63" s="101">
        <v>1.147</v>
      </c>
      <c r="D63" s="116">
        <f aca="true" t="shared" si="5" ref="D63:D102">SUM(E63:K63)</f>
        <v>6.068</v>
      </c>
      <c r="E63" s="101">
        <v>0</v>
      </c>
      <c r="F63" s="101">
        <v>0</v>
      </c>
      <c r="G63" s="101">
        <v>0</v>
      </c>
      <c r="H63" s="101">
        <v>6.068</v>
      </c>
      <c r="I63" s="101">
        <v>0</v>
      </c>
      <c r="J63" s="101">
        <v>0</v>
      </c>
      <c r="K63" s="101">
        <v>0</v>
      </c>
      <c r="L63" s="124">
        <v>0.084</v>
      </c>
      <c r="M63" s="101">
        <v>0.054</v>
      </c>
      <c r="N63" s="124">
        <v>1.384</v>
      </c>
      <c r="O63" s="116">
        <f t="shared" si="1"/>
        <v>9.709999999999999</v>
      </c>
      <c r="P63" s="35"/>
    </row>
    <row r="64" spans="1:16" ht="15" outlineLevel="1">
      <c r="A64" s="9" t="s">
        <v>266</v>
      </c>
      <c r="B64" s="124">
        <v>1.083</v>
      </c>
      <c r="C64" s="101">
        <v>0.966</v>
      </c>
      <c r="D64" s="116">
        <f t="shared" si="5"/>
        <v>2.408</v>
      </c>
      <c r="E64" s="101">
        <v>0</v>
      </c>
      <c r="F64" s="101">
        <v>0</v>
      </c>
      <c r="G64" s="101">
        <v>0</v>
      </c>
      <c r="H64" s="101">
        <v>2.408</v>
      </c>
      <c r="I64" s="101">
        <v>0</v>
      </c>
      <c r="J64" s="101">
        <v>0</v>
      </c>
      <c r="K64" s="101">
        <v>0</v>
      </c>
      <c r="L64" s="124">
        <v>0.002</v>
      </c>
      <c r="M64" s="101">
        <v>0.002</v>
      </c>
      <c r="N64" s="124">
        <v>1.531</v>
      </c>
      <c r="O64" s="116">
        <f t="shared" si="1"/>
        <v>5.023999999999999</v>
      </c>
      <c r="P64" s="35"/>
    </row>
    <row r="65" spans="1:16" ht="15" outlineLevel="1">
      <c r="A65" s="9" t="s">
        <v>267</v>
      </c>
      <c r="B65" s="124">
        <v>0.056</v>
      </c>
      <c r="C65" s="101">
        <v>0</v>
      </c>
      <c r="D65" s="116">
        <f t="shared" si="5"/>
        <v>0.16299999999999998</v>
      </c>
      <c r="E65" s="101">
        <v>0.144</v>
      </c>
      <c r="F65" s="101">
        <v>0</v>
      </c>
      <c r="G65" s="101">
        <v>0</v>
      </c>
      <c r="H65" s="101">
        <v>0.019</v>
      </c>
      <c r="I65" s="101">
        <v>0</v>
      </c>
      <c r="J65" s="101">
        <v>0</v>
      </c>
      <c r="K65" s="101">
        <v>0</v>
      </c>
      <c r="L65" s="124">
        <v>0</v>
      </c>
      <c r="M65" s="101">
        <v>0</v>
      </c>
      <c r="N65" s="124">
        <v>0</v>
      </c>
      <c r="O65" s="116">
        <f t="shared" si="1"/>
        <v>0.21899999999999997</v>
      </c>
      <c r="P65" s="35"/>
    </row>
    <row r="66" spans="1:16" ht="15" outlineLevel="1">
      <c r="A66" s="9" t="s">
        <v>268</v>
      </c>
      <c r="B66" s="124">
        <v>0.208</v>
      </c>
      <c r="C66" s="101">
        <v>0.2</v>
      </c>
      <c r="D66" s="116">
        <f t="shared" si="5"/>
        <v>1.47</v>
      </c>
      <c r="E66" s="101">
        <v>1.47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24">
        <v>0.003</v>
      </c>
      <c r="M66" s="101">
        <v>0.003</v>
      </c>
      <c r="N66" s="124">
        <v>0</v>
      </c>
      <c r="O66" s="116">
        <v>1682</v>
      </c>
      <c r="P66" s="35"/>
    </row>
    <row r="67" spans="1:16" ht="15" outlineLevel="1">
      <c r="A67" s="9" t="s">
        <v>269</v>
      </c>
      <c r="B67" s="124">
        <v>0.09</v>
      </c>
      <c r="C67" s="101">
        <v>0.039</v>
      </c>
      <c r="D67" s="116">
        <f t="shared" si="5"/>
        <v>0.429</v>
      </c>
      <c r="E67" s="101">
        <v>0.429</v>
      </c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24">
        <v>0.001</v>
      </c>
      <c r="M67" s="101">
        <v>0.001</v>
      </c>
      <c r="N67" s="124">
        <v>0</v>
      </c>
      <c r="O67" s="116">
        <f>+B67+D67+L67+N67</f>
        <v>0.52</v>
      </c>
      <c r="P67" s="7"/>
    </row>
    <row r="68" spans="1:16" ht="15" outlineLevel="1">
      <c r="A68" s="26" t="s">
        <v>270</v>
      </c>
      <c r="B68" s="124">
        <v>0.179</v>
      </c>
      <c r="C68" s="101">
        <v>0.162</v>
      </c>
      <c r="D68" s="116">
        <f t="shared" si="5"/>
        <v>0.91</v>
      </c>
      <c r="E68" s="101">
        <v>0.91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24">
        <v>0.003</v>
      </c>
      <c r="M68" s="101">
        <v>0.003</v>
      </c>
      <c r="N68" s="124">
        <v>0</v>
      </c>
      <c r="O68" s="116">
        <f>+B68+D68+L68+N68</f>
        <v>1.0919999999999999</v>
      </c>
      <c r="P68" s="7"/>
    </row>
    <row r="69" spans="1:16" ht="15" outlineLevel="1">
      <c r="A69" s="26" t="s">
        <v>271</v>
      </c>
      <c r="B69" s="124">
        <v>0.051</v>
      </c>
      <c r="C69" s="101">
        <v>0.035</v>
      </c>
      <c r="D69" s="116">
        <f t="shared" si="5"/>
        <v>0.309</v>
      </c>
      <c r="E69" s="101">
        <v>0.292</v>
      </c>
      <c r="F69" s="101">
        <v>0</v>
      </c>
      <c r="G69" s="101">
        <v>0.017</v>
      </c>
      <c r="H69" s="101">
        <v>0</v>
      </c>
      <c r="I69" s="101">
        <v>0</v>
      </c>
      <c r="J69" s="101">
        <v>0</v>
      </c>
      <c r="K69" s="101">
        <v>0</v>
      </c>
      <c r="L69" s="124">
        <v>0.003</v>
      </c>
      <c r="M69" s="101">
        <v>0.003</v>
      </c>
      <c r="N69" s="124">
        <v>0</v>
      </c>
      <c r="O69" s="116">
        <f>+B69+D69+L69+N69</f>
        <v>0.363</v>
      </c>
      <c r="P69" s="7"/>
    </row>
    <row r="70" spans="1:16" ht="15" outlineLevel="1">
      <c r="A70" s="26" t="s">
        <v>272</v>
      </c>
      <c r="B70" s="124">
        <v>0.25282588</v>
      </c>
      <c r="C70" s="101">
        <v>0.17172978</v>
      </c>
      <c r="D70" s="116">
        <f t="shared" si="5"/>
        <v>0.04594959999999999</v>
      </c>
      <c r="E70" s="101">
        <v>0</v>
      </c>
      <c r="F70" s="101">
        <v>0</v>
      </c>
      <c r="G70" s="101">
        <v>0</v>
      </c>
      <c r="H70" s="101">
        <v>0.04594959999999999</v>
      </c>
      <c r="I70" s="101">
        <v>0</v>
      </c>
      <c r="J70" s="101">
        <v>0</v>
      </c>
      <c r="K70" s="101">
        <v>0</v>
      </c>
      <c r="L70" s="124">
        <v>0.0007643400000000001</v>
      </c>
      <c r="M70" s="101">
        <v>0.00032818</v>
      </c>
      <c r="N70" s="124">
        <v>0</v>
      </c>
      <c r="O70" s="116">
        <f t="shared" si="1"/>
        <v>0.29953981999999996</v>
      </c>
      <c r="P70" s="7"/>
    </row>
    <row r="71" spans="1:16" ht="15" outlineLevel="1">
      <c r="A71" s="33" t="s">
        <v>273</v>
      </c>
      <c r="B71" s="124">
        <v>0.238</v>
      </c>
      <c r="C71" s="101">
        <v>0.103</v>
      </c>
      <c r="D71" s="116">
        <f t="shared" si="5"/>
        <v>1.497</v>
      </c>
      <c r="E71" s="101">
        <v>1.437</v>
      </c>
      <c r="F71" s="101">
        <v>0</v>
      </c>
      <c r="G71" s="101">
        <v>0</v>
      </c>
      <c r="H71" s="101">
        <v>0.06</v>
      </c>
      <c r="I71" s="101">
        <v>0</v>
      </c>
      <c r="J71" s="101">
        <v>0</v>
      </c>
      <c r="K71" s="101">
        <v>0</v>
      </c>
      <c r="L71" s="124">
        <v>0</v>
      </c>
      <c r="M71" s="101">
        <v>0</v>
      </c>
      <c r="N71" s="124">
        <v>0</v>
      </c>
      <c r="O71" s="115">
        <f t="shared" si="1"/>
        <v>1.735</v>
      </c>
      <c r="P71" s="7"/>
    </row>
    <row r="72" spans="1:16" ht="15" outlineLevel="1">
      <c r="A72" s="33" t="s">
        <v>274</v>
      </c>
      <c r="B72" s="124">
        <v>0.054</v>
      </c>
      <c r="C72" s="101">
        <v>0</v>
      </c>
      <c r="D72" s="116">
        <f t="shared" si="5"/>
        <v>0.171</v>
      </c>
      <c r="E72" s="101">
        <v>0.171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24">
        <v>0</v>
      </c>
      <c r="M72" s="101">
        <v>0</v>
      </c>
      <c r="N72" s="124">
        <v>0</v>
      </c>
      <c r="O72" s="115">
        <f aca="true" t="shared" si="6" ref="O72:O119">+B72+D72+L72+N72</f>
        <v>0.225</v>
      </c>
      <c r="P72" s="7"/>
    </row>
    <row r="73" spans="1:16" ht="15" outlineLevel="1">
      <c r="A73" s="26" t="s">
        <v>275</v>
      </c>
      <c r="B73" s="124">
        <v>0.285</v>
      </c>
      <c r="C73" s="101">
        <v>0</v>
      </c>
      <c r="D73" s="116">
        <f t="shared" si="5"/>
        <v>0.8089999999999999</v>
      </c>
      <c r="E73" s="101">
        <v>0.615</v>
      </c>
      <c r="F73" s="101">
        <v>0</v>
      </c>
      <c r="G73" s="101">
        <v>0.102</v>
      </c>
      <c r="H73" s="101">
        <v>0.092</v>
      </c>
      <c r="I73" s="101">
        <v>0</v>
      </c>
      <c r="J73" s="101">
        <v>0</v>
      </c>
      <c r="K73" s="101">
        <v>0</v>
      </c>
      <c r="L73" s="124">
        <v>0</v>
      </c>
      <c r="M73" s="101">
        <v>0</v>
      </c>
      <c r="N73" s="124">
        <v>0</v>
      </c>
      <c r="O73" s="115">
        <f t="shared" si="6"/>
        <v>1.0939999999999999</v>
      </c>
      <c r="P73" s="7"/>
    </row>
    <row r="74" spans="1:16" ht="15" outlineLevel="1">
      <c r="A74" s="33" t="s">
        <v>276</v>
      </c>
      <c r="B74" s="124">
        <v>4.78</v>
      </c>
      <c r="C74" s="101">
        <v>3.734</v>
      </c>
      <c r="D74" s="116">
        <f t="shared" si="5"/>
        <v>13.132</v>
      </c>
      <c r="E74" s="101">
        <v>11.624</v>
      </c>
      <c r="F74" s="101">
        <v>0</v>
      </c>
      <c r="G74" s="101">
        <v>0.394</v>
      </c>
      <c r="H74" s="101">
        <v>1.106</v>
      </c>
      <c r="I74" s="101">
        <v>0</v>
      </c>
      <c r="J74" s="101">
        <v>0.008</v>
      </c>
      <c r="K74" s="101">
        <v>0</v>
      </c>
      <c r="L74" s="124">
        <v>0.016</v>
      </c>
      <c r="M74" s="101">
        <v>0.016</v>
      </c>
      <c r="N74" s="124">
        <v>0</v>
      </c>
      <c r="O74" s="115">
        <f t="shared" si="6"/>
        <v>17.927999999999997</v>
      </c>
      <c r="P74" s="7"/>
    </row>
    <row r="75" spans="1:16" ht="15" outlineLevel="1">
      <c r="A75" s="26" t="s">
        <v>277</v>
      </c>
      <c r="B75" s="124">
        <v>3.27624856</v>
      </c>
      <c r="C75" s="101">
        <v>3.1959433799999997</v>
      </c>
      <c r="D75" s="116">
        <f t="shared" si="5"/>
        <v>4.3626688300000005</v>
      </c>
      <c r="E75" s="101">
        <v>3.80881279</v>
      </c>
      <c r="F75" s="101">
        <v>0</v>
      </c>
      <c r="G75" s="101">
        <v>0</v>
      </c>
      <c r="H75" s="101">
        <v>0.55385604</v>
      </c>
      <c r="I75" s="101">
        <v>0</v>
      </c>
      <c r="J75" s="101">
        <v>0</v>
      </c>
      <c r="K75" s="101">
        <v>0</v>
      </c>
      <c r="L75" s="124">
        <v>0.15832291999999998</v>
      </c>
      <c r="M75" s="101">
        <v>0.15832291999999998</v>
      </c>
      <c r="N75" s="124">
        <v>0</v>
      </c>
      <c r="O75" s="115">
        <f t="shared" si="6"/>
        <v>7.79724031</v>
      </c>
      <c r="P75" s="7"/>
    </row>
    <row r="76" spans="1:16" ht="15" outlineLevel="1">
      <c r="A76" s="26" t="s">
        <v>278</v>
      </c>
      <c r="B76" s="124">
        <v>0.167</v>
      </c>
      <c r="C76" s="101">
        <v>0.126</v>
      </c>
      <c r="D76" s="116">
        <f t="shared" si="5"/>
        <v>0.194</v>
      </c>
      <c r="E76" s="101">
        <v>0.146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0.048</v>
      </c>
      <c r="L76" s="124">
        <v>0.01</v>
      </c>
      <c r="M76" s="101">
        <v>0.01</v>
      </c>
      <c r="N76" s="124">
        <v>0</v>
      </c>
      <c r="O76" s="115">
        <f t="shared" si="6"/>
        <v>0.371</v>
      </c>
      <c r="P76" s="35"/>
    </row>
    <row r="77" spans="1:16" ht="15" outlineLevel="1">
      <c r="A77" s="26" t="s">
        <v>423</v>
      </c>
      <c r="B77" s="124">
        <v>0.101</v>
      </c>
      <c r="C77" s="101">
        <v>0.029</v>
      </c>
      <c r="D77" s="116">
        <f t="shared" si="5"/>
        <v>0.073</v>
      </c>
      <c r="E77" s="101">
        <v>0.059</v>
      </c>
      <c r="F77" s="101">
        <v>0</v>
      </c>
      <c r="G77" s="101">
        <v>0.014</v>
      </c>
      <c r="H77" s="101">
        <v>0</v>
      </c>
      <c r="I77" s="101">
        <v>0</v>
      </c>
      <c r="J77" s="101">
        <v>0</v>
      </c>
      <c r="K77" s="101">
        <v>0</v>
      </c>
      <c r="L77" s="124">
        <v>0</v>
      </c>
      <c r="M77" s="101">
        <v>0</v>
      </c>
      <c r="N77" s="124">
        <v>0</v>
      </c>
      <c r="O77" s="115">
        <f t="shared" si="6"/>
        <v>0.174</v>
      </c>
      <c r="P77" s="7"/>
    </row>
    <row r="78" spans="1:16" ht="15" outlineLevel="1">
      <c r="A78" s="26" t="s">
        <v>279</v>
      </c>
      <c r="B78" s="124">
        <v>0.054</v>
      </c>
      <c r="C78" s="101">
        <v>0.041</v>
      </c>
      <c r="D78" s="116">
        <f t="shared" si="5"/>
        <v>0.427</v>
      </c>
      <c r="E78" s="101">
        <v>0.427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24">
        <v>0</v>
      </c>
      <c r="M78" s="101">
        <v>0</v>
      </c>
      <c r="N78" s="124">
        <v>0</v>
      </c>
      <c r="O78" s="116">
        <f t="shared" si="6"/>
        <v>0.481</v>
      </c>
      <c r="P78" s="7"/>
    </row>
    <row r="79" spans="1:16" ht="15" outlineLevel="1">
      <c r="A79" s="26" t="s">
        <v>280</v>
      </c>
      <c r="B79" s="124">
        <v>0.259</v>
      </c>
      <c r="C79" s="101">
        <v>0.24</v>
      </c>
      <c r="D79" s="116">
        <f t="shared" si="5"/>
        <v>0.6890000000000001</v>
      </c>
      <c r="E79" s="101">
        <v>0.534</v>
      </c>
      <c r="F79" s="101">
        <v>0</v>
      </c>
      <c r="G79" s="101">
        <v>0.03</v>
      </c>
      <c r="H79" s="101">
        <v>0.125</v>
      </c>
      <c r="I79" s="101">
        <v>0</v>
      </c>
      <c r="J79" s="101">
        <v>0</v>
      </c>
      <c r="K79" s="101">
        <v>0</v>
      </c>
      <c r="L79" s="124">
        <v>0.005</v>
      </c>
      <c r="M79" s="101">
        <v>0.005</v>
      </c>
      <c r="N79" s="124">
        <v>0</v>
      </c>
      <c r="O79" s="115">
        <f t="shared" si="6"/>
        <v>0.9530000000000001</v>
      </c>
      <c r="P79" s="7"/>
    </row>
    <row r="80" spans="1:16" ht="15" outlineLevel="1">
      <c r="A80" s="9" t="s">
        <v>281</v>
      </c>
      <c r="B80" s="124">
        <v>2.073</v>
      </c>
      <c r="C80" s="101">
        <v>1.921</v>
      </c>
      <c r="D80" s="116">
        <f t="shared" si="5"/>
        <v>0.937</v>
      </c>
      <c r="E80" s="101">
        <v>0</v>
      </c>
      <c r="F80" s="101">
        <v>0</v>
      </c>
      <c r="G80" s="101">
        <v>0</v>
      </c>
      <c r="H80" s="101">
        <v>0.937</v>
      </c>
      <c r="I80" s="101">
        <v>0</v>
      </c>
      <c r="J80" s="101">
        <v>0</v>
      </c>
      <c r="K80" s="101">
        <v>0</v>
      </c>
      <c r="L80" s="124">
        <v>0</v>
      </c>
      <c r="M80" s="101">
        <v>0</v>
      </c>
      <c r="N80" s="124">
        <v>7.265</v>
      </c>
      <c r="O80" s="115">
        <f t="shared" si="6"/>
        <v>10.274999999999999</v>
      </c>
      <c r="P80" s="35"/>
    </row>
    <row r="81" spans="1:16" ht="15" outlineLevel="1">
      <c r="A81" s="9" t="s">
        <v>282</v>
      </c>
      <c r="B81" s="124">
        <v>0.282</v>
      </c>
      <c r="C81" s="101">
        <v>0.199</v>
      </c>
      <c r="D81" s="116">
        <f t="shared" si="5"/>
        <v>2.012</v>
      </c>
      <c r="E81" s="101">
        <v>1.562</v>
      </c>
      <c r="F81" s="101">
        <v>0</v>
      </c>
      <c r="G81" s="101">
        <v>0</v>
      </c>
      <c r="H81" s="101">
        <v>0.45</v>
      </c>
      <c r="I81" s="101">
        <v>0</v>
      </c>
      <c r="J81" s="101">
        <v>0</v>
      </c>
      <c r="K81" s="101">
        <v>0</v>
      </c>
      <c r="L81" s="124">
        <v>0.014</v>
      </c>
      <c r="M81" s="101">
        <v>0.012</v>
      </c>
      <c r="N81" s="124">
        <v>0.002</v>
      </c>
      <c r="O81" s="115">
        <f>+B81+D81+L81+N81</f>
        <v>2.3099999999999996</v>
      </c>
      <c r="P81" s="7"/>
    </row>
    <row r="82" spans="1:16" ht="15" outlineLevel="1">
      <c r="A82" s="9" t="s">
        <v>283</v>
      </c>
      <c r="B82" s="124">
        <v>0.15693746</v>
      </c>
      <c r="C82" s="101">
        <v>0.156</v>
      </c>
      <c r="D82" s="116">
        <f t="shared" si="5"/>
        <v>1.1843070971229082</v>
      </c>
      <c r="E82" s="101">
        <v>0.6433314480000001</v>
      </c>
      <c r="F82" s="101">
        <v>0</v>
      </c>
      <c r="G82" s="101">
        <v>0.5409756491229081</v>
      </c>
      <c r="H82" s="101">
        <v>0</v>
      </c>
      <c r="I82" s="101">
        <v>0</v>
      </c>
      <c r="J82" s="101">
        <v>0</v>
      </c>
      <c r="K82" s="101">
        <v>0</v>
      </c>
      <c r="L82" s="124">
        <v>0.010179015980199999</v>
      </c>
      <c r="M82" s="101">
        <v>0.010179015980199999</v>
      </c>
      <c r="N82" s="124">
        <v>0</v>
      </c>
      <c r="O82" s="115">
        <f t="shared" si="6"/>
        <v>1.3514235731031081</v>
      </c>
      <c r="P82" s="7"/>
    </row>
    <row r="83" spans="1:16" ht="28.5" outlineLevel="1">
      <c r="A83" s="26" t="s">
        <v>427</v>
      </c>
      <c r="B83" s="124">
        <v>0</v>
      </c>
      <c r="C83" s="101">
        <v>0</v>
      </c>
      <c r="D83" s="116">
        <f t="shared" si="5"/>
        <v>0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v>0</v>
      </c>
      <c r="L83" s="124">
        <v>0</v>
      </c>
      <c r="M83" s="101">
        <v>0</v>
      </c>
      <c r="N83" s="124">
        <v>0</v>
      </c>
      <c r="O83" s="115">
        <f t="shared" si="6"/>
        <v>0</v>
      </c>
      <c r="P83" s="7"/>
    </row>
    <row r="84" spans="1:16" ht="28.5" outlineLevel="1">
      <c r="A84" s="26" t="s">
        <v>428</v>
      </c>
      <c r="B84" s="124">
        <v>0</v>
      </c>
      <c r="C84" s="101">
        <v>0</v>
      </c>
      <c r="D84" s="116">
        <f t="shared" si="5"/>
        <v>0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24">
        <v>0</v>
      </c>
      <c r="M84" s="101">
        <v>0</v>
      </c>
      <c r="N84" s="124">
        <v>0</v>
      </c>
      <c r="O84" s="115">
        <f t="shared" si="6"/>
        <v>0</v>
      </c>
      <c r="P84" s="7"/>
    </row>
    <row r="85" spans="1:16" ht="15" outlineLevel="1">
      <c r="A85" s="9" t="s">
        <v>285</v>
      </c>
      <c r="B85" s="124">
        <v>1.588</v>
      </c>
      <c r="C85" s="101">
        <v>1.536</v>
      </c>
      <c r="D85" s="116">
        <f t="shared" si="5"/>
        <v>7.804</v>
      </c>
      <c r="E85" s="101">
        <v>7.804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24">
        <v>0.008</v>
      </c>
      <c r="M85" s="101">
        <v>0.008</v>
      </c>
      <c r="N85" s="124">
        <v>0</v>
      </c>
      <c r="O85" s="115">
        <f t="shared" si="6"/>
        <v>9.399999999999999</v>
      </c>
      <c r="P85" s="7"/>
    </row>
    <row r="86" spans="1:16" ht="15" outlineLevel="1">
      <c r="A86" s="9" t="s">
        <v>471</v>
      </c>
      <c r="B86" s="124">
        <v>0.000937</v>
      </c>
      <c r="C86" s="101">
        <v>0</v>
      </c>
      <c r="D86" s="116">
        <f>SUM(E86:K86)</f>
        <v>0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24">
        <v>0</v>
      </c>
      <c r="M86" s="101">
        <v>0</v>
      </c>
      <c r="N86" s="124">
        <v>0</v>
      </c>
      <c r="O86" s="115">
        <f>+B86+D86+L86+N86</f>
        <v>0.000937</v>
      </c>
      <c r="P86" s="7"/>
    </row>
    <row r="87" spans="1:16" ht="15" outlineLevel="1">
      <c r="A87" s="26" t="s">
        <v>286</v>
      </c>
      <c r="B87" s="124">
        <v>0</v>
      </c>
      <c r="C87" s="101">
        <v>0</v>
      </c>
      <c r="D87" s="116">
        <f t="shared" si="5"/>
        <v>0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24">
        <v>0</v>
      </c>
      <c r="M87" s="101">
        <v>0</v>
      </c>
      <c r="N87" s="124">
        <v>0</v>
      </c>
      <c r="O87" s="115">
        <f t="shared" si="6"/>
        <v>0</v>
      </c>
      <c r="P87" s="7"/>
    </row>
    <row r="88" spans="1:16" ht="15" outlineLevel="1">
      <c r="A88" s="9" t="s">
        <v>287</v>
      </c>
      <c r="B88" s="124">
        <v>0.256</v>
      </c>
      <c r="C88" s="101">
        <v>0.156</v>
      </c>
      <c r="D88" s="116">
        <f t="shared" si="5"/>
        <v>0.787</v>
      </c>
      <c r="E88" s="101">
        <v>0.787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24">
        <v>0.014</v>
      </c>
      <c r="M88" s="101">
        <v>0.014</v>
      </c>
      <c r="N88" s="124">
        <v>0</v>
      </c>
      <c r="O88" s="115">
        <f t="shared" si="6"/>
        <v>1.0570000000000002</v>
      </c>
      <c r="P88" s="7"/>
    </row>
    <row r="89" spans="1:16" ht="15" outlineLevel="1">
      <c r="A89" s="9" t="s">
        <v>395</v>
      </c>
      <c r="B89" s="124">
        <v>0.082</v>
      </c>
      <c r="C89" s="101">
        <v>0.04</v>
      </c>
      <c r="D89" s="116">
        <f t="shared" si="5"/>
        <v>0.156</v>
      </c>
      <c r="E89" s="101">
        <v>0.156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24">
        <v>0.001</v>
      </c>
      <c r="M89" s="101">
        <v>0.001</v>
      </c>
      <c r="N89" s="124">
        <v>0</v>
      </c>
      <c r="O89" s="115">
        <f>+B89+D89+L89+N89</f>
        <v>0.239</v>
      </c>
      <c r="P89" s="7"/>
    </row>
    <row r="90" spans="1:16" ht="28.5" outlineLevel="1">
      <c r="A90" s="9" t="s">
        <v>288</v>
      </c>
      <c r="B90" s="124">
        <v>2.93</v>
      </c>
      <c r="C90" s="101">
        <v>2.45</v>
      </c>
      <c r="D90" s="116">
        <f t="shared" si="5"/>
        <v>5.127000000000001</v>
      </c>
      <c r="E90" s="101">
        <v>4.482</v>
      </c>
      <c r="F90" s="101">
        <v>0</v>
      </c>
      <c r="G90" s="101">
        <v>0.602</v>
      </c>
      <c r="H90" s="101">
        <v>0</v>
      </c>
      <c r="I90" s="101">
        <v>0</v>
      </c>
      <c r="J90" s="101">
        <v>0.043</v>
      </c>
      <c r="K90" s="101">
        <v>0</v>
      </c>
      <c r="L90" s="124">
        <v>0.068</v>
      </c>
      <c r="M90" s="101">
        <v>0.066</v>
      </c>
      <c r="N90" s="124">
        <v>0</v>
      </c>
      <c r="O90" s="115">
        <f t="shared" si="6"/>
        <v>8.125</v>
      </c>
      <c r="P90" s="7"/>
    </row>
    <row r="91" spans="1:16" s="36" customFormat="1" ht="28.5" outlineLevel="1">
      <c r="A91" s="26" t="s">
        <v>289</v>
      </c>
      <c r="B91" s="124">
        <v>1.171</v>
      </c>
      <c r="C91" s="101">
        <v>1.084</v>
      </c>
      <c r="D91" s="116">
        <f t="shared" si="5"/>
        <v>10.148</v>
      </c>
      <c r="E91" s="101">
        <v>7.064</v>
      </c>
      <c r="F91" s="101">
        <v>0</v>
      </c>
      <c r="G91" s="101">
        <v>1.943</v>
      </c>
      <c r="H91" s="101">
        <v>1.141</v>
      </c>
      <c r="I91" s="101">
        <v>0</v>
      </c>
      <c r="J91" s="101">
        <v>0</v>
      </c>
      <c r="K91" s="101">
        <v>0</v>
      </c>
      <c r="L91" s="124">
        <v>0.144</v>
      </c>
      <c r="M91" s="101">
        <v>0.00045752</v>
      </c>
      <c r="N91" s="124">
        <v>0</v>
      </c>
      <c r="O91" s="116">
        <f t="shared" si="6"/>
        <v>11.463</v>
      </c>
      <c r="P91" s="35"/>
    </row>
    <row r="92" spans="1:16" ht="15" outlineLevel="1">
      <c r="A92" s="9" t="s">
        <v>416</v>
      </c>
      <c r="B92" s="124">
        <v>0.543</v>
      </c>
      <c r="C92" s="101">
        <v>0.53</v>
      </c>
      <c r="D92" s="116">
        <f t="shared" si="5"/>
        <v>4.6450000000000005</v>
      </c>
      <c r="E92" s="101">
        <v>3.575</v>
      </c>
      <c r="F92" s="101">
        <v>0</v>
      </c>
      <c r="G92" s="101">
        <v>0.097</v>
      </c>
      <c r="H92" s="101">
        <v>0.973</v>
      </c>
      <c r="I92" s="101">
        <v>0</v>
      </c>
      <c r="J92" s="101">
        <v>0</v>
      </c>
      <c r="K92" s="101">
        <v>0</v>
      </c>
      <c r="L92" s="124">
        <v>0.009</v>
      </c>
      <c r="M92" s="101">
        <v>0.003</v>
      </c>
      <c r="N92" s="124">
        <v>0</v>
      </c>
      <c r="O92" s="115">
        <f t="shared" si="6"/>
        <v>5.197000000000001</v>
      </c>
      <c r="P92" s="7"/>
    </row>
    <row r="93" spans="1:16" ht="15" outlineLevel="1">
      <c r="A93" s="26" t="s">
        <v>290</v>
      </c>
      <c r="B93" s="124">
        <v>0.037</v>
      </c>
      <c r="C93" s="101">
        <v>0</v>
      </c>
      <c r="D93" s="116">
        <f t="shared" si="5"/>
        <v>0.1</v>
      </c>
      <c r="E93" s="101">
        <v>0.05</v>
      </c>
      <c r="F93" s="101">
        <v>0</v>
      </c>
      <c r="G93" s="101">
        <v>0.02</v>
      </c>
      <c r="H93" s="101">
        <v>0.03</v>
      </c>
      <c r="I93" s="101">
        <v>0</v>
      </c>
      <c r="J93" s="101">
        <v>0</v>
      </c>
      <c r="K93" s="101">
        <v>0</v>
      </c>
      <c r="L93" s="124">
        <v>0</v>
      </c>
      <c r="M93" s="101">
        <v>0</v>
      </c>
      <c r="N93" s="124">
        <v>0</v>
      </c>
      <c r="O93" s="115">
        <f t="shared" si="6"/>
        <v>0.137</v>
      </c>
      <c r="P93" s="7"/>
    </row>
    <row r="94" spans="1:16" ht="28.5" outlineLevel="1">
      <c r="A94" s="26" t="s">
        <v>291</v>
      </c>
      <c r="B94" s="124">
        <v>0.089</v>
      </c>
      <c r="C94" s="101">
        <v>0</v>
      </c>
      <c r="D94" s="116">
        <f t="shared" si="5"/>
        <v>3.833</v>
      </c>
      <c r="E94" s="101">
        <v>3.833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24">
        <v>0.303</v>
      </c>
      <c r="M94" s="101">
        <v>0.303</v>
      </c>
      <c r="N94" s="124">
        <v>0</v>
      </c>
      <c r="O94" s="115">
        <f t="shared" si="6"/>
        <v>4.2250000000000005</v>
      </c>
      <c r="P94" s="35"/>
    </row>
    <row r="95" spans="1:16" ht="28.5" outlineLevel="1">
      <c r="A95" s="26" t="s">
        <v>292</v>
      </c>
      <c r="B95" s="124">
        <v>0.191</v>
      </c>
      <c r="C95" s="101">
        <v>0</v>
      </c>
      <c r="D95" s="116">
        <f t="shared" si="5"/>
        <v>0.997</v>
      </c>
      <c r="E95" s="101">
        <v>0.997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24">
        <v>0.088</v>
      </c>
      <c r="M95" s="101">
        <v>0.088</v>
      </c>
      <c r="N95" s="124">
        <v>0.00022</v>
      </c>
      <c r="O95" s="115">
        <f t="shared" si="6"/>
        <v>1.2762200000000001</v>
      </c>
      <c r="P95" s="7"/>
    </row>
    <row r="96" spans="1:16" ht="15" outlineLevel="1">
      <c r="A96" s="26" t="s">
        <v>293</v>
      </c>
      <c r="B96" s="124">
        <v>0.990328</v>
      </c>
      <c r="C96" s="101">
        <v>0.972933</v>
      </c>
      <c r="D96" s="116">
        <f t="shared" si="5"/>
        <v>3.194379</v>
      </c>
      <c r="E96" s="101">
        <v>2.757677</v>
      </c>
      <c r="F96" s="101">
        <v>0</v>
      </c>
      <c r="G96" s="101">
        <v>0</v>
      </c>
      <c r="H96" s="101">
        <v>0.436702</v>
      </c>
      <c r="I96" s="101">
        <v>0</v>
      </c>
      <c r="J96" s="101">
        <v>0</v>
      </c>
      <c r="K96" s="101">
        <v>0</v>
      </c>
      <c r="L96" s="124">
        <v>0.0020350000000000004</v>
      </c>
      <c r="M96" s="101">
        <v>0.000753</v>
      </c>
      <c r="N96" s="124">
        <v>0</v>
      </c>
      <c r="O96" s="115">
        <f t="shared" si="6"/>
        <v>4.186742000000001</v>
      </c>
      <c r="P96" s="7"/>
    </row>
    <row r="97" spans="1:16" ht="15" outlineLevel="1">
      <c r="A97" s="26" t="s">
        <v>294</v>
      </c>
      <c r="B97" s="124">
        <v>0.186338</v>
      </c>
      <c r="C97" s="101">
        <v>0.17837999999999998</v>
      </c>
      <c r="D97" s="116">
        <f t="shared" si="5"/>
        <v>0.876181</v>
      </c>
      <c r="E97" s="101">
        <v>0.82512</v>
      </c>
      <c r="F97" s="101">
        <v>0</v>
      </c>
      <c r="G97" s="101">
        <v>0</v>
      </c>
      <c r="H97" s="101">
        <v>0.051061</v>
      </c>
      <c r="I97" s="101">
        <v>0</v>
      </c>
      <c r="J97" s="101">
        <v>0</v>
      </c>
      <c r="K97" s="101">
        <v>0</v>
      </c>
      <c r="L97" s="124">
        <v>0.002899</v>
      </c>
      <c r="M97" s="101">
        <v>0.001724</v>
      </c>
      <c r="N97" s="124">
        <v>0</v>
      </c>
      <c r="O97" s="115">
        <f t="shared" si="6"/>
        <v>1.065418</v>
      </c>
      <c r="P97" s="7"/>
    </row>
    <row r="98" spans="1:16" ht="15" outlineLevel="1">
      <c r="A98" s="26" t="s">
        <v>419</v>
      </c>
      <c r="B98" s="124">
        <v>0.19931800000000002</v>
      </c>
      <c r="C98" s="101">
        <v>0.051448</v>
      </c>
      <c r="D98" s="116">
        <f t="shared" si="5"/>
        <v>1.280163</v>
      </c>
      <c r="E98" s="101">
        <v>0</v>
      </c>
      <c r="F98" s="101">
        <v>0</v>
      </c>
      <c r="G98" s="101">
        <v>0</v>
      </c>
      <c r="H98" s="101">
        <v>1.280163</v>
      </c>
      <c r="I98" s="101">
        <v>0</v>
      </c>
      <c r="J98" s="101">
        <v>0</v>
      </c>
      <c r="K98" s="101">
        <v>0</v>
      </c>
      <c r="L98" s="124">
        <v>0.000386</v>
      </c>
      <c r="M98" s="101">
        <v>0.000386</v>
      </c>
      <c r="N98" s="124">
        <v>0</v>
      </c>
      <c r="O98" s="116">
        <f t="shared" si="6"/>
        <v>1.479867</v>
      </c>
      <c r="P98" s="7"/>
    </row>
    <row r="99" spans="1:16" ht="15" outlineLevel="1">
      <c r="A99" s="26" t="s">
        <v>295</v>
      </c>
      <c r="B99" s="124">
        <v>0.517</v>
      </c>
      <c r="C99" s="101">
        <v>0.284</v>
      </c>
      <c r="D99" s="116">
        <f t="shared" si="5"/>
        <v>2.264</v>
      </c>
      <c r="E99" s="101">
        <v>1.696</v>
      </c>
      <c r="F99" s="101">
        <v>0</v>
      </c>
      <c r="G99" s="101">
        <v>0</v>
      </c>
      <c r="H99" s="101">
        <v>0.568</v>
      </c>
      <c r="I99" s="101">
        <v>0</v>
      </c>
      <c r="J99" s="101">
        <v>0</v>
      </c>
      <c r="K99" s="101">
        <v>0</v>
      </c>
      <c r="L99" s="124">
        <v>0.004</v>
      </c>
      <c r="M99" s="101">
        <v>0.004</v>
      </c>
      <c r="N99" s="124">
        <v>0</v>
      </c>
      <c r="O99" s="116">
        <f t="shared" si="6"/>
        <v>2.7849999999999997</v>
      </c>
      <c r="P99" s="7"/>
    </row>
    <row r="100" spans="1:16" ht="15" outlineLevel="1">
      <c r="A100" s="26" t="s">
        <v>296</v>
      </c>
      <c r="B100" s="124">
        <v>2.111</v>
      </c>
      <c r="C100" s="101">
        <v>2.047</v>
      </c>
      <c r="D100" s="116">
        <f t="shared" si="5"/>
        <v>13.802000000000001</v>
      </c>
      <c r="E100" s="101">
        <v>10.784</v>
      </c>
      <c r="F100" s="101">
        <v>0</v>
      </c>
      <c r="G100" s="101">
        <v>2.484</v>
      </c>
      <c r="H100" s="101">
        <v>0.534</v>
      </c>
      <c r="I100" s="101">
        <v>0</v>
      </c>
      <c r="J100" s="101">
        <v>0</v>
      </c>
      <c r="K100" s="101">
        <v>0</v>
      </c>
      <c r="L100" s="124">
        <v>0.351</v>
      </c>
      <c r="M100" s="101">
        <v>0.351</v>
      </c>
      <c r="N100" s="124">
        <v>0</v>
      </c>
      <c r="O100" s="116">
        <f t="shared" si="6"/>
        <v>16.264000000000003</v>
      </c>
      <c r="P100" s="7"/>
    </row>
    <row r="101" spans="1:16" ht="15" outlineLevel="1">
      <c r="A101" s="26" t="s">
        <v>297</v>
      </c>
      <c r="B101" s="124">
        <v>0.492</v>
      </c>
      <c r="C101" s="101">
        <v>0.358</v>
      </c>
      <c r="D101" s="116">
        <f t="shared" si="5"/>
        <v>1.545</v>
      </c>
      <c r="E101" s="101">
        <v>0.854</v>
      </c>
      <c r="F101" s="101">
        <v>0</v>
      </c>
      <c r="G101" s="101">
        <v>0.202</v>
      </c>
      <c r="H101" s="101">
        <v>0.489</v>
      </c>
      <c r="I101" s="101">
        <v>0</v>
      </c>
      <c r="J101" s="101">
        <v>0</v>
      </c>
      <c r="K101" s="101">
        <v>0</v>
      </c>
      <c r="L101" s="124">
        <v>0.086</v>
      </c>
      <c r="M101" s="101">
        <v>0.086</v>
      </c>
      <c r="N101" s="124">
        <v>0</v>
      </c>
      <c r="O101" s="116">
        <f t="shared" si="6"/>
        <v>2.1229999999999998</v>
      </c>
      <c r="P101" s="7"/>
    </row>
    <row r="102" spans="1:16" ht="28.5" outlineLevel="1">
      <c r="A102" s="26" t="s">
        <v>396</v>
      </c>
      <c r="B102" s="124">
        <v>0</v>
      </c>
      <c r="C102" s="101">
        <v>0</v>
      </c>
      <c r="D102" s="116">
        <f t="shared" si="5"/>
        <v>0</v>
      </c>
      <c r="E102" s="101">
        <v>0</v>
      </c>
      <c r="F102" s="101">
        <v>0</v>
      </c>
      <c r="G102" s="101">
        <v>0</v>
      </c>
      <c r="H102" s="101">
        <v>0</v>
      </c>
      <c r="I102" s="101">
        <v>0</v>
      </c>
      <c r="J102" s="101">
        <v>0</v>
      </c>
      <c r="K102" s="101">
        <v>0</v>
      </c>
      <c r="L102" s="124">
        <v>0</v>
      </c>
      <c r="M102" s="101">
        <v>0</v>
      </c>
      <c r="N102" s="124">
        <v>0</v>
      </c>
      <c r="O102" s="116">
        <f t="shared" si="6"/>
        <v>0</v>
      </c>
      <c r="P102" s="7"/>
    </row>
    <row r="103" spans="1:16" ht="30">
      <c r="A103" s="29" t="s">
        <v>211</v>
      </c>
      <c r="B103" s="117">
        <f>SUM(B61:B102)</f>
        <v>27.577932900000004</v>
      </c>
      <c r="C103" s="117">
        <f>SUM(C61:C102)</f>
        <v>22.206434160000004</v>
      </c>
      <c r="D103" s="125">
        <f>SUM(D61:D101)</f>
        <v>94.4146485271229</v>
      </c>
      <c r="E103" s="117">
        <f aca="true" t="shared" si="7" ref="E103:N103">SUM(E61:E102)</f>
        <v>70.407941238</v>
      </c>
      <c r="F103" s="117">
        <f t="shared" si="7"/>
        <v>0</v>
      </c>
      <c r="G103" s="117">
        <f t="shared" si="7"/>
        <v>6.539975649122908</v>
      </c>
      <c r="H103" s="117">
        <f t="shared" si="7"/>
        <v>17.36773164</v>
      </c>
      <c r="I103" s="117">
        <f t="shared" si="7"/>
        <v>0</v>
      </c>
      <c r="J103" s="117">
        <f t="shared" si="7"/>
        <v>0.051</v>
      </c>
      <c r="K103" s="117">
        <f t="shared" si="7"/>
        <v>0.048</v>
      </c>
      <c r="L103" s="117">
        <f t="shared" si="7"/>
        <v>1.3935862759802002</v>
      </c>
      <c r="M103" s="117">
        <f t="shared" si="7"/>
        <v>1.2061506359802</v>
      </c>
      <c r="N103" s="115">
        <f t="shared" si="7"/>
        <v>10.18322</v>
      </c>
      <c r="O103" s="115">
        <f t="shared" si="6"/>
        <v>133.5693877031031</v>
      </c>
      <c r="P103" s="7"/>
    </row>
    <row r="104" spans="1:16" ht="15">
      <c r="A104" s="25" t="s">
        <v>306</v>
      </c>
      <c r="B104" s="117">
        <f aca="true" t="shared" si="8" ref="B104:N104">+B26+B60+B103</f>
        <v>229.98188237</v>
      </c>
      <c r="C104" s="117">
        <f t="shared" si="8"/>
        <v>184.24885414000002</v>
      </c>
      <c r="D104" s="117">
        <f t="shared" si="8"/>
        <v>184.59500788931246</v>
      </c>
      <c r="E104" s="117">
        <f t="shared" si="8"/>
        <v>116.8932020805</v>
      </c>
      <c r="F104" s="117">
        <f t="shared" si="8"/>
        <v>0</v>
      </c>
      <c r="G104" s="117">
        <f t="shared" si="8"/>
        <v>41.86812456881248</v>
      </c>
      <c r="H104" s="117">
        <f t="shared" si="8"/>
        <v>25.142681239999998</v>
      </c>
      <c r="I104" s="117">
        <f t="shared" si="8"/>
        <v>0.263</v>
      </c>
      <c r="J104" s="117">
        <f t="shared" si="8"/>
        <v>0.08299999999999999</v>
      </c>
      <c r="K104" s="117">
        <f t="shared" si="8"/>
        <v>0.34500000000000003</v>
      </c>
      <c r="L104" s="117">
        <f t="shared" si="8"/>
        <v>6.9376966753394</v>
      </c>
      <c r="M104" s="117">
        <f t="shared" si="8"/>
        <v>6.3296840353394</v>
      </c>
      <c r="N104" s="117">
        <f t="shared" si="8"/>
        <v>10.328326</v>
      </c>
      <c r="O104" s="115">
        <f t="shared" si="6"/>
        <v>431.84291293465185</v>
      </c>
      <c r="P104" s="7"/>
    </row>
    <row r="105" spans="1:16" ht="15" outlineLevel="1">
      <c r="A105" s="26" t="s">
        <v>302</v>
      </c>
      <c r="B105" s="124">
        <v>0.833</v>
      </c>
      <c r="C105" s="101">
        <v>0.823</v>
      </c>
      <c r="D105" s="116">
        <f aca="true" t="shared" si="9" ref="D105:D118">SUM(E105:K105)</f>
        <v>0.431</v>
      </c>
      <c r="E105" s="101">
        <v>0.376</v>
      </c>
      <c r="F105" s="101">
        <v>0</v>
      </c>
      <c r="G105" s="101">
        <v>0</v>
      </c>
      <c r="H105" s="101">
        <v>0.055</v>
      </c>
      <c r="I105" s="101">
        <v>0</v>
      </c>
      <c r="J105" s="101">
        <v>0</v>
      </c>
      <c r="K105" s="101">
        <v>0</v>
      </c>
      <c r="L105" s="124">
        <v>0.008</v>
      </c>
      <c r="M105" s="101">
        <v>0.007</v>
      </c>
      <c r="N105" s="124">
        <v>0.019</v>
      </c>
      <c r="O105" s="115">
        <f t="shared" si="6"/>
        <v>1.291</v>
      </c>
      <c r="P105" s="7"/>
    </row>
    <row r="106" spans="1:16" ht="15" outlineLevel="1">
      <c r="A106" s="26" t="s">
        <v>420</v>
      </c>
      <c r="B106" s="124">
        <v>1.353</v>
      </c>
      <c r="C106" s="101">
        <v>0.828</v>
      </c>
      <c r="D106" s="116">
        <f t="shared" si="9"/>
        <v>3.1660000000000004</v>
      </c>
      <c r="E106" s="101">
        <v>2.068</v>
      </c>
      <c r="F106" s="101">
        <v>0</v>
      </c>
      <c r="G106" s="101">
        <v>1.098</v>
      </c>
      <c r="H106" s="101">
        <v>0</v>
      </c>
      <c r="I106" s="101">
        <v>0</v>
      </c>
      <c r="J106" s="101">
        <v>0</v>
      </c>
      <c r="K106" s="101">
        <v>0</v>
      </c>
      <c r="L106" s="124">
        <v>0.084</v>
      </c>
      <c r="M106" s="101">
        <v>0.063</v>
      </c>
      <c r="N106" s="124">
        <v>0</v>
      </c>
      <c r="O106" s="115">
        <f t="shared" si="6"/>
        <v>4.603</v>
      </c>
      <c r="P106" s="7"/>
    </row>
    <row r="107" spans="1:16" ht="15">
      <c r="A107" s="29" t="s">
        <v>73</v>
      </c>
      <c r="B107" s="125">
        <f>SUM(B105:B106)</f>
        <v>2.186</v>
      </c>
      <c r="C107" s="125">
        <f aca="true" t="shared" si="10" ref="C107:N107">SUM(C105:C106)</f>
        <v>1.6509999999999998</v>
      </c>
      <c r="D107" s="125">
        <f t="shared" si="10"/>
        <v>3.5970000000000004</v>
      </c>
      <c r="E107" s="125">
        <f t="shared" si="10"/>
        <v>2.444</v>
      </c>
      <c r="F107" s="125">
        <f t="shared" si="10"/>
        <v>0</v>
      </c>
      <c r="G107" s="125">
        <f t="shared" si="10"/>
        <v>1.098</v>
      </c>
      <c r="H107" s="125">
        <f t="shared" si="10"/>
        <v>0.055</v>
      </c>
      <c r="I107" s="125">
        <f t="shared" si="10"/>
        <v>0</v>
      </c>
      <c r="J107" s="125">
        <f t="shared" si="10"/>
        <v>0</v>
      </c>
      <c r="K107" s="125">
        <f t="shared" si="10"/>
        <v>0</v>
      </c>
      <c r="L107" s="125">
        <f t="shared" si="10"/>
        <v>0.092</v>
      </c>
      <c r="M107" s="125">
        <f t="shared" si="10"/>
        <v>0.07</v>
      </c>
      <c r="N107" s="125">
        <f t="shared" si="10"/>
        <v>0.019</v>
      </c>
      <c r="O107" s="115">
        <f t="shared" si="6"/>
        <v>5.894</v>
      </c>
      <c r="P107" s="7"/>
    </row>
    <row r="108" spans="1:16" ht="15" outlineLevel="1">
      <c r="A108" s="26" t="s">
        <v>120</v>
      </c>
      <c r="B108" s="124">
        <v>0</v>
      </c>
      <c r="C108" s="101">
        <v>0</v>
      </c>
      <c r="D108" s="116">
        <f t="shared" si="9"/>
        <v>0</v>
      </c>
      <c r="E108" s="101">
        <v>0</v>
      </c>
      <c r="F108" s="101">
        <v>0</v>
      </c>
      <c r="G108" s="101">
        <v>0</v>
      </c>
      <c r="H108" s="101">
        <v>0</v>
      </c>
      <c r="I108" s="101">
        <v>0</v>
      </c>
      <c r="J108" s="101">
        <v>0</v>
      </c>
      <c r="K108" s="101">
        <v>0</v>
      </c>
      <c r="L108" s="124">
        <v>0</v>
      </c>
      <c r="M108" s="101">
        <v>0</v>
      </c>
      <c r="N108" s="124">
        <v>0</v>
      </c>
      <c r="O108" s="115">
        <f t="shared" si="6"/>
        <v>0</v>
      </c>
      <c r="P108" s="7"/>
    </row>
    <row r="109" spans="1:16" ht="15" outlineLevel="1">
      <c r="A109" s="26" t="s">
        <v>303</v>
      </c>
      <c r="B109" s="124">
        <v>1.697</v>
      </c>
      <c r="C109" s="101">
        <v>1.599</v>
      </c>
      <c r="D109" s="116">
        <f t="shared" si="9"/>
        <v>2.946</v>
      </c>
      <c r="E109" s="101">
        <v>0</v>
      </c>
      <c r="F109" s="101">
        <v>2.946</v>
      </c>
      <c r="G109" s="101">
        <v>0</v>
      </c>
      <c r="H109" s="101">
        <v>0</v>
      </c>
      <c r="I109" s="101">
        <v>0</v>
      </c>
      <c r="J109" s="101">
        <v>0</v>
      </c>
      <c r="K109" s="101">
        <v>0</v>
      </c>
      <c r="L109" s="124">
        <v>0.488</v>
      </c>
      <c r="M109" s="101">
        <v>0.488</v>
      </c>
      <c r="N109" s="124">
        <v>0</v>
      </c>
      <c r="O109" s="115">
        <f t="shared" si="6"/>
        <v>5.131</v>
      </c>
      <c r="P109" s="7"/>
    </row>
    <row r="110" spans="1:16" ht="30">
      <c r="A110" s="29" t="s">
        <v>298</v>
      </c>
      <c r="B110" s="125">
        <f>SUM(B108:B109)</f>
        <v>1.697</v>
      </c>
      <c r="C110" s="125">
        <f aca="true" t="shared" si="11" ref="C110:N110">SUM(C108:C109)</f>
        <v>1.599</v>
      </c>
      <c r="D110" s="125">
        <f t="shared" si="11"/>
        <v>2.946</v>
      </c>
      <c r="E110" s="125">
        <f t="shared" si="11"/>
        <v>0</v>
      </c>
      <c r="F110" s="125">
        <f t="shared" si="11"/>
        <v>2.946</v>
      </c>
      <c r="G110" s="125">
        <f t="shared" si="11"/>
        <v>0</v>
      </c>
      <c r="H110" s="125">
        <f t="shared" si="11"/>
        <v>0</v>
      </c>
      <c r="I110" s="125">
        <f t="shared" si="11"/>
        <v>0</v>
      </c>
      <c r="J110" s="125">
        <f t="shared" si="11"/>
        <v>0</v>
      </c>
      <c r="K110" s="125">
        <f t="shared" si="11"/>
        <v>0</v>
      </c>
      <c r="L110" s="125">
        <f t="shared" si="11"/>
        <v>0.488</v>
      </c>
      <c r="M110" s="125">
        <f t="shared" si="11"/>
        <v>0.488</v>
      </c>
      <c r="N110" s="125">
        <f t="shared" si="11"/>
        <v>0</v>
      </c>
      <c r="O110" s="116">
        <f t="shared" si="6"/>
        <v>5.131</v>
      </c>
      <c r="P110" s="7"/>
    </row>
    <row r="111" spans="1:16" ht="15" outlineLevel="1">
      <c r="A111" s="26" t="s">
        <v>122</v>
      </c>
      <c r="B111" s="124">
        <v>1.081</v>
      </c>
      <c r="C111" s="101">
        <v>1.002</v>
      </c>
      <c r="D111" s="116">
        <f>SUM(E111:K111)</f>
        <v>5.166</v>
      </c>
      <c r="E111" s="101">
        <v>3.761</v>
      </c>
      <c r="F111" s="101">
        <v>0</v>
      </c>
      <c r="G111" s="101">
        <v>0.956</v>
      </c>
      <c r="H111" s="101">
        <v>0.294</v>
      </c>
      <c r="I111" s="101">
        <v>0</v>
      </c>
      <c r="J111" s="101">
        <v>0.005</v>
      </c>
      <c r="K111" s="101">
        <v>0.15</v>
      </c>
      <c r="L111" s="124">
        <v>0.017</v>
      </c>
      <c r="M111" s="101">
        <v>0.017</v>
      </c>
      <c r="N111" s="124">
        <v>0</v>
      </c>
      <c r="O111" s="116">
        <f t="shared" si="6"/>
        <v>6.264</v>
      </c>
      <c r="P111" s="7"/>
    </row>
    <row r="112" spans="1:16" ht="15" outlineLevel="1">
      <c r="A112" s="26" t="s">
        <v>123</v>
      </c>
      <c r="B112" s="124">
        <v>1.231</v>
      </c>
      <c r="C112" s="101">
        <v>1.189</v>
      </c>
      <c r="D112" s="116">
        <f>SUM(E112:K112)</f>
        <v>4.75</v>
      </c>
      <c r="E112" s="101">
        <v>2.67</v>
      </c>
      <c r="F112" s="101">
        <v>0</v>
      </c>
      <c r="G112" s="101">
        <v>0.95</v>
      </c>
      <c r="H112" s="101">
        <v>1.13</v>
      </c>
      <c r="I112" s="101">
        <v>0</v>
      </c>
      <c r="J112" s="101">
        <v>0</v>
      </c>
      <c r="K112" s="101">
        <v>0</v>
      </c>
      <c r="L112" s="124">
        <v>0.002</v>
      </c>
      <c r="M112" s="101">
        <v>0.002</v>
      </c>
      <c r="N112" s="124">
        <v>0</v>
      </c>
      <c r="O112" s="115">
        <f t="shared" si="6"/>
        <v>5.983</v>
      </c>
      <c r="P112" s="7"/>
    </row>
    <row r="113" spans="1:16" ht="15" outlineLevel="1">
      <c r="A113" s="26" t="s">
        <v>124</v>
      </c>
      <c r="B113" s="124">
        <v>1.664</v>
      </c>
      <c r="C113" s="101">
        <v>1.12</v>
      </c>
      <c r="D113" s="116">
        <f t="shared" si="9"/>
        <v>2.455</v>
      </c>
      <c r="E113" s="101">
        <v>1.266</v>
      </c>
      <c r="F113" s="101">
        <v>0</v>
      </c>
      <c r="G113" s="101">
        <v>0.541</v>
      </c>
      <c r="H113" s="101">
        <v>0.648</v>
      </c>
      <c r="I113" s="101">
        <v>0</v>
      </c>
      <c r="J113" s="101">
        <v>0</v>
      </c>
      <c r="K113" s="101">
        <v>0</v>
      </c>
      <c r="L113" s="124">
        <v>0.04</v>
      </c>
      <c r="M113" s="101">
        <v>0.04</v>
      </c>
      <c r="N113" s="124">
        <v>0</v>
      </c>
      <c r="O113" s="115">
        <f t="shared" si="6"/>
        <v>4.159</v>
      </c>
      <c r="P113" s="7"/>
    </row>
    <row r="114" spans="1:16" ht="15" outlineLevel="1">
      <c r="A114" s="26" t="s">
        <v>301</v>
      </c>
      <c r="B114" s="124">
        <v>1.219</v>
      </c>
      <c r="C114" s="101">
        <v>1.169</v>
      </c>
      <c r="D114" s="116">
        <f t="shared" si="9"/>
        <v>3.098</v>
      </c>
      <c r="E114" s="101">
        <v>1.857</v>
      </c>
      <c r="F114" s="101">
        <v>0</v>
      </c>
      <c r="G114" s="101">
        <v>1.241</v>
      </c>
      <c r="H114" s="101">
        <v>0</v>
      </c>
      <c r="I114" s="101">
        <v>0</v>
      </c>
      <c r="J114" s="101">
        <v>0</v>
      </c>
      <c r="K114" s="101">
        <v>0</v>
      </c>
      <c r="L114" s="124">
        <v>0.029</v>
      </c>
      <c r="M114" s="101">
        <v>0.005</v>
      </c>
      <c r="N114" s="124">
        <v>0</v>
      </c>
      <c r="O114" s="115">
        <f t="shared" si="6"/>
        <v>4.346</v>
      </c>
      <c r="P114" s="7"/>
    </row>
    <row r="115" spans="1:16" ht="30">
      <c r="A115" s="29" t="s">
        <v>299</v>
      </c>
      <c r="B115" s="125">
        <f>SUM(B111:B114)</f>
        <v>5.195</v>
      </c>
      <c r="C115" s="125">
        <f aca="true" t="shared" si="12" ref="C115:N115">SUM(C111:C114)</f>
        <v>4.48</v>
      </c>
      <c r="D115" s="125">
        <f t="shared" si="12"/>
        <v>15.469000000000001</v>
      </c>
      <c r="E115" s="125">
        <f t="shared" si="12"/>
        <v>9.554</v>
      </c>
      <c r="F115" s="125">
        <f t="shared" si="12"/>
        <v>0</v>
      </c>
      <c r="G115" s="125">
        <f t="shared" si="12"/>
        <v>3.688</v>
      </c>
      <c r="H115" s="125">
        <f t="shared" si="12"/>
        <v>2.072</v>
      </c>
      <c r="I115" s="125">
        <f t="shared" si="12"/>
        <v>0</v>
      </c>
      <c r="J115" s="125">
        <f t="shared" si="12"/>
        <v>0.005</v>
      </c>
      <c r="K115" s="125">
        <f t="shared" si="12"/>
        <v>0.15</v>
      </c>
      <c r="L115" s="125">
        <f t="shared" si="12"/>
        <v>0.08800000000000001</v>
      </c>
      <c r="M115" s="125">
        <f t="shared" si="12"/>
        <v>0.064</v>
      </c>
      <c r="N115" s="125">
        <f t="shared" si="12"/>
        <v>0</v>
      </c>
      <c r="O115" s="115">
        <f t="shared" si="6"/>
        <v>20.752000000000002</v>
      </c>
      <c r="P115" s="7"/>
    </row>
    <row r="116" spans="1:16" ht="15" outlineLevel="1">
      <c r="A116" s="26" t="s">
        <v>304</v>
      </c>
      <c r="B116" s="124">
        <v>1.211</v>
      </c>
      <c r="C116" s="101">
        <v>1.007</v>
      </c>
      <c r="D116" s="116">
        <f t="shared" si="9"/>
        <v>6.2090000000000005</v>
      </c>
      <c r="E116" s="101">
        <v>6.126</v>
      </c>
      <c r="F116" s="101">
        <v>0</v>
      </c>
      <c r="G116" s="101">
        <v>0.083</v>
      </c>
      <c r="H116" s="101">
        <v>0</v>
      </c>
      <c r="I116" s="101">
        <v>0</v>
      </c>
      <c r="J116" s="101">
        <v>0</v>
      </c>
      <c r="K116" s="101">
        <v>0</v>
      </c>
      <c r="L116" s="124">
        <v>0.013</v>
      </c>
      <c r="M116" s="101">
        <v>0.013</v>
      </c>
      <c r="N116" s="124">
        <v>0</v>
      </c>
      <c r="O116" s="115">
        <f t="shared" si="6"/>
        <v>7.433000000000001</v>
      </c>
      <c r="P116" s="7"/>
    </row>
    <row r="117" spans="1:16" ht="15" outlineLevel="1">
      <c r="A117" s="33" t="s">
        <v>127</v>
      </c>
      <c r="B117" s="124">
        <v>0.396</v>
      </c>
      <c r="C117" s="101">
        <v>0.314</v>
      </c>
      <c r="D117" s="116">
        <f t="shared" si="9"/>
        <v>2.8529999999999998</v>
      </c>
      <c r="E117" s="101">
        <v>2.586</v>
      </c>
      <c r="F117" s="101">
        <v>0</v>
      </c>
      <c r="G117" s="101">
        <v>0.052</v>
      </c>
      <c r="H117" s="101">
        <v>0.193</v>
      </c>
      <c r="I117" s="101">
        <v>0</v>
      </c>
      <c r="J117" s="101">
        <v>0.022</v>
      </c>
      <c r="K117" s="101">
        <v>0</v>
      </c>
      <c r="L117" s="124">
        <v>0.026</v>
      </c>
      <c r="M117" s="101">
        <v>0.026</v>
      </c>
      <c r="N117" s="124">
        <v>0</v>
      </c>
      <c r="O117" s="115">
        <f t="shared" si="6"/>
        <v>3.2749999999999995</v>
      </c>
      <c r="P117" s="7"/>
    </row>
    <row r="118" spans="1:16" ht="28.5" outlineLevel="1">
      <c r="A118" s="26" t="s">
        <v>128</v>
      </c>
      <c r="B118" s="124">
        <v>0.676</v>
      </c>
      <c r="C118" s="101">
        <v>0.5</v>
      </c>
      <c r="D118" s="116">
        <f t="shared" si="9"/>
        <v>4.502</v>
      </c>
      <c r="E118" s="101">
        <v>4.071</v>
      </c>
      <c r="F118" s="101">
        <v>0</v>
      </c>
      <c r="G118" s="101">
        <v>0.431</v>
      </c>
      <c r="H118" s="101">
        <v>0</v>
      </c>
      <c r="I118" s="101">
        <v>0</v>
      </c>
      <c r="J118" s="101">
        <v>0</v>
      </c>
      <c r="K118" s="101">
        <v>0</v>
      </c>
      <c r="L118" s="124">
        <v>0.01</v>
      </c>
      <c r="M118" s="101">
        <v>0.01</v>
      </c>
      <c r="N118" s="124">
        <v>0</v>
      </c>
      <c r="O118" s="115">
        <f t="shared" si="6"/>
        <v>5.188</v>
      </c>
      <c r="P118" s="7"/>
    </row>
    <row r="119" spans="1:16" ht="30">
      <c r="A119" s="29" t="s">
        <v>300</v>
      </c>
      <c r="B119" s="125">
        <f>SUM(B116:B118)</f>
        <v>2.2830000000000004</v>
      </c>
      <c r="C119" s="125">
        <f aca="true" t="shared" si="13" ref="C119:N119">SUM(C116:C118)</f>
        <v>1.821</v>
      </c>
      <c r="D119" s="125">
        <f t="shared" si="13"/>
        <v>13.564</v>
      </c>
      <c r="E119" s="125">
        <f t="shared" si="13"/>
        <v>12.783</v>
      </c>
      <c r="F119" s="125">
        <f t="shared" si="13"/>
        <v>0</v>
      </c>
      <c r="G119" s="125">
        <f t="shared" si="13"/>
        <v>0.5660000000000001</v>
      </c>
      <c r="H119" s="125">
        <f t="shared" si="13"/>
        <v>0.193</v>
      </c>
      <c r="I119" s="125">
        <f t="shared" si="13"/>
        <v>0</v>
      </c>
      <c r="J119" s="125">
        <f t="shared" si="13"/>
        <v>0.022</v>
      </c>
      <c r="K119" s="125">
        <f t="shared" si="13"/>
        <v>0</v>
      </c>
      <c r="L119" s="125">
        <f t="shared" si="13"/>
        <v>0.049</v>
      </c>
      <c r="M119" s="125">
        <f t="shared" si="13"/>
        <v>0.049</v>
      </c>
      <c r="N119" s="125">
        <f t="shared" si="13"/>
        <v>0</v>
      </c>
      <c r="O119" s="115">
        <f t="shared" si="6"/>
        <v>15.896</v>
      </c>
      <c r="P119" s="7"/>
    </row>
    <row r="120" spans="1:16" ht="15">
      <c r="A120" s="4" t="s">
        <v>305</v>
      </c>
      <c r="B120" s="69">
        <f>+B107+B110+B115+B119</f>
        <v>11.361</v>
      </c>
      <c r="C120" s="69">
        <f aca="true" t="shared" si="14" ref="C120:N120">+C107+C110+C115+C119</f>
        <v>9.551</v>
      </c>
      <c r="D120" s="71">
        <f t="shared" si="14"/>
        <v>35.576</v>
      </c>
      <c r="E120" s="69">
        <f t="shared" si="14"/>
        <v>24.781</v>
      </c>
      <c r="F120" s="69">
        <f t="shared" si="14"/>
        <v>2.946</v>
      </c>
      <c r="G120" s="69">
        <f t="shared" si="14"/>
        <v>5.352</v>
      </c>
      <c r="H120" s="69">
        <f t="shared" si="14"/>
        <v>2.3200000000000003</v>
      </c>
      <c r="I120" s="69">
        <f t="shared" si="14"/>
        <v>0</v>
      </c>
      <c r="J120" s="69">
        <f t="shared" si="14"/>
        <v>0.027</v>
      </c>
      <c r="K120" s="69">
        <f t="shared" si="14"/>
        <v>0.15</v>
      </c>
      <c r="L120" s="69">
        <f t="shared" si="14"/>
        <v>0.717</v>
      </c>
      <c r="M120" s="69">
        <f t="shared" si="14"/>
        <v>0.6710000000000002</v>
      </c>
      <c r="N120" s="69">
        <f t="shared" si="14"/>
        <v>0.019</v>
      </c>
      <c r="O120" s="115">
        <f>+B120+D120+L120+N120</f>
        <v>47.672999999999995</v>
      </c>
      <c r="P120" s="7"/>
    </row>
    <row r="121" spans="1:15" ht="15">
      <c r="A121" s="4" t="s">
        <v>537</v>
      </c>
      <c r="B121" s="69">
        <f>B104+B120</f>
        <v>241.34288236999998</v>
      </c>
      <c r="C121" s="69">
        <f aca="true" t="shared" si="15" ref="C121:O121">C104+C120</f>
        <v>193.79985414</v>
      </c>
      <c r="D121" s="69">
        <f t="shared" si="15"/>
        <v>220.17100788931245</v>
      </c>
      <c r="E121" s="69">
        <f t="shared" si="15"/>
        <v>141.6742020805</v>
      </c>
      <c r="F121" s="69">
        <f t="shared" si="15"/>
        <v>2.946</v>
      </c>
      <c r="G121" s="69">
        <f t="shared" si="15"/>
        <v>47.22012456881248</v>
      </c>
      <c r="H121" s="69">
        <f t="shared" si="15"/>
        <v>27.46268124</v>
      </c>
      <c r="I121" s="69">
        <f t="shared" si="15"/>
        <v>0.263</v>
      </c>
      <c r="J121" s="69">
        <f t="shared" si="15"/>
        <v>0.10999999999999999</v>
      </c>
      <c r="K121" s="69">
        <f t="shared" si="15"/>
        <v>0.495</v>
      </c>
      <c r="L121" s="69">
        <f t="shared" si="15"/>
        <v>7.6546966753394</v>
      </c>
      <c r="M121" s="69">
        <f t="shared" si="15"/>
        <v>7.0006840353394</v>
      </c>
      <c r="N121" s="69">
        <f t="shared" si="15"/>
        <v>10.347326</v>
      </c>
      <c r="O121" s="69">
        <f t="shared" si="15"/>
        <v>479.51591293465185</v>
      </c>
    </row>
    <row r="123" spans="1:6" ht="14.25">
      <c r="A123" s="2" t="s">
        <v>448</v>
      </c>
      <c r="B123" s="8"/>
      <c r="C123" s="1"/>
      <c r="D123" s="1"/>
      <c r="E123" s="1"/>
      <c r="F123" s="1"/>
    </row>
    <row r="124" spans="1:2" ht="14.25">
      <c r="A124" s="19"/>
      <c r="B124" s="37">
        <v>2010</v>
      </c>
    </row>
    <row r="125" spans="1:2" ht="15">
      <c r="A125" s="49" t="s">
        <v>199</v>
      </c>
      <c r="B125" s="110">
        <f>B121/O121</f>
        <v>0.5033052623696558</v>
      </c>
    </row>
    <row r="126" spans="1:2" ht="14.25">
      <c r="A126" s="122" t="s">
        <v>200</v>
      </c>
      <c r="B126" s="123">
        <f>+C121/O121</f>
        <v>0.404157294705694</v>
      </c>
    </row>
    <row r="127" spans="1:2" ht="30">
      <c r="A127" s="49" t="s">
        <v>201</v>
      </c>
      <c r="B127" s="110">
        <f>+D121/O121</f>
        <v>0.4591526619875016</v>
      </c>
    </row>
    <row r="128" spans="1:2" ht="14.25">
      <c r="A128" s="122" t="s">
        <v>202</v>
      </c>
      <c r="B128" s="123">
        <f>+E121/O121</f>
        <v>0.2954525559192595</v>
      </c>
    </row>
    <row r="129" spans="1:2" ht="14.25">
      <c r="A129" s="122" t="s">
        <v>203</v>
      </c>
      <c r="B129" s="123">
        <f>+F121/O121</f>
        <v>0.006143696007855905</v>
      </c>
    </row>
    <row r="130" spans="1:2" ht="14.25">
      <c r="A130" s="122" t="s">
        <v>204</v>
      </c>
      <c r="B130" s="123">
        <f>+G121/O121</f>
        <v>0.09847457257429455</v>
      </c>
    </row>
    <row r="131" spans="1:2" ht="14.25">
      <c r="A131" s="122" t="s">
        <v>205</v>
      </c>
      <c r="B131" s="123">
        <f>+H121/O121</f>
        <v>0.05727167858085785</v>
      </c>
    </row>
    <row r="132" spans="1:2" ht="14.25">
      <c r="A132" s="122" t="s">
        <v>206</v>
      </c>
      <c r="B132" s="123">
        <f>+I121/O121</f>
        <v>0.0005484698065397498</v>
      </c>
    </row>
    <row r="133" spans="1:2" ht="14.25">
      <c r="A133" s="122" t="s">
        <v>207</v>
      </c>
      <c r="B133" s="123">
        <f>+J121/O121</f>
        <v>0.000229398017944382</v>
      </c>
    </row>
    <row r="134" spans="1:2" ht="14.25">
      <c r="A134" s="122" t="s">
        <v>212</v>
      </c>
      <c r="B134" s="123">
        <f>+K121/O121</f>
        <v>0.0010322910807497193</v>
      </c>
    </row>
    <row r="135" spans="1:2" ht="15">
      <c r="A135" s="49" t="s">
        <v>208</v>
      </c>
      <c r="B135" s="110">
        <f>+L121/O121</f>
        <v>0.015963384048075537</v>
      </c>
    </row>
    <row r="136" spans="1:2" ht="14.25">
      <c r="A136" s="122" t="s">
        <v>81</v>
      </c>
      <c r="B136" s="123">
        <f>+M121/O121</f>
        <v>0.014599482199652151</v>
      </c>
    </row>
    <row r="137" spans="1:2" ht="15">
      <c r="A137" s="49" t="s">
        <v>82</v>
      </c>
      <c r="B137" s="110">
        <f>+N121/O121</f>
        <v>0.02157869159476701</v>
      </c>
    </row>
    <row r="138" spans="1:2" ht="15">
      <c r="A138" s="50" t="s">
        <v>107</v>
      </c>
      <c r="B138" s="110">
        <f>+B125+B127+B135+B137</f>
        <v>0.9999999999999999</v>
      </c>
    </row>
  </sheetData>
  <sheetProtection/>
  <mergeCells count="2">
    <mergeCell ref="B2:O2"/>
    <mergeCell ref="A2:A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rowBreaks count="1" manualBreakCount="1">
    <brk id="43" max="14" man="1"/>
  </rowBreaks>
  <colBreaks count="1" manualBreakCount="1">
    <brk id="15" max="65535" man="1"/>
  </colBreaks>
  <ignoredErrors>
    <ignoredError sqref="O82:O85 E103:N104 B60:C60 B115:C115 B110:C110 O87:O104 B26:N26 E60:N60 E115:O115 E110:N110 B107:C107 E107:O107 O60:O81" formula="1"/>
    <ignoredError sqref="D22 D25 D13 D16 D102 D112 D86 D58:D59 D119:D121 D36 D78 D100:D101" formulaRange="1"/>
    <ignoredError sqref="D23:D24 D4:D12 D14:D15 D17:D21 D27:D35 D110 D69 D60 D37:D57 D79:D81 D70:D77 D116:D118 D61:D68 D111 D103:D109 D87:D99 D82:D85 D113:D115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manev_m</dc:creator>
  <cp:keywords/>
  <dc:description/>
  <cp:lastModifiedBy>andreeva_a</cp:lastModifiedBy>
  <cp:lastPrinted>2011-06-06T11:47:56Z</cp:lastPrinted>
  <dcterms:created xsi:type="dcterms:W3CDTF">2010-06-30T11:18:04Z</dcterms:created>
  <dcterms:modified xsi:type="dcterms:W3CDTF">2011-06-07T07:23:25Z</dcterms:modified>
  <cp:category/>
  <cp:version/>
  <cp:contentType/>
  <cp:contentStatus/>
</cp:coreProperties>
</file>