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hristova\Documents\DOHODNOST\Дохосност 2022\"/>
    </mc:Choice>
  </mc:AlternateContent>
  <bookViews>
    <workbookView xWindow="0" yWindow="0" windowWidth="26865" windowHeight="12195"/>
  </bookViews>
  <sheets>
    <sheet name="Доходност 31.03.2020-31.03.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J48" i="1"/>
  <c r="G35" i="1"/>
  <c r="F28" i="1"/>
  <c r="H36" i="1"/>
  <c r="F36" i="1"/>
  <c r="H35" i="1"/>
  <c r="H34" i="1"/>
  <c r="F34" i="1"/>
  <c r="H33" i="1"/>
  <c r="H32" i="1"/>
  <c r="F32" i="1"/>
  <c r="H31" i="1"/>
  <c r="H30" i="1"/>
  <c r="F30" i="1"/>
  <c r="H29" i="1"/>
  <c r="K28" i="1"/>
  <c r="H28" i="1"/>
  <c r="G28" i="1"/>
  <c r="K26" i="1"/>
  <c r="J26" i="1"/>
  <c r="H14" i="1"/>
  <c r="G15" i="1"/>
  <c r="F14" i="1"/>
  <c r="G14" i="1"/>
  <c r="H13" i="1"/>
  <c r="G13" i="1"/>
  <c r="G12" i="1"/>
  <c r="H11" i="1"/>
  <c r="G11" i="1"/>
  <c r="H10" i="1"/>
  <c r="G10" i="1"/>
  <c r="H9" i="1"/>
  <c r="G9" i="1"/>
  <c r="H8" i="1"/>
  <c r="G8" i="1"/>
  <c r="H7" i="1"/>
  <c r="G7" i="1"/>
  <c r="H6" i="1"/>
  <c r="K4" i="1"/>
  <c r="J4" i="1"/>
  <c r="K6" i="1" l="1"/>
  <c r="F7" i="1"/>
  <c r="F9" i="1"/>
  <c r="F11" i="1"/>
  <c r="H12" i="1"/>
  <c r="F13" i="1"/>
  <c r="G30" i="1"/>
  <c r="G32" i="1"/>
  <c r="G34" i="1"/>
  <c r="G36" i="1"/>
  <c r="K47" i="1"/>
  <c r="K5" i="1"/>
  <c r="F29" i="1"/>
  <c r="F31" i="1"/>
  <c r="F33" i="1"/>
  <c r="F35" i="1"/>
  <c r="F50" i="1"/>
  <c r="F51" i="1"/>
  <c r="F52" i="1"/>
  <c r="F53" i="1"/>
  <c r="F54" i="1"/>
  <c r="F55" i="1"/>
  <c r="F56" i="1"/>
  <c r="F57" i="1"/>
  <c r="F6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<sst xmlns="http://schemas.openxmlformats.org/spreadsheetml/2006/main" count="73" uniqueCount="51">
  <si>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</si>
  <si>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</si>
  <si>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</si>
  <si>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</si>
  <si>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</si>
  <si>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</si>
  <si>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</si>
  <si>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</si>
  <si>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</si>
  <si>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</si>
  <si>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</si>
  <si>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</si>
  <si>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</si>
  <si>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</si>
  <si>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</si>
  <si>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</si>
  <si>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</si>
  <si>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</si>
  <si>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</si>
  <si>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</si>
  <si>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</si>
  <si>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</si>
  <si>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</si>
  <si>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</si>
  <si>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</si>
  <si>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</si>
  <si>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</si>
  <si>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</si>
  <si>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</si>
  <si>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</si>
  <si>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</si>
  <si>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</si>
  <si>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</si>
  <si>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</si>
  <si>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</si>
  <si>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</si>
  <si>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</si>
  <si>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</si>
  <si>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</si>
  <si>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</si>
  <si>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</si>
  <si>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</si>
  <si>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</si>
  <si>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</si>
  <si>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</si>
  <si>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3. При изчислението на минималната доходност на фондовете за допълнително задължително пенсионно осигуряване не е отчетена доходността на пенсионните фондове, управлявани от "ПОД ДаллБогг: Живот и Здраве" ЕАД, тъй като не са изтекли 24 месеца от началото на дейността им.</t>
  </si>
  <si>
    <t>ДОХОДНОСТ НА ФОНДОВЕТЕ ЗА ДОПЪЛНИТЕЛНО ПЕНСИОННО ОСИГУРЯВАНЕ ЗА ПЕРИОДА 31.03.2020 г. - 31.03.2022 г. НА ГОДИШНА БАЗА</t>
  </si>
  <si>
    <t>ДОХОДНОСТ НА УНИВЕРСАЛНИТЕ ПЕНСИОННИ ФОНДОВЕ
ЗА ПЕРИОДА 31.03.2020 г. - 31.03.2022 г.</t>
  </si>
  <si>
    <t>ДОХОДНОСТ НА ПРОФЕСИОНАЛНИТЕ ПЕНСИОННИ ФОНДОВЕ
ЗА ПЕРИОДА 31.03.2020 г. - 31.03.2022 г.</t>
  </si>
  <si>
    <t>ДОХОДНОСТ НА ДОБРОВОЛНИТЕ ПЕНСИОННИ ФОНДОВЕ
ЗА ПЕРИОДА 31.03.2020 г. - 31.03.2022 г.</t>
  </si>
  <si>
    <t>ДОХОДНОСТ НА ДОБРОВОЛНИЯ ПЕНСИОНЕН ФОНД
ПО ПРОФЕСИОНАЛНИ СХЕМИ
ЗА ПЕРИОДА 31.03.2020 г. - 31.03.2022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</si>
</sst>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4" x14ac:knownFonts="1"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5" fillId="2" borderId="0" xfId="0" applyNumberFormat="1" applyFont="1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10" fontId="8" fillId="2" borderId="0" xfId="0" applyNumberFormat="1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10" fontId="6" fillId="2" borderId="6" xfId="0" applyNumberFormat="1" applyFont="1" applyFill="1" applyBorder="1" applyAlignment="1">
      <alignment horizontal="right" indent="1"/>
    </xf>
    <xf numFmtId="10" fontId="6" fillId="2" borderId="7" xfId="0" applyNumberFormat="1" applyFont="1" applyFill="1" applyBorder="1" applyAlignment="1">
      <alignment horizontal="right" indent="1"/>
    </xf>
    <xf numFmtId="10" fontId="13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10" fontId="10" fillId="2" borderId="7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10" fontId="6" fillId="2" borderId="6" xfId="0" applyNumberFormat="1" applyFont="1" applyFill="1" applyBorder="1" applyAlignment="1">
      <alignment horizontal="right" wrapText="1" indent="1"/>
    </xf>
    <xf numFmtId="10" fontId="6" fillId="2" borderId="7" xfId="0" applyNumberFormat="1" applyFont="1" applyFill="1" applyBorder="1" applyAlignment="1">
      <alignment horizontal="right" wrapText="1" indent="1"/>
    </xf>
    <xf numFmtId="10" fontId="11" fillId="2" borderId="0" xfId="2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0" fontId="10" fillId="2" borderId="7" xfId="0" applyNumberFormat="1" applyFont="1" applyFill="1" applyBorder="1" applyAlignment="1">
      <alignment horizontal="right" wrapText="1" indent="1"/>
    </xf>
    <xf numFmtId="10" fontId="18" fillId="2" borderId="0" xfId="1" applyNumberFormat="1" applyFont="1" applyFill="1" applyBorder="1" applyAlignment="1">
      <alignment horizontal="center"/>
    </xf>
    <xf numFmtId="10" fontId="16" fillId="2" borderId="0" xfId="1" applyNumberFormat="1" applyFont="1" applyFill="1" applyBorder="1" applyAlignment="1">
      <alignment horizontal="center"/>
    </xf>
    <xf numFmtId="10" fontId="10" fillId="2" borderId="12" xfId="0" applyNumberFormat="1" applyFont="1" applyFill="1" applyBorder="1" applyAlignment="1">
      <alignment horizontal="right" wrapText="1" indent="1"/>
    </xf>
    <xf numFmtId="0" fontId="6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9" fillId="2" borderId="0" xfId="0" applyFont="1" applyFill="1"/>
    <xf numFmtId="0" fontId="1" fillId="0" borderId="0" xfId="0" applyFont="1" applyFill="1" applyAlignment="1">
      <alignment horizontal="left" wrapText="1"/>
    </xf>
    <xf numFmtId="0" fontId="20" fillId="2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0" fontId="7" fillId="2" borderId="0" xfId="0" applyNumberFormat="1" applyFont="1" applyFill="1" applyBorder="1" applyAlignment="1">
      <alignment horizontal="right"/>
    </xf>
    <xf numFmtId="10" fontId="10" fillId="2" borderId="12" xfId="0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right" wrapText="1"/>
    </xf>
    <xf numFmtId="10" fontId="10" fillId="2" borderId="0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10" fontId="6" fillId="2" borderId="10" xfId="0" applyNumberFormat="1" applyFont="1" applyFill="1" applyBorder="1" applyAlignment="1">
      <alignment horizontal="right" indent="1"/>
    </xf>
    <xf numFmtId="10" fontId="6" fillId="2" borderId="10" xfId="2" applyNumberFormat="1" applyFont="1" applyFill="1" applyBorder="1" applyAlignment="1">
      <alignment horizontal="right" indent="1"/>
    </xf>
    <xf numFmtId="0" fontId="23" fillId="2" borderId="0" xfId="0" applyFont="1" applyFill="1" applyBorder="1"/>
    <xf numFmtId="0" fontId="5" fillId="2" borderId="0" xfId="0" applyFont="1" applyFill="1" applyAlignment="1">
      <alignment horizontal="left" wrapText="1"/>
    </xf>
    <xf numFmtId="0" fontId="10" fillId="2" borderId="5" xfId="0" applyFont="1" applyFill="1" applyBorder="1" applyAlignment="1">
      <alignment horizontal="right" wrapText="1" indent="1"/>
    </xf>
    <xf numFmtId="0" fontId="10" fillId="2" borderId="6" xfId="0" applyFont="1" applyFill="1" applyBorder="1" applyAlignment="1">
      <alignment horizontal="right" wrapText="1" inden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wrapText="1" indent="1"/>
    </xf>
    <xf numFmtId="0" fontId="6" fillId="2" borderId="6" xfId="0" applyFont="1" applyFill="1" applyBorder="1" applyAlignment="1">
      <alignment horizontal="right" wrapText="1" indent="1"/>
    </xf>
    <xf numFmtId="0" fontId="6" fillId="2" borderId="9" xfId="0" applyFont="1" applyFill="1" applyBorder="1" applyAlignment="1">
      <alignment horizontal="right" wrapText="1" indent="1"/>
    </xf>
    <xf numFmtId="0" fontId="6" fillId="2" borderId="10" xfId="0" applyFont="1" applyFill="1" applyBorder="1" applyAlignment="1">
      <alignment horizontal="right" wrapText="1" indent="1"/>
    </xf>
    <xf numFmtId="0" fontId="6" fillId="2" borderId="1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31.03.2020-31.03.2022'!$J$26</c:f>
          <c:strCache>
            <c:ptCount val="1"/>
            <c:pt idx="0">
              <c:v>ДОХОДНОСТ НА ПРОФЕСИОНАЛНИТЕ ПЕНСИОННИ ФОНДОВЕ
ЗА ПЕРИОДА 31.03.2020 г. - 31.03.2022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31.03.2020-31.03.2022'!$B$28:$B$36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31.03.2020-31.03.2022'!$E$28:$E$36</c:f>
              <c:numCache>
                <c:formatCode>0.00%</c:formatCode>
                <c:ptCount val="9"/>
                <c:pt idx="0">
                  <c:v>4.2153440149230503E-2</c:v>
                </c:pt>
                <c:pt idx="1">
                  <c:v>5.2283106303170568E-2</c:v>
                </c:pt>
                <c:pt idx="2">
                  <c:v>3.6967710129216957E-2</c:v>
                </c:pt>
                <c:pt idx="3">
                  <c:v>6.0385778603935014E-2</c:v>
                </c:pt>
                <c:pt idx="4">
                  <c:v>6.0170952222165175E-2</c:v>
                </c:pt>
                <c:pt idx="5">
                  <c:v>4.0812480165320464E-2</c:v>
                </c:pt>
                <c:pt idx="6">
                  <c:v>4.3939115529482597E-2</c:v>
                </c:pt>
                <c:pt idx="7">
                  <c:v>2.5572952566095042E-2</c:v>
                </c:pt>
                <c:pt idx="8">
                  <c:v>5.5952801013809061E-2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1-4A4F-AAC5-D35FAE8719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31.03.2020-31.03.2022'!$F$28:$F$36</c:f>
              <c:numCache>
                <c:formatCode>0.00%</c:formatCode>
                <c:ptCount val="9"/>
                <c:pt idx="0">
                  <c:v>4.6713255013476146E-2</c:v>
                </c:pt>
                <c:pt idx="1">
                  <c:v>4.6713255013476146E-2</c:v>
                </c:pt>
                <c:pt idx="2">
                  <c:v>4.6713255013476146E-2</c:v>
                </c:pt>
                <c:pt idx="3">
                  <c:v>4.6713255013476146E-2</c:v>
                </c:pt>
                <c:pt idx="4">
                  <c:v>4.6713255013476146E-2</c:v>
                </c:pt>
                <c:pt idx="5">
                  <c:v>4.6713255013476146E-2</c:v>
                </c:pt>
                <c:pt idx="6">
                  <c:v>4.6713255013476146E-2</c:v>
                </c:pt>
                <c:pt idx="7">
                  <c:v>4.6713255013476146E-2</c:v>
                </c:pt>
                <c:pt idx="8">
                  <c:v>4.6713255013476146E-2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1-4A4F-AAC5-D35FAE871972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31.03.2020-31.03.2022'!$G$28:$G$36</c:f>
              <c:numCache>
                <c:formatCode>0.00%</c:formatCode>
                <c:ptCount val="9"/>
                <c:pt idx="0">
                  <c:v>1.6713255013476144E-2</c:v>
                </c:pt>
                <c:pt idx="1">
                  <c:v>1.6713255013476144E-2</c:v>
                </c:pt>
                <c:pt idx="2">
                  <c:v>1.6713255013476144E-2</c:v>
                </c:pt>
                <c:pt idx="3">
                  <c:v>1.6713255013476144E-2</c:v>
                </c:pt>
                <c:pt idx="4">
                  <c:v>1.6713255013476144E-2</c:v>
                </c:pt>
                <c:pt idx="5">
                  <c:v>1.6713255013476144E-2</c:v>
                </c:pt>
                <c:pt idx="6">
                  <c:v>1.6713255013476144E-2</c:v>
                </c:pt>
                <c:pt idx="7">
                  <c:v>1.6713255013476144E-2</c:v>
                </c:pt>
                <c:pt idx="8">
                  <c:v>1.6713255013476144E-2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B1-4A4F-AAC5-D35FAE871972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31.03.2020-31.03.2022'!$H$28:$H$36</c:f>
              <c:numCache>
                <c:formatCode>0.00%</c:formatCode>
                <c:ptCount val="9"/>
                <c:pt idx="0">
                  <c:v>7.6713255013476145E-2</c:v>
                </c:pt>
                <c:pt idx="1">
                  <c:v>7.6713255013476145E-2</c:v>
                </c:pt>
                <c:pt idx="2">
                  <c:v>7.6713255013476145E-2</c:v>
                </c:pt>
                <c:pt idx="3">
                  <c:v>7.6713255013476145E-2</c:v>
                </c:pt>
                <c:pt idx="4">
                  <c:v>7.6713255013476145E-2</c:v>
                </c:pt>
                <c:pt idx="5">
                  <c:v>7.6713255013476145E-2</c:v>
                </c:pt>
                <c:pt idx="6">
                  <c:v>7.6713255013476145E-2</c:v>
                </c:pt>
                <c:pt idx="7">
                  <c:v>7.6713255013476145E-2</c:v>
                </c:pt>
                <c:pt idx="8">
                  <c:v>7.6713255013476145E-2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B1-4A4F-AAC5-D35FAE871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31.03.2020-31.03.2022'!$J$4</c:f>
          <c:strCache>
            <c:ptCount val="1"/>
            <c:pt idx="0">
              <c:v>ДОХОДНОСТ НА УНИВЕРСАЛНИТЕ ПЕНСИОННИ ФОНДОВЕ
ЗА ПЕРИОДА 31.03.2020 г. - 31.03.2022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31.03.2020-31.03.2022'!$B$6:$B$14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31.03.2020-31.03.2022'!$E$6:$E$14</c:f>
              <c:numCache>
                <c:formatCode>0.00%</c:formatCode>
                <c:ptCount val="9"/>
                <c:pt idx="0">
                  <c:v>3.7553673593959225E-2</c:v>
                </c:pt>
                <c:pt idx="1">
                  <c:v>1.8946877926078409E-2</c:v>
                </c:pt>
                <c:pt idx="2">
                  <c:v>3.4008262683796975E-2</c:v>
                </c:pt>
                <c:pt idx="3">
                  <c:v>5.3654355709901402E-2</c:v>
                </c:pt>
                <c:pt idx="4">
                  <c:v>5.6017229253245926E-2</c:v>
                </c:pt>
                <c:pt idx="5">
                  <c:v>4.6364279475560544E-2</c:v>
                </c:pt>
                <c:pt idx="6">
                  <c:v>4.0219692731775725E-2</c:v>
                </c:pt>
                <c:pt idx="7">
                  <c:v>2.3168825378083291E-2</c:v>
                </c:pt>
                <c:pt idx="8">
                  <c:v>4.5591850059470085E-2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1-4C80-AFF8-F45903880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31.03.2020-31.03.2022'!$F$6:$F$14</c:f>
              <c:numCache>
                <c:formatCode>0.00%</c:formatCode>
                <c:ptCount val="9"/>
                <c:pt idx="0">
                  <c:v>4.112372245444653E-2</c:v>
                </c:pt>
                <c:pt idx="1">
                  <c:v>4.112372245444653E-2</c:v>
                </c:pt>
                <c:pt idx="2">
                  <c:v>4.112372245444653E-2</c:v>
                </c:pt>
                <c:pt idx="3">
                  <c:v>4.112372245444653E-2</c:v>
                </c:pt>
                <c:pt idx="4">
                  <c:v>4.112372245444653E-2</c:v>
                </c:pt>
                <c:pt idx="5">
                  <c:v>4.112372245444653E-2</c:v>
                </c:pt>
                <c:pt idx="6">
                  <c:v>4.112372245444653E-2</c:v>
                </c:pt>
                <c:pt idx="7">
                  <c:v>4.112372245444653E-2</c:v>
                </c:pt>
                <c:pt idx="8">
                  <c:v>4.112372245444653E-2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1-4C80-AFF8-F45903880741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31.03.2020-31.03.2022'!$G$6:$G$14</c:f>
              <c:numCache>
                <c:formatCode>0.00%</c:formatCode>
                <c:ptCount val="9"/>
                <c:pt idx="0">
                  <c:v>1.1123722454446528E-2</c:v>
                </c:pt>
                <c:pt idx="1">
                  <c:v>1.1123722454446528E-2</c:v>
                </c:pt>
                <c:pt idx="2">
                  <c:v>1.1123722454446528E-2</c:v>
                </c:pt>
                <c:pt idx="3">
                  <c:v>1.1123722454446528E-2</c:v>
                </c:pt>
                <c:pt idx="4">
                  <c:v>1.1123722454446528E-2</c:v>
                </c:pt>
                <c:pt idx="5">
                  <c:v>1.1123722454446528E-2</c:v>
                </c:pt>
                <c:pt idx="6">
                  <c:v>1.1123722454446528E-2</c:v>
                </c:pt>
                <c:pt idx="7">
                  <c:v>1.1123722454446528E-2</c:v>
                </c:pt>
                <c:pt idx="8">
                  <c:v>1.1123722454446528E-2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1-4C80-AFF8-F45903880741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31.03.2020-31.03.2022'!$H$6:$H$14</c:f>
              <c:numCache>
                <c:formatCode>0.00%</c:formatCode>
                <c:ptCount val="9"/>
                <c:pt idx="0">
                  <c:v>7.1123722454446522E-2</c:v>
                </c:pt>
                <c:pt idx="1">
                  <c:v>7.1123722454446522E-2</c:v>
                </c:pt>
                <c:pt idx="2">
                  <c:v>7.1123722454446522E-2</c:v>
                </c:pt>
                <c:pt idx="3">
                  <c:v>7.1123722454446522E-2</c:v>
                </c:pt>
                <c:pt idx="4">
                  <c:v>7.1123722454446522E-2</c:v>
                </c:pt>
                <c:pt idx="5">
                  <c:v>7.1123722454446522E-2</c:v>
                </c:pt>
                <c:pt idx="6">
                  <c:v>7.1123722454446522E-2</c:v>
                </c:pt>
                <c:pt idx="7">
                  <c:v>7.1123722454446522E-2</c:v>
                </c:pt>
                <c:pt idx="8">
                  <c:v>7.1123722454446522E-2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51-4C80-AFF8-F459038807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31.03.2020 г. - 31.03.2022 г. НА ГОДИШНА БАЗА"</c:f>
          <c:strCache>
            <c:ptCount val="1"/>
            <c:pt idx="0">
              <c:v>ДОХОДНОСТ НА ДОБРОВОЛНИТЕ ПЕНСИОННИ ФОНДОВЕ
ЗА ПЕРИОДА 31.03.2020 г. - 31.03.2022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31.03.2020-31.03.2022'!$B$50:$B$58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31.03.2020-31.03.2022'!$E$50:$E$58</c:f>
              <c:numCache>
                <c:formatCode>0.00%</c:formatCode>
                <c:ptCount val="9"/>
                <c:pt idx="0">
                  <c:v>4.5941298675792552E-2</c:v>
                </c:pt>
                <c:pt idx="1">
                  <c:v>8.9084733833247443E-2</c:v>
                </c:pt>
                <c:pt idx="2">
                  <c:v>4.6814221118197885E-2</c:v>
                </c:pt>
                <c:pt idx="3">
                  <c:v>6.1585095828892822E-2</c:v>
                </c:pt>
                <c:pt idx="4">
                  <c:v>6.5296072307717834E-2</c:v>
                </c:pt>
                <c:pt idx="5">
                  <c:v>7.2374856914578123E-2</c:v>
                </c:pt>
                <c:pt idx="6">
                  <c:v>5.5591289954075584E-2</c:v>
                </c:pt>
                <c:pt idx="7">
                  <c:v>4.3980771383027362E-2</c:v>
                </c:pt>
                <c:pt idx="8">
                  <c:v>8.1457581668249679E-2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0-4CC3-A297-E8081CEF61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31.03.2020-31.03.2022'!$B$50:$B$58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31.03.2020-31.03.2022'!$F$50:$F$58</c:f>
              <c:numCache>
                <c:formatCode>0.00%</c:formatCode>
                <c:ptCount val="9"/>
                <c:pt idx="0">
                  <c:v>6.0974820999438357E-2</c:v>
                </c:pt>
                <c:pt idx="1">
                  <c:v>6.0974820999438357E-2</c:v>
                </c:pt>
                <c:pt idx="2">
                  <c:v>6.0974820999438357E-2</c:v>
                </c:pt>
                <c:pt idx="3">
                  <c:v>6.0974820999438357E-2</c:v>
                </c:pt>
                <c:pt idx="4">
                  <c:v>6.0974820999438357E-2</c:v>
                </c:pt>
                <c:pt idx="5">
                  <c:v>6.0974820999438357E-2</c:v>
                </c:pt>
                <c:pt idx="6">
                  <c:v>6.0974820999438357E-2</c:v>
                </c:pt>
                <c:pt idx="7">
                  <c:v>6.0974820999438357E-2</c:v>
                </c:pt>
                <c:pt idx="8">
                  <c:v>6.0974820999438357E-2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0-4CC3-A297-E8081CEF6118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CC3-A297-E8081CEF61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31.03.2020-31.03.2022'!$B$50:$B$58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C0-4CC3-A297-E8081CEF6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23</xdr:row>
      <xdr:rowOff>123825</xdr:rowOff>
    </xdr:from>
    <xdr:to>
      <xdr:col>18</xdr:col>
      <xdr:colOff>152400</xdr:colOff>
      <xdr:row>41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2</xdr:row>
      <xdr:rowOff>85726</xdr:rowOff>
    </xdr:from>
    <xdr:to>
      <xdr:col>18</xdr:col>
      <xdr:colOff>152400</xdr:colOff>
      <xdr:row>19</xdr:row>
      <xdr:rowOff>133351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46</xdr:row>
      <xdr:rowOff>9525</xdr:rowOff>
    </xdr:from>
    <xdr:to>
      <xdr:col>18</xdr:col>
      <xdr:colOff>66675</xdr:colOff>
      <xdr:row>62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0.88235</cdr:x>
      <cdr:y>0.76087</cdr:y>
    </cdr:from>
    <cdr:to>
      <cdr:x>1</cdr:x>
      <cdr:y>0.89481</cdr:y>
    </cdr:to>
    <cdr:sp macro="" textlink="'Доходност 31.03.2020-31.03.2022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15126" y="3022119"/>
          <a:ext cx="895349" cy="531999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18477"/>
            <a:gd name="adj6" fmla="val -18239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1,67%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0.50912</cdr:y>
    </cdr:from>
    <cdr:to>
      <cdr:x>1</cdr:x>
      <cdr:y>0.64194</cdr:y>
    </cdr:to>
    <cdr:sp macro="" textlink="'Доходност 31.03.2020-31.03.2022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46003" y="2022186"/>
          <a:ext cx="983522" cy="527552"/>
        </a:xfrm>
        <a:prstGeom xmlns:a="http://schemas.openxmlformats.org/drawingml/2006/main" prst="accentCallout2">
          <a:avLst>
            <a:gd name="adj1" fmla="val 50953"/>
            <a:gd name="adj2" fmla="val -1176"/>
            <a:gd name="adj3" fmla="val 49147"/>
            <a:gd name="adj4" fmla="val -96440"/>
            <a:gd name="adj5" fmla="val -15775"/>
            <a:gd name="adj6" fmla="val -139856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4,67%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0.87402</cdr:x>
      <cdr:y>0.27914</cdr:y>
    </cdr:from>
    <cdr:to>
      <cdr:x>0.99249</cdr:x>
      <cdr:y>0.40319</cdr:y>
    </cdr:to>
    <cdr:sp macro="" textlink="'Доходност 31.03.2020-31.03.2022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51707" y="1108723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5787"/>
            <a:gd name="adj4" fmla="val -95680"/>
            <a:gd name="adj5" fmla="val -20662"/>
            <a:gd name="adj6" fmla="val -160502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7,67%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</cdr:x>
      <cdr:y>0.25296</cdr:y>
    </cdr:from>
    <cdr:to>
      <cdr:x>1</cdr:x>
      <cdr:y>0.3845</cdr:y>
    </cdr:to>
    <cdr:sp macro="" textlink="'Доходност 31.03.2020-31.03.2022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81800" y="999919"/>
          <a:ext cx="838200" cy="519961"/>
        </a:xfrm>
        <a:prstGeom xmlns:a="http://schemas.openxmlformats.org/drawingml/2006/main" prst="accentCallout2">
          <a:avLst>
            <a:gd name="adj1" fmla="val 47518"/>
            <a:gd name="adj2" fmla="val -12887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7,11%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0.49465</cdr:y>
    </cdr:from>
    <cdr:to>
      <cdr:x>1</cdr:x>
      <cdr:y>0.62182</cdr:y>
    </cdr:to>
    <cdr:sp macro="" textlink="'Доходност 31.03.2020-31.03.2022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74968" y="1955288"/>
          <a:ext cx="945032" cy="502687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0177"/>
            <a:gd name="adj4" fmla="val -88094"/>
            <a:gd name="adj5" fmla="val 2240"/>
            <a:gd name="adj6" fmla="val -14773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4,11%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0.79443</cdr:y>
    </cdr:from>
    <cdr:to>
      <cdr:x>1</cdr:x>
      <cdr:y>0.90609</cdr:y>
    </cdr:to>
    <cdr:sp macro="" textlink="'Доходност 31.03.2020-31.03.2022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140294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31493"/>
            <a:gd name="adj6" fmla="val -15680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1,11%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0.45222</cdr:y>
    </cdr:from>
    <cdr:to>
      <cdr:x>1</cdr:x>
      <cdr:y>0.58485</cdr:y>
    </cdr:to>
    <cdr:sp macro="" textlink="'Доходност 31.03.2020-31.03.2022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649735"/>
          <a:ext cx="952539" cy="483844"/>
        </a:xfrm>
        <a:prstGeom xmlns:a="http://schemas.openxmlformats.org/drawingml/2006/main" prst="accentCallout2">
          <a:avLst>
            <a:gd name="adj1" fmla="val 56241"/>
            <a:gd name="adj2" fmla="val -13616"/>
            <a:gd name="adj3" fmla="val 60179"/>
            <a:gd name="adj4" fmla="val -75333"/>
            <a:gd name="adj5" fmla="val -9842"/>
            <a:gd name="adj6" fmla="val -134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6,10%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workbookViewId="0">
      <selection sqref="A1:O1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48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68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70" t="s">
        <v>47</v>
      </c>
      <c r="B3" s="70"/>
      <c r="C3" s="70"/>
      <c r="D3" s="70"/>
      <c r="E3" s="70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31.03.2020 г. - 31.03.2022 г. НА ГОДИШНА БАЗА</v>
      </c>
      <c r="K4" s="12" t="str">
        <f>CONCATENATE(TEXT(E19*1,"# ##0,00%"),"
Горна граница
на доходността")</f>
        <v>7,11%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2" t="str">
        <f>CONCATENATE(TEXT(E16*1,"# ##0,00%"),"
Среднопретеглена
доходност")</f>
        <v>4,11%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19">
        <v>1</v>
      </c>
      <c r="B6" s="20" t="s">
        <v>5</v>
      </c>
      <c r="C6" s="21">
        <v>0.2580671318086426</v>
      </c>
      <c r="D6" s="21">
        <v>0.2</v>
      </c>
      <c r="E6" s="22">
        <v>3.7553673593959225E-2</v>
      </c>
      <c r="F6" s="23">
        <f t="shared" ref="F6:F14" si="0">$E$16</f>
        <v>4.112372245444653E-2</v>
      </c>
      <c r="G6" s="24">
        <f t="shared" ref="G6:G15" si="1">$E$18</f>
        <v>1.1123722454446528E-2</v>
      </c>
      <c r="H6" s="18">
        <f t="shared" ref="H6:H14" si="2">$E$19</f>
        <v>7.1123722454446522E-2</v>
      </c>
      <c r="I6" s="18"/>
      <c r="J6" s="6"/>
      <c r="K6" s="12" t="str">
        <f>CONCATENATE(TEXT(E18*1,"# ##0,00%"),"
Минимална
доходност")</f>
        <v>1,11%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19">
        <v>2</v>
      </c>
      <c r="B7" s="20" t="s">
        <v>6</v>
      </c>
      <c r="C7" s="21">
        <v>9.65934833042804E-2</v>
      </c>
      <c r="D7" s="21">
        <v>0.1127508197273384</v>
      </c>
      <c r="E7" s="22">
        <v>1.8946877926078409E-2</v>
      </c>
      <c r="F7" s="24">
        <f t="shared" si="0"/>
        <v>4.112372245444653E-2</v>
      </c>
      <c r="G7" s="24">
        <f t="shared" si="1"/>
        <v>1.1123722454446528E-2</v>
      </c>
      <c r="H7" s="18">
        <f t="shared" si="2"/>
        <v>7.1123722454446522E-2</v>
      </c>
      <c r="I7" s="18"/>
      <c r="J7" s="6"/>
      <c r="K7" s="25"/>
      <c r="L7" s="1"/>
      <c r="M7" s="1"/>
      <c r="N7" s="1"/>
      <c r="O7" s="1"/>
      <c r="P7" s="1"/>
      <c r="S7" s="13"/>
      <c r="T7" s="13"/>
    </row>
    <row r="8" spans="1:20" ht="12.75" x14ac:dyDescent="0.2">
      <c r="A8" s="19">
        <v>3</v>
      </c>
      <c r="B8" s="20" t="s">
        <v>7</v>
      </c>
      <c r="C8" s="21">
        <v>0.19495272616386053</v>
      </c>
      <c r="D8" s="21">
        <v>0.2</v>
      </c>
      <c r="E8" s="22">
        <v>3.4008262683796975E-2</v>
      </c>
      <c r="F8" s="24">
        <f t="shared" si="0"/>
        <v>4.112372245444653E-2</v>
      </c>
      <c r="G8" s="24">
        <f t="shared" si="1"/>
        <v>1.1123722454446528E-2</v>
      </c>
      <c r="H8" s="18">
        <f t="shared" si="2"/>
        <v>7.1123722454446522E-2</v>
      </c>
      <c r="I8" s="18"/>
      <c r="J8" s="6"/>
      <c r="K8" s="26"/>
      <c r="L8" s="1"/>
      <c r="M8" s="1"/>
      <c r="N8" s="1"/>
      <c r="O8" s="1"/>
      <c r="P8" s="1"/>
      <c r="S8" s="13"/>
      <c r="T8" s="13"/>
    </row>
    <row r="9" spans="1:20" ht="12.75" x14ac:dyDescent="0.2">
      <c r="A9" s="19">
        <v>4</v>
      </c>
      <c r="B9" s="20" t="s">
        <v>8</v>
      </c>
      <c r="C9" s="21">
        <v>0.20430065273289399</v>
      </c>
      <c r="D9" s="21">
        <v>0.2</v>
      </c>
      <c r="E9" s="22">
        <v>5.3654355709901402E-2</v>
      </c>
      <c r="F9" s="24">
        <f t="shared" si="0"/>
        <v>4.112372245444653E-2</v>
      </c>
      <c r="G9" s="24">
        <f t="shared" si="1"/>
        <v>1.1123722454446528E-2</v>
      </c>
      <c r="H9" s="18">
        <f t="shared" si="2"/>
        <v>7.1123722454446522E-2</v>
      </c>
      <c r="I9" s="18"/>
      <c r="J9" s="6"/>
      <c r="K9" s="26"/>
      <c r="L9" s="1"/>
      <c r="M9" s="1"/>
      <c r="N9" s="1"/>
      <c r="O9" s="1"/>
      <c r="P9" s="1"/>
      <c r="S9" s="13"/>
      <c r="T9" s="13"/>
    </row>
    <row r="10" spans="1:20" ht="12.75" x14ac:dyDescent="0.2">
      <c r="A10" s="19">
        <v>5</v>
      </c>
      <c r="B10" s="20" t="s">
        <v>9</v>
      </c>
      <c r="C10" s="21">
        <v>0.10573802091374623</v>
      </c>
      <c r="D10" s="21">
        <v>0.12342497781983425</v>
      </c>
      <c r="E10" s="22">
        <v>5.6017229253245926E-2</v>
      </c>
      <c r="F10" s="24">
        <f t="shared" si="0"/>
        <v>4.112372245444653E-2</v>
      </c>
      <c r="G10" s="24">
        <f t="shared" si="1"/>
        <v>1.1123722454446528E-2</v>
      </c>
      <c r="H10" s="18">
        <f t="shared" si="2"/>
        <v>7.1123722454446522E-2</v>
      </c>
      <c r="I10" s="18"/>
      <c r="J10" s="6"/>
      <c r="K10" s="26"/>
      <c r="L10" s="1"/>
      <c r="M10" s="1"/>
      <c r="N10" s="1"/>
      <c r="O10" s="1"/>
      <c r="P10" s="1"/>
      <c r="S10" s="13"/>
      <c r="T10" s="13"/>
    </row>
    <row r="11" spans="1:20" ht="12.75" x14ac:dyDescent="0.2">
      <c r="A11" s="19">
        <v>6</v>
      </c>
      <c r="B11" s="20" t="s">
        <v>10</v>
      </c>
      <c r="C11" s="21">
        <v>8.9257768555519229E-2</v>
      </c>
      <c r="D11" s="21">
        <v>0.10418804900083646</v>
      </c>
      <c r="E11" s="22">
        <v>4.6364279475560544E-2</v>
      </c>
      <c r="F11" s="24">
        <f t="shared" si="0"/>
        <v>4.112372245444653E-2</v>
      </c>
      <c r="G11" s="24">
        <f t="shared" si="1"/>
        <v>1.1123722454446528E-2</v>
      </c>
      <c r="H11" s="18">
        <f t="shared" si="2"/>
        <v>7.1123722454446522E-2</v>
      </c>
      <c r="I11" s="18"/>
      <c r="J11" s="6"/>
      <c r="K11" s="26"/>
      <c r="L11" s="1"/>
      <c r="M11" s="1"/>
      <c r="N11" s="1"/>
      <c r="O11" s="1"/>
      <c r="P11" s="1"/>
      <c r="S11" s="13"/>
      <c r="T11" s="13"/>
    </row>
    <row r="12" spans="1:20" ht="12.75" x14ac:dyDescent="0.2">
      <c r="A12" s="27">
        <v>7</v>
      </c>
      <c r="B12" s="28" t="s">
        <v>11</v>
      </c>
      <c r="C12" s="21">
        <v>2.7318571293723927E-2</v>
      </c>
      <c r="D12" s="21">
        <v>3.1888189573246441E-2</v>
      </c>
      <c r="E12" s="22">
        <v>4.0219692731775725E-2</v>
      </c>
      <c r="F12" s="24">
        <f t="shared" si="0"/>
        <v>4.112372245444653E-2</v>
      </c>
      <c r="G12" s="24">
        <f t="shared" si="1"/>
        <v>1.1123722454446528E-2</v>
      </c>
      <c r="H12" s="18">
        <f t="shared" si="2"/>
        <v>7.1123722454446522E-2</v>
      </c>
      <c r="I12" s="5"/>
      <c r="J12" s="6"/>
      <c r="K12" s="26"/>
      <c r="L12" s="1"/>
      <c r="M12" s="1"/>
      <c r="N12" s="1"/>
      <c r="O12" s="1"/>
      <c r="P12" s="1"/>
      <c r="S12" s="13"/>
      <c r="T12" s="13"/>
    </row>
    <row r="13" spans="1:20" ht="12.75" x14ac:dyDescent="0.2">
      <c r="A13" s="27">
        <v>8</v>
      </c>
      <c r="B13" s="28" t="s">
        <v>12</v>
      </c>
      <c r="C13" s="21">
        <v>1.3294050530912831E-2</v>
      </c>
      <c r="D13" s="21">
        <v>1.5517766246562701E-2</v>
      </c>
      <c r="E13" s="22">
        <v>2.3168825378083291E-2</v>
      </c>
      <c r="F13" s="24">
        <f t="shared" si="0"/>
        <v>4.112372245444653E-2</v>
      </c>
      <c r="G13" s="24">
        <f t="shared" si="1"/>
        <v>1.1123722454446528E-2</v>
      </c>
      <c r="H13" s="18">
        <f t="shared" si="2"/>
        <v>7.1123722454446522E-2</v>
      </c>
      <c r="I13" s="5"/>
      <c r="J13" s="6"/>
      <c r="K13" s="26"/>
      <c r="L13" s="1"/>
      <c r="M13" s="1"/>
      <c r="N13" s="1"/>
      <c r="O13" s="1"/>
      <c r="P13" s="1"/>
      <c r="S13" s="13"/>
    </row>
    <row r="14" spans="1:20" ht="12.75" x14ac:dyDescent="0.2">
      <c r="A14" s="27">
        <v>9</v>
      </c>
      <c r="B14" s="28" t="s">
        <v>13</v>
      </c>
      <c r="C14" s="21">
        <v>1.0477594696420239E-2</v>
      </c>
      <c r="D14" s="21">
        <v>1.2230197632181725E-2</v>
      </c>
      <c r="E14" s="22">
        <v>4.5591850059470085E-2</v>
      </c>
      <c r="F14" s="24">
        <f t="shared" si="0"/>
        <v>4.112372245444653E-2</v>
      </c>
      <c r="G14" s="24">
        <f t="shared" si="1"/>
        <v>1.1123722454446528E-2</v>
      </c>
      <c r="H14" s="18">
        <f t="shared" si="2"/>
        <v>7.1123722454446522E-2</v>
      </c>
      <c r="I14" s="5"/>
      <c r="J14" s="6"/>
      <c r="K14" s="26"/>
      <c r="L14" s="1"/>
      <c r="M14" s="1"/>
      <c r="N14" s="1"/>
      <c r="O14" s="1"/>
      <c r="P14" s="1"/>
      <c r="S14" s="13"/>
    </row>
    <row r="15" spans="1:20" ht="12.75" x14ac:dyDescent="0.2">
      <c r="A15" s="71" t="s">
        <v>14</v>
      </c>
      <c r="B15" s="72"/>
      <c r="C15" s="72"/>
      <c r="D15" s="72"/>
      <c r="E15" s="29">
        <v>4.1059105275679283E-2</v>
      </c>
      <c r="F15" s="30"/>
      <c r="G15" s="24">
        <f t="shared" si="1"/>
        <v>1.1123722454446528E-2</v>
      </c>
      <c r="H15" s="5"/>
      <c r="I15" s="5"/>
      <c r="J15" s="6"/>
      <c r="K15" s="26"/>
      <c r="L15" s="1"/>
      <c r="M15" s="1"/>
      <c r="N15" s="1"/>
      <c r="O15" s="1"/>
      <c r="P15" s="1"/>
    </row>
    <row r="16" spans="1:20" ht="12.75" x14ac:dyDescent="0.2">
      <c r="A16" s="71" t="s">
        <v>15</v>
      </c>
      <c r="B16" s="72"/>
      <c r="C16" s="72"/>
      <c r="D16" s="72"/>
      <c r="E16" s="29">
        <v>4.112372245444653E-2</v>
      </c>
      <c r="F16" s="31"/>
      <c r="G16" s="31"/>
      <c r="H16" s="5"/>
      <c r="I16" s="5"/>
      <c r="J16" s="6"/>
      <c r="K16" s="26"/>
      <c r="L16" s="1"/>
      <c r="M16" s="1"/>
      <c r="N16" s="1"/>
      <c r="O16" s="1"/>
      <c r="P16" s="1"/>
    </row>
    <row r="17" spans="1:16" ht="12.75" x14ac:dyDescent="0.2">
      <c r="A17" s="71" t="s">
        <v>16</v>
      </c>
      <c r="B17" s="72"/>
      <c r="C17" s="72"/>
      <c r="D17" s="72"/>
      <c r="E17" s="29">
        <v>3.9502782979096845E-2</v>
      </c>
      <c r="F17" s="30"/>
      <c r="G17" s="30"/>
      <c r="H17" s="5"/>
      <c r="I17" s="5"/>
      <c r="J17" s="6"/>
      <c r="K17" s="26"/>
      <c r="L17" s="1"/>
      <c r="M17" s="1"/>
      <c r="N17" s="1"/>
      <c r="O17" s="1"/>
      <c r="P17" s="1"/>
    </row>
    <row r="18" spans="1:16" ht="12.75" x14ac:dyDescent="0.2">
      <c r="A18" s="66" t="s">
        <v>17</v>
      </c>
      <c r="B18" s="67"/>
      <c r="C18" s="67"/>
      <c r="D18" s="67"/>
      <c r="E18" s="29">
        <v>1.1123722454446528E-2</v>
      </c>
      <c r="F18" s="30"/>
      <c r="G18" s="30"/>
      <c r="H18" s="5"/>
      <c r="I18" s="5"/>
      <c r="J18" s="6"/>
      <c r="K18" s="26"/>
      <c r="L18" s="1"/>
      <c r="M18" s="1"/>
      <c r="N18" s="1"/>
      <c r="O18" s="1"/>
      <c r="P18" s="1"/>
    </row>
    <row r="19" spans="1:16" ht="13.5" thickBot="1" x14ac:dyDescent="0.25">
      <c r="A19" s="73" t="s">
        <v>18</v>
      </c>
      <c r="B19" s="74"/>
      <c r="C19" s="74"/>
      <c r="D19" s="74"/>
      <c r="E19" s="29">
        <v>7.1123722454446522E-2</v>
      </c>
      <c r="F19" s="32"/>
      <c r="G19" s="32"/>
      <c r="H19" s="5"/>
      <c r="I19" s="5"/>
      <c r="J19" s="6"/>
      <c r="K19" s="26"/>
      <c r="L19" s="1"/>
      <c r="M19" s="1"/>
      <c r="N19" s="1"/>
      <c r="O19" s="1"/>
      <c r="P19" s="1"/>
    </row>
    <row r="20" spans="1:16" ht="12.75" x14ac:dyDescent="0.2">
      <c r="A20" s="75"/>
      <c r="B20" s="75"/>
      <c r="C20" s="75"/>
      <c r="D20" s="75"/>
      <c r="E20" s="75"/>
      <c r="F20" s="32"/>
      <c r="G20" s="32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76" t="s">
        <v>19</v>
      </c>
      <c r="B21" s="76"/>
      <c r="C21" s="76"/>
      <c r="D21" s="76"/>
      <c r="E21" s="76"/>
      <c r="F21" s="32"/>
      <c r="G21" s="32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3"/>
      <c r="B22" s="34"/>
      <c r="C22" s="34"/>
      <c r="D22" s="34"/>
      <c r="E22" s="34"/>
      <c r="F22" s="35"/>
      <c r="G22" s="35"/>
      <c r="H22" s="34"/>
      <c r="I22" s="34"/>
      <c r="J22" s="34"/>
      <c r="K22" s="34"/>
      <c r="L22" s="34"/>
      <c r="M22" s="34"/>
      <c r="N22" s="34"/>
      <c r="O22" s="34"/>
      <c r="P22" s="1"/>
    </row>
    <row r="23" spans="1:16" ht="12.75" x14ac:dyDescent="0.2">
      <c r="A23" s="33"/>
      <c r="B23" s="34"/>
      <c r="C23" s="34"/>
      <c r="D23" s="34"/>
      <c r="E23" s="34"/>
      <c r="F23" s="35"/>
      <c r="G23" s="35"/>
      <c r="H23" s="34"/>
      <c r="I23" s="34"/>
      <c r="J23" s="34"/>
      <c r="K23" s="34"/>
      <c r="L23" s="34"/>
      <c r="M23" s="34"/>
      <c r="N23" s="34"/>
      <c r="O23" s="34"/>
      <c r="P23" s="1"/>
    </row>
    <row r="24" spans="1:16" ht="12.75" x14ac:dyDescent="0.2">
      <c r="A24" s="33"/>
      <c r="B24" s="34"/>
      <c r="C24" s="34"/>
      <c r="D24" s="34"/>
      <c r="E24" s="34"/>
      <c r="F24" s="35"/>
      <c r="G24" s="35"/>
      <c r="H24" s="34"/>
      <c r="I24" s="34"/>
      <c r="J24" s="34"/>
      <c r="K24" s="34"/>
      <c r="L24" s="34"/>
      <c r="M24" s="34"/>
      <c r="N24" s="34"/>
      <c r="O24" s="34"/>
      <c r="P24" s="1"/>
    </row>
    <row r="25" spans="1:16" ht="43.5" customHeight="1" thickBot="1" x14ac:dyDescent="0.25">
      <c r="A25" s="70" t="s">
        <v>48</v>
      </c>
      <c r="B25" s="70"/>
      <c r="C25" s="70"/>
      <c r="D25" s="70"/>
      <c r="E25" s="70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31.03.2020 г. - 31.03.2022 г. НА ГОДИШНА БАЗА</v>
      </c>
      <c r="K26" s="12" t="str">
        <f>CONCATENATE(TEXT(E41*1,"# ##0,00%"),"
Горна граница
на доходността")</f>
        <v>7,67%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12" t="str">
        <f>CONCATENATE(TEXT(E38+0,"# ##0,00%"),"
Среднопретеглена
доходност")</f>
        <v>4,67%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19">
        <v>1</v>
      </c>
      <c r="B28" s="20" t="s">
        <v>21</v>
      </c>
      <c r="C28" s="36">
        <v>0.23261013400360969</v>
      </c>
      <c r="D28" s="36">
        <v>0.2</v>
      </c>
      <c r="E28" s="37">
        <v>4.2153440149230503E-2</v>
      </c>
      <c r="F28" s="38">
        <f t="shared" ref="F28:F36" si="3">$E$38</f>
        <v>4.6713255013476146E-2</v>
      </c>
      <c r="G28" s="38">
        <f t="shared" ref="G28:G36" si="4">$E$40</f>
        <v>1.6713255013476144E-2</v>
      </c>
      <c r="H28" s="18">
        <f t="shared" ref="H28:H36" si="5">$E$41</f>
        <v>7.6713255013476145E-2</v>
      </c>
      <c r="I28" s="18"/>
      <c r="J28" s="6"/>
      <c r="K28" s="12" t="str">
        <f>CONCATENATE(TEXT(E40+0,"# ##0,00%"),"
Минимална
доходност")</f>
        <v>1,67%
Минимална
доходност</v>
      </c>
      <c r="L28" s="1"/>
      <c r="M28" s="1"/>
      <c r="N28" s="1"/>
      <c r="O28" s="1"/>
      <c r="P28" s="1"/>
    </row>
    <row r="29" spans="1:16" ht="12.75" x14ac:dyDescent="0.2">
      <c r="A29" s="19">
        <v>2</v>
      </c>
      <c r="B29" s="20" t="s">
        <v>22</v>
      </c>
      <c r="C29" s="36">
        <v>0.15652346551794671</v>
      </c>
      <c r="D29" s="36">
        <v>0.16317491012442742</v>
      </c>
      <c r="E29" s="37">
        <v>5.2283106303170568E-2</v>
      </c>
      <c r="F29" s="38">
        <f t="shared" si="3"/>
        <v>4.6713255013476146E-2</v>
      </c>
      <c r="G29" s="38">
        <f t="shared" si="4"/>
        <v>1.6713255013476144E-2</v>
      </c>
      <c r="H29" s="18">
        <f t="shared" si="5"/>
        <v>7.6713255013476145E-2</v>
      </c>
      <c r="I29" s="18"/>
      <c r="J29" s="6"/>
      <c r="K29" s="39"/>
      <c r="L29" s="1"/>
      <c r="M29" s="1"/>
      <c r="N29" s="1"/>
      <c r="O29" s="1"/>
      <c r="P29" s="1"/>
    </row>
    <row r="30" spans="1:16" ht="12.75" x14ac:dyDescent="0.2">
      <c r="A30" s="19">
        <v>3</v>
      </c>
      <c r="B30" s="20" t="s">
        <v>23</v>
      </c>
      <c r="C30" s="36">
        <v>0.18435926638586886</v>
      </c>
      <c r="D30" s="36">
        <v>0.19219358978267881</v>
      </c>
      <c r="E30" s="37">
        <v>3.6967710129216957E-2</v>
      </c>
      <c r="F30" s="38">
        <f t="shared" si="3"/>
        <v>4.6713255013476146E-2</v>
      </c>
      <c r="G30" s="38">
        <f t="shared" si="4"/>
        <v>1.6713255013476144E-2</v>
      </c>
      <c r="H30" s="18">
        <f t="shared" si="5"/>
        <v>7.6713255013476145E-2</v>
      </c>
      <c r="I30" s="18"/>
      <c r="J30" s="6"/>
      <c r="K30" s="39"/>
      <c r="L30" s="1"/>
      <c r="M30" s="1"/>
      <c r="N30" s="1"/>
      <c r="O30" s="1"/>
      <c r="P30" s="1"/>
    </row>
    <row r="31" spans="1:16" ht="12.75" x14ac:dyDescent="0.2">
      <c r="A31" s="19">
        <v>4</v>
      </c>
      <c r="B31" s="20" t="s">
        <v>24</v>
      </c>
      <c r="C31" s="36">
        <v>0.17211401385706787</v>
      </c>
      <c r="D31" s="36">
        <v>0.17942797681706937</v>
      </c>
      <c r="E31" s="37">
        <v>6.0385778603935014E-2</v>
      </c>
      <c r="F31" s="38">
        <f t="shared" si="3"/>
        <v>4.6713255013476146E-2</v>
      </c>
      <c r="G31" s="38">
        <f t="shared" si="4"/>
        <v>1.6713255013476144E-2</v>
      </c>
      <c r="H31" s="18">
        <f t="shared" si="5"/>
        <v>7.6713255013476145E-2</v>
      </c>
      <c r="I31" s="18"/>
      <c r="J31" s="6"/>
      <c r="K31" s="39"/>
      <c r="L31" s="1"/>
      <c r="M31" s="1"/>
      <c r="N31" s="1"/>
      <c r="O31" s="1"/>
      <c r="P31" s="1"/>
    </row>
    <row r="32" spans="1:16" ht="12.75" x14ac:dyDescent="0.2">
      <c r="A32" s="19">
        <v>5</v>
      </c>
      <c r="B32" s="20" t="s">
        <v>25</v>
      </c>
      <c r="C32" s="36">
        <v>6.6545456358418492E-2</v>
      </c>
      <c r="D32" s="36">
        <v>6.9373296997624442E-2</v>
      </c>
      <c r="E32" s="37">
        <v>6.0170952222165175E-2</v>
      </c>
      <c r="F32" s="38">
        <f t="shared" si="3"/>
        <v>4.6713255013476146E-2</v>
      </c>
      <c r="G32" s="38">
        <f t="shared" si="4"/>
        <v>1.6713255013476144E-2</v>
      </c>
      <c r="H32" s="18">
        <f t="shared" si="5"/>
        <v>7.6713255013476145E-2</v>
      </c>
      <c r="I32" s="18"/>
      <c r="J32" s="6"/>
      <c r="K32" s="39"/>
      <c r="L32" s="1"/>
      <c r="M32" s="1"/>
      <c r="N32" s="1"/>
      <c r="O32" s="1"/>
      <c r="P32" s="1"/>
    </row>
    <row r="33" spans="1:16" ht="12.75" x14ac:dyDescent="0.2">
      <c r="A33" s="19">
        <v>6</v>
      </c>
      <c r="B33" s="20" t="s">
        <v>26</v>
      </c>
      <c r="C33" s="36">
        <v>0.10059174461335879</v>
      </c>
      <c r="D33" s="36">
        <v>0.10486637790844318</v>
      </c>
      <c r="E33" s="37">
        <v>4.0812480165320464E-2</v>
      </c>
      <c r="F33" s="38">
        <f t="shared" si="3"/>
        <v>4.6713255013476146E-2</v>
      </c>
      <c r="G33" s="38">
        <f t="shared" si="4"/>
        <v>1.6713255013476144E-2</v>
      </c>
      <c r="H33" s="18">
        <f t="shared" si="5"/>
        <v>7.6713255013476145E-2</v>
      </c>
      <c r="I33" s="18"/>
      <c r="J33" s="6"/>
      <c r="K33" s="39"/>
      <c r="L33" s="1"/>
      <c r="M33" s="1"/>
      <c r="N33" s="1"/>
      <c r="O33" s="1"/>
      <c r="P33" s="1"/>
    </row>
    <row r="34" spans="1:16" ht="12.75" x14ac:dyDescent="0.2">
      <c r="A34" s="27">
        <v>7</v>
      </c>
      <c r="B34" s="28" t="s">
        <v>27</v>
      </c>
      <c r="C34" s="36">
        <v>2.732622913194728E-2</v>
      </c>
      <c r="D34" s="36">
        <v>2.8487453736665138E-2</v>
      </c>
      <c r="E34" s="37">
        <v>4.3939115529482597E-2</v>
      </c>
      <c r="F34" s="38">
        <f t="shared" si="3"/>
        <v>4.6713255013476146E-2</v>
      </c>
      <c r="G34" s="38">
        <f t="shared" si="4"/>
        <v>1.6713255013476144E-2</v>
      </c>
      <c r="H34" s="18">
        <f t="shared" si="5"/>
        <v>7.6713255013476145E-2</v>
      </c>
      <c r="I34" s="5"/>
      <c r="J34" s="6"/>
      <c r="K34" s="39"/>
      <c r="L34" s="1"/>
      <c r="M34" s="1"/>
      <c r="N34" s="1"/>
      <c r="O34" s="1"/>
      <c r="P34" s="1"/>
    </row>
    <row r="35" spans="1:16" ht="12.75" x14ac:dyDescent="0.2">
      <c r="A35" s="27">
        <v>8</v>
      </c>
      <c r="B35" s="28" t="s">
        <v>28</v>
      </c>
      <c r="C35" s="36">
        <v>4.3893261409700207E-2</v>
      </c>
      <c r="D35" s="36">
        <v>4.5758499927760772E-2</v>
      </c>
      <c r="E35" s="37">
        <v>2.5572952566095042E-2</v>
      </c>
      <c r="F35" s="38">
        <f t="shared" si="3"/>
        <v>4.6713255013476146E-2</v>
      </c>
      <c r="G35" s="38">
        <f t="shared" si="4"/>
        <v>1.6713255013476144E-2</v>
      </c>
      <c r="H35" s="18">
        <f t="shared" si="5"/>
        <v>7.6713255013476145E-2</v>
      </c>
      <c r="I35" s="5"/>
      <c r="J35" s="6"/>
      <c r="K35" s="39"/>
      <c r="L35" s="1"/>
      <c r="M35" s="1"/>
      <c r="N35" s="1"/>
      <c r="O35" s="1"/>
      <c r="P35" s="1"/>
    </row>
    <row r="36" spans="1:16" ht="12.75" x14ac:dyDescent="0.2">
      <c r="A36" s="27">
        <v>9</v>
      </c>
      <c r="B36" s="28" t="s">
        <v>29</v>
      </c>
      <c r="C36" s="36">
        <v>1.6036428722081907E-2</v>
      </c>
      <c r="D36" s="36">
        <v>1.6717894705330749E-2</v>
      </c>
      <c r="E36" s="37">
        <v>5.5952801013809061E-2</v>
      </c>
      <c r="F36" s="38">
        <f t="shared" si="3"/>
        <v>4.6713255013476146E-2</v>
      </c>
      <c r="G36" s="38">
        <f t="shared" si="4"/>
        <v>1.6713255013476144E-2</v>
      </c>
      <c r="H36" s="18">
        <f t="shared" si="5"/>
        <v>7.6713255013476145E-2</v>
      </c>
      <c r="I36" s="5"/>
      <c r="J36" s="6"/>
      <c r="K36" s="39"/>
      <c r="L36" s="1"/>
      <c r="M36" s="1"/>
      <c r="N36" s="1"/>
      <c r="O36" s="1"/>
      <c r="P36" s="1"/>
    </row>
    <row r="37" spans="1:16" ht="12.75" x14ac:dyDescent="0.2">
      <c r="A37" s="71" t="s">
        <v>14</v>
      </c>
      <c r="B37" s="72"/>
      <c r="C37" s="72"/>
      <c r="D37" s="72"/>
      <c r="E37" s="40">
        <v>4.652738479628276E-2</v>
      </c>
      <c r="F37" s="41"/>
      <c r="G37" s="41"/>
      <c r="H37" s="5"/>
      <c r="I37" s="5"/>
      <c r="J37" s="6"/>
      <c r="K37" s="39"/>
      <c r="L37" s="1"/>
      <c r="M37" s="1"/>
      <c r="N37" s="1"/>
      <c r="O37" s="1"/>
      <c r="P37" s="1"/>
    </row>
    <row r="38" spans="1:16" ht="12.75" x14ac:dyDescent="0.2">
      <c r="A38" s="71" t="s">
        <v>15</v>
      </c>
      <c r="B38" s="72"/>
      <c r="C38" s="72"/>
      <c r="D38" s="72"/>
      <c r="E38" s="40">
        <v>4.6713255013476146E-2</v>
      </c>
      <c r="F38" s="42"/>
      <c r="G38" s="42"/>
      <c r="H38" s="5"/>
      <c r="I38" s="5"/>
      <c r="J38" s="6"/>
      <c r="K38" s="39"/>
      <c r="L38" s="1"/>
      <c r="M38" s="1"/>
      <c r="N38" s="1"/>
      <c r="O38" s="1"/>
      <c r="P38" s="1"/>
    </row>
    <row r="39" spans="1:16" ht="12.75" x14ac:dyDescent="0.2">
      <c r="A39" s="71" t="s">
        <v>16</v>
      </c>
      <c r="B39" s="72"/>
      <c r="C39" s="72"/>
      <c r="D39" s="72"/>
      <c r="E39" s="40">
        <v>4.6470926298047263E-2</v>
      </c>
      <c r="F39" s="42"/>
      <c r="G39" s="42"/>
      <c r="H39" s="5"/>
      <c r="I39" s="5"/>
      <c r="J39" s="6"/>
      <c r="K39" s="39"/>
      <c r="L39" s="1"/>
      <c r="M39" s="1"/>
      <c r="N39" s="1"/>
      <c r="O39" s="1"/>
      <c r="P39" s="1"/>
    </row>
    <row r="40" spans="1:16" ht="12.75" x14ac:dyDescent="0.2">
      <c r="A40" s="66" t="s">
        <v>17</v>
      </c>
      <c r="B40" s="67"/>
      <c r="C40" s="67"/>
      <c r="D40" s="67"/>
      <c r="E40" s="40">
        <v>1.6713255013476144E-2</v>
      </c>
      <c r="F40" s="42"/>
      <c r="G40" s="42"/>
      <c r="H40" s="5"/>
      <c r="I40" s="5"/>
      <c r="J40" s="6"/>
      <c r="K40" s="39"/>
      <c r="L40" s="1"/>
      <c r="M40" s="1"/>
      <c r="N40" s="1"/>
      <c r="O40" s="1"/>
      <c r="P40" s="1"/>
    </row>
    <row r="41" spans="1:16" ht="13.5" thickBot="1" x14ac:dyDescent="0.25">
      <c r="A41" s="73" t="s">
        <v>18</v>
      </c>
      <c r="B41" s="74"/>
      <c r="C41" s="74"/>
      <c r="D41" s="74"/>
      <c r="E41" s="43">
        <v>7.6713255013476145E-2</v>
      </c>
      <c r="F41" s="44"/>
      <c r="G41" s="44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5"/>
      <c r="B42" s="75"/>
      <c r="C42" s="75"/>
      <c r="D42" s="75"/>
      <c r="E42" s="75"/>
      <c r="F42" s="44"/>
      <c r="G42" s="44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76" t="s">
        <v>30</v>
      </c>
      <c r="B43" s="76"/>
      <c r="C43" s="76"/>
      <c r="D43" s="76"/>
      <c r="E43" s="76"/>
      <c r="F43" s="44"/>
      <c r="G43" s="44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4"/>
      <c r="B44" s="44"/>
      <c r="C44" s="44"/>
      <c r="D44" s="44"/>
      <c r="E44" s="44"/>
      <c r="F44" s="45"/>
      <c r="G44" s="45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6"/>
      <c r="C45" s="46"/>
      <c r="D45" s="46"/>
      <c r="E45" s="47"/>
      <c r="F45" s="45"/>
      <c r="G45" s="45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6"/>
      <c r="B46" s="46"/>
      <c r="C46" s="46"/>
      <c r="D46" s="46"/>
      <c r="E46" s="47"/>
      <c r="F46" s="32"/>
      <c r="G46" s="32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70" t="s">
        <v>49</v>
      </c>
      <c r="B47" s="70"/>
      <c r="C47" s="70"/>
      <c r="D47" s="70"/>
      <c r="E47" s="70"/>
      <c r="F47" s="7"/>
      <c r="G47" s="7"/>
      <c r="H47" s="5"/>
      <c r="I47" s="5"/>
      <c r="K47" s="49" t="str">
        <f>CONCATENATE(TEXT(E60*1,"# ##0,00%"),"
Среднопретеглена
доходност")</f>
        <v>6,10%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50"/>
      <c r="G48" s="50"/>
      <c r="H48" s="5"/>
      <c r="I48" s="5"/>
      <c r="J48" s="11" t="str">
        <f>CONCATENATE(A47," НА ГОДИШНА БАЗА")</f>
        <v>ДОХОДНОСТ НА ДОБРОВОЛНИТЕ ПЕНСИОННИ ФОНДОВЕ
ЗА ПЕРИОДА 31.03.2020 г. - 31.03.2022 г. НА ГОДИШНА БАЗА</v>
      </c>
      <c r="K48" s="39"/>
      <c r="L48" s="1"/>
      <c r="M48" s="1"/>
      <c r="N48" s="1"/>
      <c r="O48" s="1"/>
      <c r="P48" s="1"/>
    </row>
    <row r="49" spans="1:16" ht="12.75" x14ac:dyDescent="0.2">
      <c r="A49" s="51">
        <v>1</v>
      </c>
      <c r="B49" s="52">
        <v>2</v>
      </c>
      <c r="C49" s="52">
        <v>3</v>
      </c>
      <c r="D49" s="52">
        <v>4</v>
      </c>
      <c r="E49" s="53">
        <v>5</v>
      </c>
      <c r="F49" s="2"/>
      <c r="G49" s="54"/>
      <c r="H49" s="18"/>
      <c r="I49" s="5"/>
      <c r="J49" s="55"/>
      <c r="K49" s="39"/>
      <c r="L49" s="1"/>
      <c r="M49" s="1"/>
      <c r="N49" s="1"/>
      <c r="O49" s="1"/>
      <c r="P49" s="1"/>
    </row>
    <row r="50" spans="1:16" ht="12.75" x14ac:dyDescent="0.2">
      <c r="A50" s="19">
        <v>1</v>
      </c>
      <c r="B50" s="20" t="s">
        <v>31</v>
      </c>
      <c r="C50" s="21">
        <v>0.12722847952235997</v>
      </c>
      <c r="D50" s="21">
        <v>0.18813073452473703</v>
      </c>
      <c r="E50" s="22">
        <v>4.5941298675792552E-2</v>
      </c>
      <c r="F50" s="56">
        <f t="shared" ref="F50:F58" si="6">$E$60</f>
        <v>6.0974820999438357E-2</v>
      </c>
      <c r="G50" s="54"/>
      <c r="H50" s="18"/>
      <c r="I50" s="5"/>
      <c r="J50" s="55"/>
      <c r="K50" s="39"/>
      <c r="L50" s="1"/>
      <c r="M50" s="1"/>
      <c r="N50" s="1"/>
      <c r="O50" s="1"/>
      <c r="P50" s="1"/>
    </row>
    <row r="51" spans="1:16" ht="12.75" x14ac:dyDescent="0.2">
      <c r="A51" s="19">
        <v>2</v>
      </c>
      <c r="B51" s="20" t="s">
        <v>32</v>
      </c>
      <c r="C51" s="21">
        <v>7.4452373334934721E-2</v>
      </c>
      <c r="D51" s="21">
        <v>0.11009154345941528</v>
      </c>
      <c r="E51" s="22">
        <v>8.9084733833247443E-2</v>
      </c>
      <c r="F51" s="56">
        <f t="shared" si="6"/>
        <v>6.0974820999438357E-2</v>
      </c>
      <c r="G51" s="54"/>
      <c r="H51" s="18"/>
      <c r="I51" s="5"/>
      <c r="J51" s="55"/>
      <c r="K51" s="39"/>
      <c r="L51" s="1"/>
      <c r="M51" s="1"/>
      <c r="N51" s="1"/>
      <c r="O51" s="1"/>
      <c r="P51" s="1"/>
    </row>
    <row r="52" spans="1:16" ht="12.75" x14ac:dyDescent="0.2">
      <c r="A52" s="19">
        <v>3</v>
      </c>
      <c r="B52" s="20" t="s">
        <v>33</v>
      </c>
      <c r="C52" s="21">
        <v>0.11254925387992397</v>
      </c>
      <c r="D52" s="21">
        <v>0.16642479641454777</v>
      </c>
      <c r="E52" s="22">
        <v>4.6814221118197885E-2</v>
      </c>
      <c r="F52" s="56">
        <f t="shared" si="6"/>
        <v>6.0974820999438357E-2</v>
      </c>
      <c r="G52" s="54"/>
      <c r="H52" s="18"/>
      <c r="I52" s="5"/>
      <c r="J52" s="55"/>
      <c r="K52" s="39"/>
      <c r="L52" s="1"/>
      <c r="M52" s="1"/>
      <c r="N52" s="1"/>
      <c r="O52" s="1"/>
      <c r="P52" s="1"/>
    </row>
    <row r="53" spans="1:16" ht="12.75" x14ac:dyDescent="0.2">
      <c r="A53" s="19">
        <v>4</v>
      </c>
      <c r="B53" s="20" t="s">
        <v>34</v>
      </c>
      <c r="C53" s="21">
        <v>0.45602673648932457</v>
      </c>
      <c r="D53" s="21">
        <v>0.2</v>
      </c>
      <c r="E53" s="22">
        <v>6.1585095828892822E-2</v>
      </c>
      <c r="F53" s="56">
        <f t="shared" si="6"/>
        <v>6.0974820999438357E-2</v>
      </c>
      <c r="G53" s="54"/>
      <c r="H53" s="18"/>
      <c r="I53" s="5"/>
      <c r="J53" s="55"/>
      <c r="K53" s="39"/>
      <c r="L53" s="1"/>
      <c r="M53" s="1"/>
      <c r="N53" s="1"/>
      <c r="O53" s="1"/>
      <c r="P53" s="1"/>
    </row>
    <row r="54" spans="1:16" ht="12.75" x14ac:dyDescent="0.2">
      <c r="A54" s="19">
        <v>5</v>
      </c>
      <c r="B54" s="20" t="s">
        <v>35</v>
      </c>
      <c r="C54" s="21">
        <v>0.13820709294709579</v>
      </c>
      <c r="D54" s="21">
        <v>0.2</v>
      </c>
      <c r="E54" s="22">
        <v>6.5296072307717834E-2</v>
      </c>
      <c r="F54" s="56">
        <f t="shared" si="6"/>
        <v>6.0974820999438357E-2</v>
      </c>
      <c r="G54" s="54"/>
      <c r="H54" s="18"/>
      <c r="I54" s="5"/>
      <c r="J54" s="55"/>
      <c r="K54" s="39"/>
      <c r="L54" s="1"/>
      <c r="M54" s="1"/>
      <c r="N54" s="1"/>
      <c r="O54" s="1"/>
      <c r="P54" s="1"/>
    </row>
    <row r="55" spans="1:16" ht="12.75" x14ac:dyDescent="0.2">
      <c r="A55" s="19">
        <v>6</v>
      </c>
      <c r="B55" s="20" t="s">
        <v>36</v>
      </c>
      <c r="C55" s="21">
        <v>7.9240656409452215E-2</v>
      </c>
      <c r="D55" s="21">
        <v>0.11717190168819552</v>
      </c>
      <c r="E55" s="22">
        <v>7.2374856914578123E-2</v>
      </c>
      <c r="F55" s="56">
        <f t="shared" si="6"/>
        <v>6.0974820999438357E-2</v>
      </c>
      <c r="G55" s="54"/>
      <c r="H55" s="18"/>
      <c r="I55" s="5"/>
      <c r="J55" s="55"/>
      <c r="K55" s="39"/>
      <c r="L55" s="1"/>
      <c r="M55" s="1"/>
      <c r="N55" s="1"/>
      <c r="O55" s="1"/>
      <c r="P55" s="1"/>
    </row>
    <row r="56" spans="1:16" ht="12.75" x14ac:dyDescent="0.2">
      <c r="A56" s="27">
        <v>7</v>
      </c>
      <c r="B56" s="28" t="s">
        <v>37</v>
      </c>
      <c r="C56" s="21">
        <v>2.1558218020270503E-3</v>
      </c>
      <c r="D56" s="21">
        <v>3.1877795022183901E-3</v>
      </c>
      <c r="E56" s="22">
        <v>5.5591289954075584E-2</v>
      </c>
      <c r="F56" s="56">
        <f t="shared" si="6"/>
        <v>6.0974820999438357E-2</v>
      </c>
      <c r="G56" s="31"/>
      <c r="H56" s="5"/>
      <c r="I56" s="5"/>
      <c r="J56" s="55"/>
      <c r="K56" s="39"/>
      <c r="L56" s="1"/>
      <c r="M56" s="1"/>
      <c r="N56" s="1"/>
      <c r="O56" s="1"/>
      <c r="P56" s="1"/>
    </row>
    <row r="57" spans="1:16" ht="12.75" x14ac:dyDescent="0.2">
      <c r="A57" s="27">
        <v>8</v>
      </c>
      <c r="B57" s="28" t="s">
        <v>38</v>
      </c>
      <c r="C57" s="21">
        <v>9.4147601308692663E-3</v>
      </c>
      <c r="D57" s="21">
        <v>1.3921456465125492E-2</v>
      </c>
      <c r="E57" s="22">
        <v>4.3980771383027362E-2</v>
      </c>
      <c r="F57" s="56">
        <f t="shared" si="6"/>
        <v>6.0974820999438357E-2</v>
      </c>
      <c r="G57" s="31"/>
      <c r="H57" s="5"/>
      <c r="I57" s="5"/>
      <c r="J57" s="55"/>
      <c r="K57" s="39"/>
      <c r="L57" s="1"/>
      <c r="M57" s="1"/>
      <c r="N57" s="1"/>
      <c r="O57" s="1"/>
      <c r="P57" s="1"/>
    </row>
    <row r="58" spans="1:16" ht="12.75" x14ac:dyDescent="0.2">
      <c r="A58" s="27">
        <v>9</v>
      </c>
      <c r="B58" s="28" t="s">
        <v>39</v>
      </c>
      <c r="C58" s="21">
        <v>7.2482548401243583E-4</v>
      </c>
      <c r="D58" s="21">
        <v>1.0717879457605444E-3</v>
      </c>
      <c r="E58" s="22">
        <v>8.1457581668249679E-2</v>
      </c>
      <c r="F58" s="56">
        <f t="shared" si="6"/>
        <v>6.0974820999438357E-2</v>
      </c>
      <c r="G58" s="31"/>
      <c r="H58" s="5"/>
      <c r="I58" s="5"/>
      <c r="J58" s="55"/>
      <c r="K58" s="39"/>
      <c r="L58" s="1"/>
      <c r="M58" s="1"/>
      <c r="N58" s="1"/>
      <c r="O58" s="1"/>
      <c r="P58" s="1"/>
    </row>
    <row r="59" spans="1:16" ht="12.75" x14ac:dyDescent="0.2">
      <c r="A59" s="71" t="s">
        <v>14</v>
      </c>
      <c r="B59" s="72"/>
      <c r="C59" s="72"/>
      <c r="D59" s="72"/>
      <c r="E59" s="29">
        <v>6.1183334727506367E-2</v>
      </c>
      <c r="F59" s="31"/>
      <c r="G59" s="31"/>
      <c r="H59" s="5"/>
      <c r="I59" s="5"/>
      <c r="J59" s="55"/>
      <c r="K59" s="39"/>
      <c r="L59" s="1"/>
      <c r="M59" s="1"/>
      <c r="N59" s="1"/>
      <c r="O59" s="1"/>
      <c r="P59" s="1"/>
    </row>
    <row r="60" spans="1:16" ht="12.75" x14ac:dyDescent="0.2">
      <c r="A60" s="71" t="s">
        <v>15</v>
      </c>
      <c r="B60" s="72"/>
      <c r="C60" s="72"/>
      <c r="D60" s="72"/>
      <c r="E60" s="29">
        <v>6.0974820999438357E-2</v>
      </c>
      <c r="F60" s="31"/>
      <c r="G60" s="31"/>
      <c r="H60" s="5"/>
      <c r="I60" s="5"/>
      <c r="J60" s="55"/>
      <c r="K60" s="39"/>
      <c r="L60" s="1"/>
      <c r="M60" s="1"/>
      <c r="N60" s="1"/>
      <c r="O60" s="1"/>
      <c r="P60" s="1"/>
    </row>
    <row r="61" spans="1:16" ht="13.5" thickBot="1" x14ac:dyDescent="0.25">
      <c r="A61" s="73" t="s">
        <v>16</v>
      </c>
      <c r="B61" s="74"/>
      <c r="C61" s="74"/>
      <c r="D61" s="74"/>
      <c r="E61" s="57">
        <v>6.2458435742642142E-2</v>
      </c>
      <c r="F61" s="30"/>
      <c r="G61" s="30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8"/>
      <c r="B62" s="58"/>
      <c r="C62" s="58"/>
      <c r="D62" s="58"/>
      <c r="E62" s="59"/>
      <c r="F62" s="30"/>
      <c r="G62" s="30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76" t="s">
        <v>40</v>
      </c>
      <c r="B63" s="76"/>
      <c r="C63" s="76"/>
      <c r="D63" s="76"/>
      <c r="E63" s="76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6"/>
      <c r="C66" s="46"/>
      <c r="D66" s="46"/>
      <c r="E66" s="47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70" t="s">
        <v>50</v>
      </c>
      <c r="B67" s="70"/>
      <c r="C67" s="70"/>
      <c r="D67" s="70"/>
      <c r="E67" s="70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51">
        <v>1</v>
      </c>
      <c r="B69" s="52">
        <v>2</v>
      </c>
      <c r="C69" s="52">
        <v>3</v>
      </c>
      <c r="D69" s="52">
        <v>4</v>
      </c>
      <c r="E69" s="53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60">
        <v>1</v>
      </c>
      <c r="B70" s="61" t="s">
        <v>41</v>
      </c>
      <c r="C70" s="62">
        <v>1</v>
      </c>
      <c r="D70" s="63">
        <v>1</v>
      </c>
      <c r="E70" s="57">
        <v>4.2311876579725904E-2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4"/>
      <c r="K71" s="80"/>
      <c r="L71" s="80"/>
      <c r="M71" s="80"/>
      <c r="N71" s="80"/>
      <c r="O71" s="80"/>
    </row>
    <row r="72" spans="1:16" ht="24.75" customHeight="1" x14ac:dyDescent="0.2">
      <c r="A72" s="77" t="s">
        <v>42</v>
      </c>
      <c r="B72" s="77"/>
      <c r="C72" s="1"/>
      <c r="D72" s="1"/>
      <c r="E72" s="1"/>
      <c r="P72" s="65"/>
    </row>
    <row r="73" spans="1:16" ht="27" customHeight="1" x14ac:dyDescent="0.2">
      <c r="A73" s="78" t="s">
        <v>43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16" ht="27" customHeight="1" x14ac:dyDescent="0.2">
      <c r="A74" s="78" t="s">
        <v>44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16" ht="26.25" customHeight="1" x14ac:dyDescent="0.2">
      <c r="A75" s="79" t="s">
        <v>45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</row>
  </sheetData>
  <mergeCells count="28">
    <mergeCell ref="A72:B72"/>
    <mergeCell ref="A73:P73"/>
    <mergeCell ref="A74:P74"/>
    <mergeCell ref="A75:P75"/>
    <mergeCell ref="A59:D59"/>
    <mergeCell ref="A60:D60"/>
    <mergeCell ref="A61:D61"/>
    <mergeCell ref="A63:E63"/>
    <mergeCell ref="A67:E67"/>
    <mergeCell ref="K71:O71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18:D18"/>
    <mergeCell ref="A1:O1"/>
    <mergeCell ref="A3:E3"/>
    <mergeCell ref="A15:D15"/>
    <mergeCell ref="A16:D16"/>
    <mergeCell ref="A17:D17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31.03.2020-31.03.2022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Maria Hristova</cp:lastModifiedBy>
  <dcterms:created xsi:type="dcterms:W3CDTF">2022-04-15T08:25:17Z</dcterms:created>
  <dcterms:modified xsi:type="dcterms:W3CDTF">2022-04-15T08:36:23Z</dcterms:modified>
</cp:coreProperties>
</file>