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1" i="1"/>
  <c r="F11" i="1"/>
  <c r="H11" i="1"/>
  <c r="I11" i="1"/>
  <c r="B13" i="1"/>
  <c r="E13" i="1"/>
  <c r="F13" i="1"/>
  <c r="E15" i="1"/>
  <c r="F15" i="1"/>
  <c r="E22" i="1"/>
  <c r="F22" i="1"/>
  <c r="F64" i="1" s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F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E31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F34" i="1"/>
  <c r="F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G38" i="1"/>
  <c r="G64" i="1" s="1"/>
  <c r="H38" i="1"/>
  <c r="I38" i="1"/>
  <c r="J38" i="1"/>
  <c r="K38" i="1"/>
  <c r="L38" i="1"/>
  <c r="M38" i="1"/>
  <c r="E39" i="1"/>
  <c r="F39" i="1"/>
  <c r="F38" i="1" s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E60" i="1"/>
  <c r="F60" i="1"/>
  <c r="G60" i="1"/>
  <c r="H60" i="1"/>
  <c r="I60" i="1"/>
  <c r="J60" i="1"/>
  <c r="F61" i="1"/>
  <c r="E62" i="1"/>
  <c r="F62" i="1"/>
  <c r="G62" i="1"/>
  <c r="H62" i="1"/>
  <c r="I62" i="1"/>
  <c r="J62" i="1"/>
  <c r="E63" i="1"/>
  <c r="F63" i="1"/>
  <c r="G63" i="1"/>
  <c r="H63" i="1"/>
  <c r="I63" i="1"/>
  <c r="J63" i="1"/>
  <c r="E64" i="1"/>
  <c r="H64" i="1"/>
  <c r="I64" i="1"/>
  <c r="J64" i="1"/>
  <c r="J65" i="1" s="1"/>
  <c r="K64" i="1"/>
  <c r="L64" i="1"/>
  <c r="M64" i="1"/>
  <c r="E65" i="1"/>
  <c r="H65" i="1"/>
  <c r="I65" i="1"/>
  <c r="L65" i="1"/>
  <c r="E66" i="1"/>
  <c r="G66" i="1"/>
  <c r="H66" i="1"/>
  <c r="I66" i="1"/>
  <c r="J66" i="1"/>
  <c r="K66" i="1"/>
  <c r="K65" i="1" s="1"/>
  <c r="L66" i="1"/>
  <c r="F67" i="1"/>
  <c r="E68" i="1"/>
  <c r="F68" i="1"/>
  <c r="F66" i="1" s="1"/>
  <c r="G68" i="1"/>
  <c r="H68" i="1"/>
  <c r="I68" i="1"/>
  <c r="J68" i="1"/>
  <c r="K68" i="1"/>
  <c r="L68" i="1"/>
  <c r="M68" i="1"/>
  <c r="M66" i="1" s="1"/>
  <c r="M65" i="1" s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E79" i="1"/>
  <c r="F79" i="1"/>
  <c r="G79" i="1"/>
  <c r="H79" i="1"/>
  <c r="I79" i="1"/>
  <c r="J79" i="1"/>
  <c r="E80" i="1"/>
  <c r="F80" i="1"/>
  <c r="G80" i="1"/>
  <c r="H80" i="1"/>
  <c r="I80" i="1"/>
  <c r="J80" i="1"/>
  <c r="F81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E88" i="1"/>
  <c r="F88" i="1"/>
  <c r="G88" i="1"/>
  <c r="H88" i="1"/>
  <c r="I88" i="1"/>
  <c r="J88" i="1"/>
  <c r="E89" i="1"/>
  <c r="F89" i="1"/>
  <c r="G89" i="1"/>
  <c r="H89" i="1"/>
  <c r="I89" i="1"/>
  <c r="J89" i="1"/>
  <c r="E90" i="1"/>
  <c r="F90" i="1"/>
  <c r="G90" i="1"/>
  <c r="H90" i="1"/>
  <c r="I90" i="1"/>
  <c r="J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F93" i="1"/>
  <c r="G93" i="1"/>
  <c r="H93" i="1"/>
  <c r="I93" i="1"/>
  <c r="J93" i="1"/>
  <c r="E94" i="1"/>
  <c r="F94" i="1"/>
  <c r="G94" i="1"/>
  <c r="H94" i="1"/>
  <c r="I94" i="1"/>
  <c r="J94" i="1"/>
  <c r="E95" i="1"/>
  <c r="F95" i="1"/>
  <c r="G95" i="1"/>
  <c r="H95" i="1"/>
  <c r="I95" i="1"/>
  <c r="J95" i="1"/>
  <c r="E96" i="1"/>
  <c r="F96" i="1"/>
  <c r="G96" i="1"/>
  <c r="H96" i="1"/>
  <c r="I96" i="1"/>
  <c r="J96" i="1"/>
  <c r="E105" i="1"/>
  <c r="H105" i="1"/>
  <c r="I105" i="1"/>
  <c r="J105" i="1"/>
  <c r="B107" i="1"/>
  <c r="G107" i="1"/>
  <c r="H107" i="1"/>
  <c r="J107" i="1"/>
  <c r="E110" i="1"/>
  <c r="E114" i="1"/>
  <c r="I114" i="1"/>
  <c r="G105" i="1" l="1"/>
  <c r="G65" i="1"/>
  <c r="F65" i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<sst xmlns="http://schemas.openxmlformats.org/spreadsheetml/2006/main" count="247" uniqueCount="175">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</sst>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1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44561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1804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1804</v>
          </cell>
        </row>
        <row r="90">
          <cell r="E90">
            <v>18380000</v>
          </cell>
          <cell r="G90">
            <v>18323418</v>
          </cell>
          <cell r="H90">
            <v>0</v>
          </cell>
          <cell r="I90">
            <v>84817</v>
          </cell>
          <cell r="J90">
            <v>6177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2754202</v>
          </cell>
          <cell r="H108">
            <v>0</v>
          </cell>
          <cell r="I108">
            <v>7849</v>
          </cell>
          <cell r="J108">
            <v>546232</v>
          </cell>
        </row>
        <row r="112">
          <cell r="E112">
            <v>0</v>
          </cell>
          <cell r="G112">
            <v>48192</v>
          </cell>
          <cell r="H112">
            <v>-53</v>
          </cell>
          <cell r="I112">
            <v>180</v>
          </cell>
          <cell r="J112">
            <v>-552409</v>
          </cell>
        </row>
        <row r="121">
          <cell r="E121">
            <v>0</v>
          </cell>
          <cell r="G121">
            <v>-54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11426600</v>
          </cell>
          <cell r="G187">
            <v>9381038</v>
          </cell>
          <cell r="H187">
            <v>0</v>
          </cell>
          <cell r="I187">
            <v>580</v>
          </cell>
          <cell r="J187">
            <v>2043750</v>
          </cell>
        </row>
        <row r="190">
          <cell r="E190">
            <v>499700</v>
          </cell>
          <cell r="G190">
            <v>437670</v>
          </cell>
          <cell r="H190">
            <v>0</v>
          </cell>
          <cell r="I190">
            <v>5039</v>
          </cell>
          <cell r="J190">
            <v>54041</v>
          </cell>
        </row>
        <row r="196">
          <cell r="E196">
            <v>1495000</v>
          </cell>
          <cell r="G196">
            <v>0</v>
          </cell>
          <cell r="H196">
            <v>0</v>
          </cell>
          <cell r="I196">
            <v>0</v>
          </cell>
          <cell r="J196">
            <v>1493278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2190500</v>
          </cell>
          <cell r="G205">
            <v>2103461</v>
          </cell>
          <cell r="H205">
            <v>7213</v>
          </cell>
          <cell r="I205">
            <v>45689</v>
          </cell>
          <cell r="J205">
            <v>0</v>
          </cell>
        </row>
        <row r="223">
          <cell r="E223">
            <v>44000</v>
          </cell>
          <cell r="G223">
            <v>41808</v>
          </cell>
          <cell r="H223">
            <v>0</v>
          </cell>
          <cell r="I223">
            <v>1066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2818400</v>
          </cell>
          <cell r="G271">
            <v>2777417</v>
          </cell>
          <cell r="H271">
            <v>39687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3000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300000</v>
          </cell>
          <cell r="G276">
            <v>297706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518900</v>
          </cell>
          <cell r="G284">
            <v>341078</v>
          </cell>
          <cell r="H284">
            <v>1459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-2083900</v>
          </cell>
          <cell r="G375">
            <v>-6570645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-143970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3570665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998206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-24176</v>
          </cell>
          <cell r="H544">
            <v>0</v>
          </cell>
          <cell r="I544">
            <v>4162</v>
          </cell>
          <cell r="J544">
            <v>20404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-429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-4013</v>
          </cell>
          <cell r="H591">
            <v>48647</v>
          </cell>
          <cell r="I591">
            <v>-44634</v>
          </cell>
          <cell r="J591">
            <v>0</v>
          </cell>
        </row>
        <row r="594">
          <cell r="E594">
            <v>0</v>
          </cell>
          <cell r="G594">
            <v>-46691</v>
          </cell>
          <cell r="H594">
            <v>46691</v>
          </cell>
          <cell r="J594">
            <v>0</v>
          </cell>
        </row>
        <row r="605">
          <cell r="B605">
            <v>44571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7" zoomScale="60" zoomScaleNormal="75" workbookViewId="0">
      <selection activeCell="X110" sqref="X11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44561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21220355</v>
      </c>
      <c r="G22" s="357">
        <f>+G23+G25+G36+G37</f>
        <v>21127562</v>
      </c>
      <c r="H22" s="356">
        <f>+H23+H25+H36+H37</f>
        <v>-53</v>
      </c>
      <c r="I22" s="356">
        <f>+I23+I25+I36+I37</f>
        <v>92846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21220355</v>
      </c>
      <c r="G25" s="343">
        <f>+G26+G30+G31+G32+G33</f>
        <v>21127562</v>
      </c>
      <c r="H25" s="342">
        <f>+H26+H30+H31+H32+H33</f>
        <v>-53</v>
      </c>
      <c r="I25" s="342">
        <f>+I26+I30+I31+I32+I33</f>
        <v>92846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1804</v>
      </c>
      <c r="G26" s="337">
        <f>[1]OTCHET!G74</f>
        <v>1804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1804</v>
      </c>
      <c r="G29" s="315">
        <f>+[1]OTCHET!G78+[1]OTCHET!G79</f>
        <v>1804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18414412</v>
      </c>
      <c r="G30" s="231">
        <f>[1]OTCHET!G90+[1]OTCHET!G93+[1]OTCHET!G94</f>
        <v>18323418</v>
      </c>
      <c r="H30" s="230">
        <f>[1]OTCHET!H90+[1]OTCHET!H93+[1]OTCHET!H94</f>
        <v>0</v>
      </c>
      <c r="I30" s="230">
        <f>[1]OTCHET!I90+[1]OTCHET!I93+[1]OTCHET!I94</f>
        <v>84817</v>
      </c>
      <c r="J30" s="229">
        <f>[1]OTCHET!J90+[1]OTCHET!J93+[1]OTCHET!J94</f>
        <v>6177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3308283</v>
      </c>
      <c r="G31" s="84">
        <f>[1]OTCHET!G108</f>
        <v>2754202</v>
      </c>
      <c r="H31" s="83">
        <f>[1]OTCHET!H108</f>
        <v>0</v>
      </c>
      <c r="I31" s="83">
        <f>[1]OTCHET!I108</f>
        <v>7849</v>
      </c>
      <c r="J31" s="82">
        <f>[1]OTCHET!J108</f>
        <v>546232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-504144</v>
      </c>
      <c r="G32" s="84">
        <f>[1]OTCHET!G112+[1]OTCHET!G121+[1]OTCHET!G137+[1]OTCHET!G138</f>
        <v>48138</v>
      </c>
      <c r="H32" s="83">
        <f>[1]OTCHET!H112+[1]OTCHET!H121+[1]OTCHET!H137+[1]OTCHET!H138</f>
        <v>-53</v>
      </c>
      <c r="I32" s="83">
        <f>[1]OTCHET!I112+[1]OTCHET!I121+[1]OTCHET!I137+[1]OTCHET!I138</f>
        <v>180</v>
      </c>
      <c r="J32" s="82">
        <f>[1]OTCHET!J112+[1]OTCHET!J121+[1]OTCHET!J137+[1]OTCHET!J138</f>
        <v>-552409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19296100</v>
      </c>
      <c r="F38" s="278">
        <f>F39+F43+F44+F46+SUM(F48:F52)+F55</f>
        <v>19074766</v>
      </c>
      <c r="G38" s="277">
        <f>G39+G43+G44+G46+SUM(G48:G52)+G55</f>
        <v>15382964</v>
      </c>
      <c r="H38" s="276">
        <f>H39+H43+H44+H46+SUM(H48:H52)+H55</f>
        <v>48359</v>
      </c>
      <c r="I38" s="276">
        <f>I39+I43+I44+I46+SUM(I48:I52)+I55</f>
        <v>52374</v>
      </c>
      <c r="J38" s="275">
        <f>J39+J43+J44+J46+SUM(J48:J52)+J55</f>
        <v>3591069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13421300</v>
      </c>
      <c r="F39" s="270">
        <f>SUM(F40:F42)</f>
        <v>13415396</v>
      </c>
      <c r="G39" s="269">
        <f>SUM(G40:G42)</f>
        <v>9818708</v>
      </c>
      <c r="H39" s="268">
        <f>SUM(H40:H42)</f>
        <v>0</v>
      </c>
      <c r="I39" s="268">
        <f>SUM(I40:I42)</f>
        <v>5619</v>
      </c>
      <c r="J39" s="267">
        <f>SUM(J40:J42)</f>
        <v>3591069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11426600</v>
      </c>
      <c r="F40" s="262">
        <f>+G40+H40+I40+J40</f>
        <v>11425368</v>
      </c>
      <c r="G40" s="261">
        <f>[1]OTCHET!G187</f>
        <v>9381038</v>
      </c>
      <c r="H40" s="260">
        <f>[1]OTCHET!H187</f>
        <v>0</v>
      </c>
      <c r="I40" s="260">
        <f>[1]OTCHET!I187</f>
        <v>580</v>
      </c>
      <c r="J40" s="259">
        <f>[1]OTCHET!J187</f>
        <v>2043750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499700</v>
      </c>
      <c r="F41" s="254">
        <f>+G41+H41+I41+J41</f>
        <v>496750</v>
      </c>
      <c r="G41" s="253">
        <f>[1]OTCHET!G190</f>
        <v>437670</v>
      </c>
      <c r="H41" s="252">
        <f>[1]OTCHET!H190</f>
        <v>0</v>
      </c>
      <c r="I41" s="252">
        <f>[1]OTCHET!I190</f>
        <v>5039</v>
      </c>
      <c r="J41" s="251">
        <f>[1]OTCHET!J190</f>
        <v>54041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1495000</v>
      </c>
      <c r="F42" s="247">
        <f>+G42+H42+I42+J42</f>
        <v>1493278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1493278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5052900</v>
      </c>
      <c r="F43" s="243">
        <f>+G43+H43+I43+J43</f>
        <v>5016341</v>
      </c>
      <c r="G43" s="242">
        <f>+[1]OTCHET!G205+[1]OTCHET!G223+[1]OTCHET!G271</f>
        <v>4922686</v>
      </c>
      <c r="H43" s="241">
        <f>+[1]OTCHET!H205+[1]OTCHET!H223+[1]OTCHET!H271</f>
        <v>46900</v>
      </c>
      <c r="I43" s="241">
        <f>+[1]OTCHET!I205+[1]OTCHET!I223+[1]OTCHET!I271</f>
        <v>46755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821900</v>
      </c>
      <c r="F49" s="85">
        <f>+G49+H49+I49+J49</f>
        <v>643029</v>
      </c>
      <c r="G49" s="84">
        <f>[1]OTCHET!G275+[1]OTCHET!G276+[1]OTCHET!G284+[1]OTCHET!G287</f>
        <v>641570</v>
      </c>
      <c r="H49" s="83">
        <f>[1]OTCHET!H275+[1]OTCHET!H276+[1]OTCHET!H284+[1]OTCHET!H287</f>
        <v>1459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-2083900</v>
      </c>
      <c r="F56" s="198">
        <f>+F57+F58+F62</f>
        <v>-3143950</v>
      </c>
      <c r="G56" s="197">
        <f>+G57+G58+G62</f>
        <v>-6714615</v>
      </c>
      <c r="H56" s="196">
        <f>+H57+H58+H62</f>
        <v>0</v>
      </c>
      <c r="I56" s="195">
        <f>+I57+I58+I62</f>
        <v>0</v>
      </c>
      <c r="J56" s="194">
        <f>+J57+J58+J62</f>
        <v>3570665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-2083900</v>
      </c>
      <c r="F57" s="99">
        <f>+G57+H57+I57+J57</f>
        <v>-6570645</v>
      </c>
      <c r="G57" s="98">
        <f>+[1]OTCHET!G361+[1]OTCHET!G375+[1]OTCHET!G388</f>
        <v>-6570645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-143970</v>
      </c>
      <c r="G58" s="92">
        <f>+[1]OTCHET!G383+[1]OTCHET!G391+[1]OTCHET!G396+[1]OTCHET!G399+[1]OTCHET!G402+[1]OTCHET!G405+[1]OTCHET!G406+[1]OTCHET!G409+[1]OTCHET!G422+[1]OTCHET!G423+[1]OTCHET!G424+[1]OTCHET!G425+[1]OTCHET!G426</f>
        <v>-143970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3570665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3570665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-998361</v>
      </c>
      <c r="G64" s="161">
        <f>+G22-G38+G56-G63</f>
        <v>-970017</v>
      </c>
      <c r="H64" s="160">
        <f>+H22-H38+H56-H63</f>
        <v>-48412</v>
      </c>
      <c r="I64" s="160">
        <f>+I22-I38+I56-I63</f>
        <v>40472</v>
      </c>
      <c r="J64" s="159">
        <f>+J22-J38+J56-J63</f>
        <v>-20404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998361</v>
      </c>
      <c r="G66" s="147">
        <f>SUM(+G68+G76+G77+G84+G85+G86+G89+G90+G91+G92+G93+G94+G95)</f>
        <v>970017</v>
      </c>
      <c r="H66" s="146">
        <f>SUM(+H68+H76+H77+H84+H85+H86+H89+H90+H91+H92+H93+H94+H95)</f>
        <v>48412</v>
      </c>
      <c r="I66" s="146">
        <f>SUM(+I68+I76+I77+I84+I85+I86+I89+I90+I91+I92+I93+I94+I95)</f>
        <v>-40472</v>
      </c>
      <c r="J66" s="145">
        <f>SUM(+J68+J76+J77+J84+J85+J86+J89+J90+J91+J92+J93+J94+J95)</f>
        <v>20404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998596</v>
      </c>
      <c r="G86" s="120">
        <f>+G87+G88</f>
        <v>974030</v>
      </c>
      <c r="H86" s="119">
        <f>+H87+H88</f>
        <v>0</v>
      </c>
      <c r="I86" s="119">
        <f>+I87+I88</f>
        <v>4162</v>
      </c>
      <c r="J86" s="118">
        <f>+J87+J88</f>
        <v>20404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998596</v>
      </c>
      <c r="G88" s="106">
        <f>+[1]OTCHET!G521+[1]OTCHET!G524+[1]OTCHET!G544</f>
        <v>974030</v>
      </c>
      <c r="H88" s="105">
        <f>+[1]OTCHET!H521+[1]OTCHET!H524+[1]OTCHET!H544</f>
        <v>0</v>
      </c>
      <c r="I88" s="105">
        <f>+[1]OTCHET!I521+[1]OTCHET!I524+[1]OTCHET!I544</f>
        <v>4162</v>
      </c>
      <c r="J88" s="104">
        <f>+[1]OTCHET!J521+[1]OTCHET!J524+[1]OTCHET!J544</f>
        <v>20404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194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194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-429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-429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-4013</v>
      </c>
      <c r="H95" s="76">
        <f>[1]OTCHET!H591</f>
        <v>48647</v>
      </c>
      <c r="I95" s="76">
        <f>[1]OTCHET!I591</f>
        <v>-44634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-46691</v>
      </c>
      <c r="H96" s="67">
        <f>+[1]OTCHET!H594</f>
        <v>46691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44571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2022-01-14T14:19:30Z</dcterms:created>
  <dcterms:modified xsi:type="dcterms:W3CDTF">2022-01-14T14:20:54Z</dcterms:modified>
</cp:coreProperties>
</file>