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1\"/>
    </mc:Choice>
  </mc:AlternateContent>
  <bookViews>
    <workbookView xWindow="0" yWindow="0" windowWidth="20490" windowHeight="48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F83" i="1" s="1"/>
  <c r="I83" i="1"/>
  <c r="H83" i="1"/>
  <c r="G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I77" i="1" s="1"/>
  <c r="H79" i="1"/>
  <c r="G79" i="1"/>
  <c r="F79" i="1" s="1"/>
  <c r="E79" i="1"/>
  <c r="E77" i="1" s="1"/>
  <c r="J78" i="1"/>
  <c r="J77" i="1" s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F69" i="1" s="1"/>
  <c r="F68" i="1" s="1"/>
  <c r="E69" i="1"/>
  <c r="M68" i="1"/>
  <c r="M66" i="1" s="1"/>
  <c r="K68" i="1"/>
  <c r="I68" i="1"/>
  <c r="E68" i="1"/>
  <c r="E66" i="1" s="1"/>
  <c r="F67" i="1"/>
  <c r="K66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I56" i="1" s="1"/>
  <c r="H58" i="1"/>
  <c r="F58" i="1" s="1"/>
  <c r="G58" i="1"/>
  <c r="E58" i="1"/>
  <c r="E56" i="1" s="1"/>
  <c r="J57" i="1"/>
  <c r="J56" i="1" s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E40" i="1"/>
  <c r="J39" i="1"/>
  <c r="J38" i="1" s="1"/>
  <c r="I39" i="1"/>
  <c r="I38" i="1" s="1"/>
  <c r="E39" i="1"/>
  <c r="E38" i="1" s="1"/>
  <c r="M38" i="1"/>
  <c r="L38" i="1"/>
  <c r="K38" i="1"/>
  <c r="J37" i="1"/>
  <c r="I37" i="1"/>
  <c r="H37" i="1"/>
  <c r="F37" i="1" s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F32" i="1" s="1"/>
  <c r="G32" i="1"/>
  <c r="E32" i="1"/>
  <c r="J31" i="1"/>
  <c r="I31" i="1"/>
  <c r="H31" i="1"/>
  <c r="G31" i="1"/>
  <c r="F31" i="1" s="1"/>
  <c r="E31" i="1"/>
  <c r="J30" i="1"/>
  <c r="I30" i="1"/>
  <c r="H30" i="1"/>
  <c r="F30" i="1" s="1"/>
  <c r="G30" i="1"/>
  <c r="E30" i="1"/>
  <c r="J29" i="1"/>
  <c r="I29" i="1"/>
  <c r="H29" i="1"/>
  <c r="G29" i="1"/>
  <c r="F29" i="1" s="1"/>
  <c r="E29" i="1"/>
  <c r="J28" i="1"/>
  <c r="I28" i="1"/>
  <c r="H28" i="1"/>
  <c r="F28" i="1" s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I22" i="1" s="1"/>
  <c r="I64" i="1" s="1"/>
  <c r="H23" i="1"/>
  <c r="G23" i="1"/>
  <c r="E23" i="1"/>
  <c r="E22" i="1" s="1"/>
  <c r="E64" i="1" s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F15" i="1"/>
  <c r="E15" i="1"/>
  <c r="F13" i="1"/>
  <c r="E13" i="1"/>
  <c r="B13" i="1"/>
  <c r="I11" i="1"/>
  <c r="H11" i="1"/>
  <c r="F11" i="1"/>
  <c r="B11" i="1"/>
  <c r="B8" i="1"/>
  <c r="J65" i="1" l="1"/>
  <c r="J105" i="1"/>
  <c r="F39" i="1"/>
  <c r="F38" i="1" s="1"/>
  <c r="I66" i="1"/>
  <c r="I65" i="1" s="1"/>
  <c r="E105" i="1"/>
  <c r="E65" i="1"/>
  <c r="H22" i="1"/>
  <c r="H64" i="1" s="1"/>
  <c r="F77" i="1"/>
  <c r="F66" i="1" s="1"/>
  <c r="F56" i="1"/>
  <c r="F23" i="1"/>
  <c r="G25" i="1"/>
  <c r="G22" i="1" s="1"/>
  <c r="F26" i="1"/>
  <c r="F25" i="1" s="1"/>
  <c r="G39" i="1"/>
  <c r="G38" i="1" s="1"/>
  <c r="I86" i="1"/>
  <c r="G68" i="1"/>
  <c r="G56" i="1"/>
  <c r="G77" i="1"/>
  <c r="G86" i="1"/>
  <c r="G66" i="1" l="1"/>
  <c r="G64" i="1"/>
  <c r="I105" i="1"/>
  <c r="H105" i="1"/>
  <c r="H65" i="1"/>
  <c r="F22" i="1"/>
  <c r="F64" i="1" s="1"/>
  <c r="G65" i="1" l="1"/>
  <c r="G105" i="1"/>
  <c r="F65" i="1"/>
  <c r="F10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<sst xmlns="http://schemas.openxmlformats.org/spreadsheetml/2006/main" count="247" uniqueCount="175">
  <si>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</si>
  <si>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</si>
  <si>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</si>
  <si>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</si>
  <si>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</si>
  <si>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</si>
  <si>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</si>
  <si>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</si>
  <si>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2021 г.</t>
  </si>
  <si>
    <t>ОТЧЕТ               2021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</si>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</sst>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1_11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44530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1804</v>
          </cell>
          <cell r="H74">
            <v>0</v>
          </cell>
          <cell r="I74">
            <v>0</v>
          </cell>
          <cell r="J74">
            <v>0</v>
          </cell>
        </row>
        <row r="78">
          <cell r="G78">
            <v>1804</v>
          </cell>
        </row>
        <row r="90">
          <cell r="E90">
            <v>18380000</v>
          </cell>
          <cell r="G90">
            <v>18128423</v>
          </cell>
          <cell r="H90">
            <v>0</v>
          </cell>
          <cell r="I90">
            <v>84091</v>
          </cell>
          <cell r="J90">
            <v>3337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2245237</v>
          </cell>
          <cell r="H108">
            <v>0</v>
          </cell>
          <cell r="I108">
            <v>7786</v>
          </cell>
          <cell r="J108">
            <v>505595</v>
          </cell>
        </row>
        <row r="112">
          <cell r="E112">
            <v>0</v>
          </cell>
          <cell r="G112">
            <v>36664</v>
          </cell>
          <cell r="H112">
            <v>0</v>
          </cell>
          <cell r="I112">
            <v>180</v>
          </cell>
          <cell r="J112">
            <v>-508932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11334800</v>
          </cell>
          <cell r="G187">
            <v>8341509</v>
          </cell>
          <cell r="H187">
            <v>0</v>
          </cell>
          <cell r="I187">
            <v>580</v>
          </cell>
          <cell r="J187">
            <v>1896831</v>
          </cell>
        </row>
        <row r="190">
          <cell r="E190">
            <v>343200</v>
          </cell>
          <cell r="G190">
            <v>356198</v>
          </cell>
          <cell r="H190">
            <v>0</v>
          </cell>
          <cell r="I190">
            <v>5770</v>
          </cell>
          <cell r="J190">
            <v>42696</v>
          </cell>
        </row>
        <row r="196">
          <cell r="E196">
            <v>1501300</v>
          </cell>
          <cell r="G196">
            <v>0</v>
          </cell>
          <cell r="H196">
            <v>0</v>
          </cell>
          <cell r="I196">
            <v>0</v>
          </cell>
          <cell r="J196">
            <v>1358420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2406400</v>
          </cell>
          <cell r="G205">
            <v>960362</v>
          </cell>
          <cell r="H205">
            <v>7201</v>
          </cell>
          <cell r="I205">
            <v>40589</v>
          </cell>
          <cell r="J205">
            <v>0</v>
          </cell>
        </row>
        <row r="223">
          <cell r="E223">
            <v>44000</v>
          </cell>
          <cell r="G223">
            <v>40502</v>
          </cell>
          <cell r="H223">
            <v>0</v>
          </cell>
          <cell r="I223">
            <v>97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2642400</v>
          </cell>
          <cell r="G271">
            <v>1904892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2786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273000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851000</v>
          </cell>
          <cell r="G284">
            <v>230660</v>
          </cell>
          <cell r="H284">
            <v>1459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-1983900</v>
          </cell>
          <cell r="G375">
            <v>-8102712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-480369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3279459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-22132</v>
          </cell>
          <cell r="H544">
            <v>0</v>
          </cell>
          <cell r="I544">
            <v>4034</v>
          </cell>
          <cell r="J544">
            <v>18488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194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-7181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-3091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-323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29994</v>
          </cell>
          <cell r="H591">
            <v>15647</v>
          </cell>
          <cell r="I591">
            <v>-45641</v>
          </cell>
          <cell r="J591">
            <v>0</v>
          </cell>
        </row>
        <row r="594">
          <cell r="E594">
            <v>0</v>
          </cell>
          <cell r="G594">
            <v>-13691</v>
          </cell>
          <cell r="H594">
            <v>13691</v>
          </cell>
          <cell r="J594">
            <v>0</v>
          </cell>
        </row>
        <row r="605">
          <cell r="B605">
            <v>44538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>2028</v>
          </cell>
          <cell r="B410" t="str">
            <v>Държавно предприятие „Държавна петролна компания“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44227</v>
          </cell>
        </row>
        <row r="723">
          <cell r="B723">
            <v>44255</v>
          </cell>
        </row>
        <row r="724">
          <cell r="B724">
            <v>44286</v>
          </cell>
        </row>
        <row r="725">
          <cell r="B725">
            <v>44316</v>
          </cell>
        </row>
        <row r="726">
          <cell r="B726">
            <v>44347</v>
          </cell>
        </row>
        <row r="727">
          <cell r="B727">
            <v>44377</v>
          </cell>
        </row>
        <row r="728">
          <cell r="B728">
            <v>44408</v>
          </cell>
        </row>
        <row r="729">
          <cell r="B729">
            <v>44439</v>
          </cell>
        </row>
        <row r="730">
          <cell r="B730">
            <v>44469</v>
          </cell>
        </row>
        <row r="731">
          <cell r="B731">
            <v>44500</v>
          </cell>
        </row>
        <row r="732">
          <cell r="B732">
            <v>44530</v>
          </cell>
        </row>
        <row r="733">
          <cell r="B733">
            <v>44561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17" zoomScale="60" zoomScaleNormal="75" workbookViewId="0">
      <selection activeCell="X110" sqref="X110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44530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21380000</v>
      </c>
      <c r="F22" s="110">
        <f t="shared" si="0"/>
        <v>20504185</v>
      </c>
      <c r="G22" s="111">
        <f t="shared" si="0"/>
        <v>20412128</v>
      </c>
      <c r="H22" s="112">
        <f t="shared" si="0"/>
        <v>0</v>
      </c>
      <c r="I22" s="112">
        <f t="shared" si="0"/>
        <v>92057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21380000</v>
      </c>
      <c r="F25" s="135">
        <f>+F26+F30+F31+F32+F33</f>
        <v>20504185</v>
      </c>
      <c r="G25" s="136">
        <f t="shared" ref="G25:M25" si="2">+G26+G30+G31+G32+G33</f>
        <v>20412128</v>
      </c>
      <c r="H25" s="137">
        <f>+H26+H30+H31+H32+H33</f>
        <v>0</v>
      </c>
      <c r="I25" s="137">
        <f>+I26+I30+I31+I32+I33</f>
        <v>92057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1804</v>
      </c>
      <c r="G26" s="142">
        <f>[1]OTCHET!G74</f>
        <v>1804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1804</v>
      </c>
      <c r="G29" s="165">
        <f>+[1]OTCHET!G78+[1]OTCHET!G79</f>
        <v>1804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18380000</v>
      </c>
      <c r="F30" s="170">
        <f t="shared" si="1"/>
        <v>18215851</v>
      </c>
      <c r="G30" s="171">
        <f>[1]OTCHET!G90+[1]OTCHET!G93+[1]OTCHET!G94</f>
        <v>18128423</v>
      </c>
      <c r="H30" s="172">
        <f>[1]OTCHET!H90+[1]OTCHET!H93+[1]OTCHET!H94</f>
        <v>0</v>
      </c>
      <c r="I30" s="172">
        <f>[1]OTCHET!I90+[1]OTCHET!I93+[1]OTCHET!I94</f>
        <v>84091</v>
      </c>
      <c r="J30" s="173">
        <f>[1]OTCHET!J90+[1]OTCHET!J93+[1]OTCHET!J94</f>
        <v>3337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3000000</v>
      </c>
      <c r="F31" s="176">
        <f t="shared" si="1"/>
        <v>2758618</v>
      </c>
      <c r="G31" s="177">
        <f>[1]OTCHET!G108</f>
        <v>2245237</v>
      </c>
      <c r="H31" s="178">
        <f>[1]OTCHET!H108</f>
        <v>0</v>
      </c>
      <c r="I31" s="178">
        <f>[1]OTCHET!I108</f>
        <v>7786</v>
      </c>
      <c r="J31" s="179">
        <f>[1]OTCHET!J108</f>
        <v>505595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-472088</v>
      </c>
      <c r="G32" s="177">
        <f>[1]OTCHET!G112+[1]OTCHET!G121+[1]OTCHET!G137+[1]OTCHET!G138</f>
        <v>36664</v>
      </c>
      <c r="H32" s="178">
        <f>[1]OTCHET!H112+[1]OTCHET!H121+[1]OTCHET!H137+[1]OTCHET!H138</f>
        <v>0</v>
      </c>
      <c r="I32" s="178">
        <f>[1]OTCHET!I112+[1]OTCHET!I121+[1]OTCHET!I137+[1]OTCHET!I138</f>
        <v>180</v>
      </c>
      <c r="J32" s="179">
        <f>[1]OTCHET!J112+[1]OTCHET!J121+[1]OTCHET!J137+[1]OTCHET!J138</f>
        <v>-508932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19396100</v>
      </c>
      <c r="F38" s="217">
        <f t="shared" si="3"/>
        <v>15190552</v>
      </c>
      <c r="G38" s="218">
        <f t="shared" si="3"/>
        <v>11836909</v>
      </c>
      <c r="H38" s="219">
        <f t="shared" si="3"/>
        <v>8660</v>
      </c>
      <c r="I38" s="219">
        <f t="shared" si="3"/>
        <v>47036</v>
      </c>
      <c r="J38" s="220">
        <f t="shared" si="3"/>
        <v>3297947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13179300</v>
      </c>
      <c r="F39" s="229">
        <f t="shared" si="4"/>
        <v>12002004</v>
      </c>
      <c r="G39" s="230">
        <f t="shared" si="4"/>
        <v>8697707</v>
      </c>
      <c r="H39" s="231">
        <f t="shared" si="4"/>
        <v>0</v>
      </c>
      <c r="I39" s="231">
        <f t="shared" si="4"/>
        <v>6350</v>
      </c>
      <c r="J39" s="232">
        <f t="shared" si="4"/>
        <v>3297947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11334800</v>
      </c>
      <c r="F40" s="237">
        <f t="shared" si="1"/>
        <v>10238920</v>
      </c>
      <c r="G40" s="238">
        <f>[1]OTCHET!G187</f>
        <v>8341509</v>
      </c>
      <c r="H40" s="239">
        <f>[1]OTCHET!H187</f>
        <v>0</v>
      </c>
      <c r="I40" s="239">
        <f>[1]OTCHET!I187</f>
        <v>580</v>
      </c>
      <c r="J40" s="240">
        <f>[1]OTCHET!J187</f>
        <v>1896831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343200</v>
      </c>
      <c r="F41" s="245">
        <f t="shared" si="1"/>
        <v>404664</v>
      </c>
      <c r="G41" s="246">
        <f>[1]OTCHET!G190</f>
        <v>356198</v>
      </c>
      <c r="H41" s="247">
        <f>[1]OTCHET!H190</f>
        <v>0</v>
      </c>
      <c r="I41" s="247">
        <f>[1]OTCHET!I190</f>
        <v>5770</v>
      </c>
      <c r="J41" s="248">
        <f>[1]OTCHET!J190</f>
        <v>42696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1501300</v>
      </c>
      <c r="F42" s="252">
        <f t="shared" si="1"/>
        <v>1358420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1358420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5092800</v>
      </c>
      <c r="F43" s="258">
        <f t="shared" si="1"/>
        <v>2953643</v>
      </c>
      <c r="G43" s="259">
        <f>+[1]OTCHET!G205+[1]OTCHET!G223+[1]OTCHET!G271</f>
        <v>2905756</v>
      </c>
      <c r="H43" s="260">
        <f>+[1]OTCHET!H205+[1]OTCHET!H223+[1]OTCHET!H271</f>
        <v>7201</v>
      </c>
      <c r="I43" s="260">
        <f>+[1]OTCHET!I205+[1]OTCHET!I223+[1]OTCHET!I271</f>
        <v>40686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1124000</v>
      </c>
      <c r="F49" s="176">
        <f t="shared" si="1"/>
        <v>234905</v>
      </c>
      <c r="G49" s="177">
        <f>[1]OTCHET!G275+[1]OTCHET!G276+[1]OTCHET!G284+[1]OTCHET!G287</f>
        <v>233446</v>
      </c>
      <c r="H49" s="178">
        <f>[1]OTCHET!H275+[1]OTCHET!H276+[1]OTCHET!H284+[1]OTCHET!H287</f>
        <v>1459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-1983900</v>
      </c>
      <c r="F56" s="301">
        <f t="shared" si="5"/>
        <v>-5303622</v>
      </c>
      <c r="G56" s="302">
        <f t="shared" si="5"/>
        <v>-8583081</v>
      </c>
      <c r="H56" s="303">
        <f t="shared" si="5"/>
        <v>0</v>
      </c>
      <c r="I56" s="304">
        <f t="shared" si="5"/>
        <v>0</v>
      </c>
      <c r="J56" s="305">
        <f t="shared" si="5"/>
        <v>3279459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-1983900</v>
      </c>
      <c r="F57" s="307">
        <f t="shared" si="1"/>
        <v>-8102712</v>
      </c>
      <c r="G57" s="308">
        <f>+[1]OTCHET!G361+[1]OTCHET!G375+[1]OTCHET!G388</f>
        <v>-8102712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-480369</v>
      </c>
      <c r="G58" s="313">
        <f>+[1]OTCHET!G383+[1]OTCHET!G391+[1]OTCHET!G396+[1]OTCHET!G399+[1]OTCHET!G402+[1]OTCHET!G405+[1]OTCHET!G406+[1]OTCHET!G409+[1]OTCHET!G422+[1]OTCHET!G423+[1]OTCHET!G424+[1]OTCHET!G425+[1]OTCHET!G426</f>
        <v>-480369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3279459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3279459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10011</v>
      </c>
      <c r="G64" s="345">
        <f t="shared" si="6"/>
        <v>-7862</v>
      </c>
      <c r="H64" s="346">
        <f t="shared" si="6"/>
        <v>-8660</v>
      </c>
      <c r="I64" s="346">
        <f t="shared" si="6"/>
        <v>45021</v>
      </c>
      <c r="J64" s="347">
        <f t="shared" si="6"/>
        <v>-18488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-10011</v>
      </c>
      <c r="G66" s="357">
        <f t="shared" ref="G66:L66" si="8">SUM(+G68+G76+G77+G84+G85+G86+G89+G90+G91+G92+G93+G94+G95)</f>
        <v>7862</v>
      </c>
      <c r="H66" s="358">
        <f>SUM(+H68+H76+H77+H84+H85+H86+H89+H90+H91+H92+H93+H94+H95)</f>
        <v>8660</v>
      </c>
      <c r="I66" s="358">
        <f>SUM(+I68+I76+I77+I84+I85+I86+I89+I90+I91+I92+I93+I94+I95)</f>
        <v>-45021</v>
      </c>
      <c r="J66" s="359">
        <f>SUM(+J68+J76+J77+J84+J85+J86+J89+J90+J91+J92+J93+J94+J95)</f>
        <v>18488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390</v>
      </c>
      <c r="G86" s="318">
        <f t="shared" ref="G86:M86" si="11">+G87+G88</f>
        <v>-22132</v>
      </c>
      <c r="H86" s="319">
        <f>+H87+H88</f>
        <v>0</v>
      </c>
      <c r="I86" s="319">
        <f>+I87+I88</f>
        <v>4034</v>
      </c>
      <c r="J86" s="320">
        <f>+J87+J88</f>
        <v>18488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390</v>
      </c>
      <c r="G88" s="391">
        <f>+[1]OTCHET!G521+[1]OTCHET!G524+[1]OTCHET!G544</f>
        <v>-22132</v>
      </c>
      <c r="H88" s="392">
        <f>+[1]OTCHET!H521+[1]OTCHET!H524+[1]OTCHET!H544</f>
        <v>0</v>
      </c>
      <c r="I88" s="392">
        <f>+[1]OTCHET!I521+[1]OTCHET!I524+[1]OTCHET!I544</f>
        <v>4034</v>
      </c>
      <c r="J88" s="393">
        <f>+[1]OTCHET!J521+[1]OTCHET!J524+[1]OTCHET!J544</f>
        <v>18488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194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194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-10595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-7181</v>
      </c>
      <c r="I91" s="178">
        <f>+[1]OTCHET!I573+[1]OTCHET!I574+[1]OTCHET!I575+[1]OTCHET!I576+[1]OTCHET!I577+[1]OTCHET!I578+[1]OTCHET!I579</f>
        <v>-3414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29994</v>
      </c>
      <c r="H95" s="130">
        <f>[1]OTCHET!H591</f>
        <v>15647</v>
      </c>
      <c r="I95" s="130">
        <f>[1]OTCHET!I591</f>
        <v>-45641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-13691</v>
      </c>
      <c r="H96" s="406">
        <f>+[1]OTCHET!H594</f>
        <v>13691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44538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2021-12-13T00:38:30Z</dcterms:created>
  <dcterms:modified xsi:type="dcterms:W3CDTF">2021-12-13T00:38:58Z</dcterms:modified>
</cp:coreProperties>
</file>