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0" yWindow="0" windowWidth="21792" windowHeight="12912"/>
  </bookViews>
  <sheets>
    <sheet name="Осигурени лица" sheetId="1" r:id="rId1"/>
    <sheet name="Натрупани средства" sheetId="2" r:id="rId2"/>
    <sheet name="-" sheetId="3" state="veryHidden" r:id="rId3"/>
  </sheets>
  <calcPr calcId="125725"/>
</workbook>
</file>

<file path=xl/calcChain.xml><?xml version="1.0" encoding="utf-8"?>
<calcChain xmlns="http://schemas.openxmlformats.org/spreadsheetml/2006/main">
  <c r="M7" i="1"/>
  <c r="M8"/>
  <c r="M6" i="2"/>
  <c r="M7"/>
  <c r="M6" i="1"/>
  <c r="E12" i="2" l="1"/>
  <c r="M16"/>
  <c r="E8"/>
  <c r="M8"/>
  <c r="D8"/>
  <c r="L20"/>
  <c r="I16"/>
  <c r="C6"/>
  <c r="F20"/>
  <c r="C11"/>
  <c r="P6" i="3"/>
  <c r="H16" i="2"/>
  <c r="L16"/>
  <c r="J20"/>
  <c r="C7"/>
  <c r="L8"/>
  <c r="I8"/>
  <c r="D16"/>
  <c r="C8" i="1"/>
  <c r="D10" i="2"/>
  <c r="E10"/>
  <c r="F10"/>
  <c r="G10"/>
  <c r="H10"/>
  <c r="I10"/>
  <c r="J10"/>
  <c r="K10"/>
  <c r="L10"/>
  <c r="M10"/>
  <c r="N10"/>
  <c r="D11"/>
  <c r="E11"/>
  <c r="F11"/>
  <c r="G11"/>
  <c r="H11"/>
  <c r="I11"/>
  <c r="J11"/>
  <c r="K11"/>
  <c r="L11"/>
  <c r="M11"/>
  <c r="N11"/>
  <c r="F12"/>
  <c r="G12"/>
  <c r="H12"/>
  <c r="I12"/>
  <c r="J12"/>
  <c r="K12"/>
  <c r="L12"/>
  <c r="M12"/>
  <c r="N12"/>
  <c r="D14"/>
  <c r="E14"/>
  <c r="F14"/>
  <c r="G14"/>
  <c r="H14"/>
  <c r="I14"/>
  <c r="J14"/>
  <c r="K14"/>
  <c r="L14"/>
  <c r="M14"/>
  <c r="N14"/>
  <c r="D15"/>
  <c r="E15"/>
  <c r="F15"/>
  <c r="G15"/>
  <c r="H15"/>
  <c r="I15"/>
  <c r="J15"/>
  <c r="K15"/>
  <c r="L15"/>
  <c r="M15"/>
  <c r="N15"/>
  <c r="E16"/>
  <c r="F16"/>
  <c r="G16"/>
  <c r="J16"/>
  <c r="K16"/>
  <c r="N16"/>
  <c r="D18"/>
  <c r="E18"/>
  <c r="F18"/>
  <c r="G18"/>
  <c r="H18"/>
  <c r="I18"/>
  <c r="J18"/>
  <c r="K18"/>
  <c r="L18"/>
  <c r="M18"/>
  <c r="N18"/>
  <c r="D19"/>
  <c r="E19"/>
  <c r="F19"/>
  <c r="G19"/>
  <c r="H19"/>
  <c r="I19"/>
  <c r="J19"/>
  <c r="K19"/>
  <c r="L19"/>
  <c r="M19"/>
  <c r="N19"/>
  <c r="D20"/>
  <c r="E20"/>
  <c r="G20"/>
  <c r="H20"/>
  <c r="I20"/>
  <c r="K20"/>
  <c r="M20"/>
  <c r="N20"/>
  <c r="C18"/>
  <c r="D6"/>
  <c r="E6"/>
  <c r="F6"/>
  <c r="G6"/>
  <c r="H6"/>
  <c r="I6"/>
  <c r="J6"/>
  <c r="K6"/>
  <c r="L6"/>
  <c r="D7"/>
  <c r="E7"/>
  <c r="F7"/>
  <c r="G7"/>
  <c r="H7"/>
  <c r="I7"/>
  <c r="J7"/>
  <c r="K7"/>
  <c r="L7"/>
  <c r="F8"/>
  <c r="G8"/>
  <c r="H8"/>
  <c r="J8"/>
  <c r="K8"/>
  <c r="B2"/>
  <c r="B2" i="1"/>
  <c r="D18"/>
  <c r="E18"/>
  <c r="F18"/>
  <c r="G18"/>
  <c r="H18"/>
  <c r="I18"/>
  <c r="J18"/>
  <c r="K18"/>
  <c r="L18"/>
  <c r="M18"/>
  <c r="N18"/>
  <c r="D19"/>
  <c r="E19"/>
  <c r="F19"/>
  <c r="G19"/>
  <c r="H19"/>
  <c r="I19"/>
  <c r="J19"/>
  <c r="K19"/>
  <c r="L19"/>
  <c r="M19"/>
  <c r="N19"/>
  <c r="D20"/>
  <c r="E20"/>
  <c r="F20"/>
  <c r="G20"/>
  <c r="H20"/>
  <c r="I20"/>
  <c r="J20"/>
  <c r="K20"/>
  <c r="L20"/>
  <c r="M20"/>
  <c r="N20"/>
  <c r="D14"/>
  <c r="E14"/>
  <c r="F14"/>
  <c r="G14"/>
  <c r="H14"/>
  <c r="I14"/>
  <c r="J14"/>
  <c r="K14"/>
  <c r="L14"/>
  <c r="M14"/>
  <c r="N14"/>
  <c r="D15"/>
  <c r="E15"/>
  <c r="F15"/>
  <c r="G15"/>
  <c r="H15"/>
  <c r="I15"/>
  <c r="J15"/>
  <c r="K15"/>
  <c r="L15"/>
  <c r="M15"/>
  <c r="N15"/>
  <c r="D16"/>
  <c r="E16"/>
  <c r="F16"/>
  <c r="G16"/>
  <c r="H16"/>
  <c r="I16"/>
  <c r="J16"/>
  <c r="K16"/>
  <c r="L16"/>
  <c r="M16"/>
  <c r="N16"/>
  <c r="C18"/>
  <c r="C15"/>
  <c r="C14"/>
  <c r="O19"/>
  <c r="O18"/>
  <c r="O15"/>
  <c r="O14"/>
  <c r="O11"/>
  <c r="O10"/>
  <c r="D10"/>
  <c r="E10"/>
  <c r="F10"/>
  <c r="G10"/>
  <c r="H10"/>
  <c r="I10"/>
  <c r="J10"/>
  <c r="K10"/>
  <c r="L10"/>
  <c r="M10"/>
  <c r="N10"/>
  <c r="D11"/>
  <c r="E11"/>
  <c r="F11"/>
  <c r="G11"/>
  <c r="H11"/>
  <c r="I11"/>
  <c r="J11"/>
  <c r="K11"/>
  <c r="L11"/>
  <c r="M11"/>
  <c r="N11"/>
  <c r="E12"/>
  <c r="F12"/>
  <c r="G12"/>
  <c r="H12"/>
  <c r="I12"/>
  <c r="J12"/>
  <c r="K12"/>
  <c r="L12"/>
  <c r="M12"/>
  <c r="N12"/>
  <c r="C12"/>
  <c r="C11"/>
  <c r="C10"/>
  <c r="O7"/>
  <c r="O6"/>
  <c r="C7"/>
  <c r="D7"/>
  <c r="E7"/>
  <c r="F7"/>
  <c r="G7"/>
  <c r="H7"/>
  <c r="I7"/>
  <c r="J7"/>
  <c r="K7"/>
  <c r="L7"/>
  <c r="D8"/>
  <c r="F8"/>
  <c r="G8"/>
  <c r="H8"/>
  <c r="I8"/>
  <c r="J8"/>
  <c r="K8"/>
  <c r="L8"/>
  <c r="D6"/>
  <c r="E6"/>
  <c r="F6"/>
  <c r="G6"/>
  <c r="H6"/>
  <c r="I6"/>
  <c r="J6"/>
  <c r="K6"/>
  <c r="L6"/>
  <c r="C6"/>
  <c r="P10" i="3" l="1"/>
  <c r="D12" i="2"/>
  <c r="O12" i="1"/>
  <c r="D12"/>
  <c r="C15" i="2"/>
  <c r="C20" i="1"/>
  <c r="C16"/>
  <c r="P26" i="3"/>
  <c r="C10" i="2"/>
  <c r="E26" i="1"/>
  <c r="E28" s="1"/>
  <c r="C19" i="2"/>
  <c r="C8"/>
  <c r="O8" i="1"/>
  <c r="E8"/>
  <c r="C19"/>
  <c r="C12" i="2" l="1"/>
  <c r="P30" i="3"/>
  <c r="P34"/>
  <c r="E30" i="1"/>
  <c r="D30" i="2"/>
  <c r="E29" i="1"/>
  <c r="D29" i="2"/>
  <c r="D28"/>
  <c r="E27" i="1"/>
  <c r="D27" i="2"/>
  <c r="C16"/>
  <c r="C14"/>
  <c r="P14" i="3" l="1"/>
  <c r="O16" i="1"/>
  <c r="O20"/>
  <c r="P18" i="3"/>
  <c r="P38"/>
  <c r="C20" i="2"/>
</calcChain>
</file>

<file path=xl/sharedStrings.xml><?xml version="1.0" encoding="utf-8"?>
<sst xmlns="http://schemas.openxmlformats.org/spreadsheetml/2006/main" count="134" uniqueCount="40">
  <si>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</si>
  <si>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</si>
  <si>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</si>
  <si>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</si>
  <si>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</si>
  <si>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</si>
  <si>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</si>
  <si>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</si>
  <si>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</si>
  <si>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</si>
  <si>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</si>
  <si>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</si>
  <si>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</si>
  <si>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</si>
  <si>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</si>
  <si>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</si>
  <si>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</si>
  <si>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</si>
  <si>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</si>
  <si>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</si>
  <si>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</si>
  <si>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</si>
  <si>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</si>
  <si>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</si>
  <si>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</si>
  <si>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</si>
  <si>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</si>
  <si>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</si>
  <si>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</si>
  <si>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</si>
  <si>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</si>
  <si>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</si>
  <si>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</si>
  <si>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</si>
  <si>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</si>
  <si>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>-</t>
  </si>
  <si>
    <t>УПФ**</t>
  </si>
  <si>
    <t>ППФ***</t>
  </si>
  <si>
    <t>Осигурени лица във фондовете за допълнително пенсионно осигуряване по пол и възраст към 31.12.2020 г.</t>
  </si>
  <si>
    <t>Среден размер на натрупаните средства на едно осигурено лице* според пола и възрастта към 31.12.2020 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</si>
</sst>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2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5" fillId="0" borderId="0" xfId="1"/>
    <xf numFmtId="0" fontId="2" fillId="0" borderId="0" xfId="1" applyFont="1"/>
    <xf numFmtId="4" fontId="2" fillId="0" borderId="0" xfId="1" applyNumberFormat="1" applyFont="1"/>
    <xf numFmtId="4" fontId="5" fillId="0" borderId="0" xfId="1" applyNumberFormat="1"/>
    <xf numFmtId="0" fontId="6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left" vertical="center" readingOrder="1"/>
      <protection hidden="1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1" fontId="2" fillId="0" borderId="0" xfId="0" applyNumberFormat="1" applyFont="1" applyBorder="1" applyProtection="1">
      <protection locked="0"/>
    </xf>
    <xf numFmtId="1" fontId="2" fillId="0" borderId="0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protection locked="0" hidden="1"/>
    </xf>
    <xf numFmtId="3" fontId="0" fillId="0" borderId="2" xfId="0" applyNumberFormat="1" applyBorder="1" applyProtection="1"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165" fontId="0" fillId="0" borderId="2" xfId="0" applyNumberFormat="1" applyBorder="1" applyProtection="1">
      <protection locked="0" hidden="1"/>
    </xf>
    <xf numFmtId="0" fontId="2" fillId="0" borderId="1" xfId="0" applyFont="1" applyBorder="1" applyAlignment="1" applyProtection="1">
      <protection locked="0" hidden="1"/>
    </xf>
    <xf numFmtId="3" fontId="2" fillId="0" borderId="2" xfId="0" applyNumberFormat="1" applyFont="1" applyBorder="1" applyProtection="1">
      <protection locked="0" hidden="1"/>
    </xf>
    <xf numFmtId="0" fontId="2" fillId="2" borderId="2" xfId="0" applyFont="1" applyFill="1" applyBorder="1" applyAlignment="1" applyProtection="1">
      <alignment horizontal="center" vertical="center"/>
      <protection locked="0" hidden="1"/>
    </xf>
    <xf numFmtId="165" fontId="5" fillId="0" borderId="2" xfId="0" applyNumberFormat="1" applyFont="1" applyBorder="1" applyProtection="1"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4" fontId="0" fillId="2" borderId="2" xfId="0" applyNumberFormat="1" applyFill="1" applyBorder="1" applyAlignment="1" applyProtection="1">
      <alignment horizontal="center" vertical="center"/>
      <protection locked="0" hidden="1"/>
    </xf>
    <xf numFmtId="4" fontId="2" fillId="0" borderId="2" xfId="0" applyNumberFormat="1" applyFont="1" applyBorder="1" applyAlignment="1" applyProtection="1">
      <alignment horizontal="right" vertical="center"/>
      <protection locked="0" hidden="1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0" fillId="0" borderId="1" xfId="0" applyBorder="1" applyAlignment="1"/>
    <xf numFmtId="3" fontId="0" fillId="0" borderId="2" xfId="0" applyNumberFormat="1" applyBorder="1"/>
    <xf numFmtId="0" fontId="0" fillId="2" borderId="2" xfId="0" applyFill="1" applyBorder="1" applyAlignment="1">
      <alignment horizontal="center" vertical="center"/>
    </xf>
    <xf numFmtId="164" fontId="0" fillId="0" borderId="2" xfId="0" applyNumberFormat="1" applyBorder="1"/>
    <xf numFmtId="3" fontId="0" fillId="0" borderId="0" xfId="0" applyNumberFormat="1" applyBorder="1"/>
    <xf numFmtId="0" fontId="2" fillId="0" borderId="1" xfId="0" applyFont="1" applyBorder="1" applyAlignment="1"/>
    <xf numFmtId="3" fontId="2" fillId="0" borderId="2" xfId="0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Continuous"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0" xfId="0" applyFont="1" applyBorder="1" applyAlignment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0" fontId="0" fillId="0" borderId="0" xfId="0" applyBorder="1"/>
    <xf numFmtId="4" fontId="2" fillId="0" borderId="2" xfId="0" applyNumberFormat="1" applyFont="1" applyBorder="1" applyAlignment="1">
      <alignment horizontal="right" vertical="center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2" fillId="0" borderId="5" xfId="0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left" vertical="justify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 wrapText="1"/>
      <protection locked="0" hidden="1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31.12.2020 г.</c:v>
            </c:pt>
          </c:strCache>
        </c:strRef>
      </c:tx>
      <c:layout>
        <c:manualLayout>
          <c:xMode val="edge"/>
          <c:yMode val="edge"/>
          <c:x val="0.19640564826700899"/>
          <c:y val="3.8327526132404179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plotArea>
      <c:layout>
        <c:manualLayout>
          <c:layoutTarget val="inner"/>
          <c:xMode val="edge"/>
          <c:yMode val="edge"/>
          <c:x val="9.4993581514762518E-2"/>
          <c:y val="0.14285714285714426"/>
          <c:w val="0.8870346598202824"/>
          <c:h val="0.64111498257840194"/>
        </c:manualLayout>
      </c:layout>
      <c:lineChart>
        <c:grouping val="standard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14322</c:v>
                </c:pt>
                <c:pt idx="1">
                  <c:v>121043</c:v>
                </c:pt>
                <c:pt idx="2">
                  <c:v>183057</c:v>
                </c:pt>
                <c:pt idx="3">
                  <c:v>252378</c:v>
                </c:pt>
                <c:pt idx="4">
                  <c:v>274141</c:v>
                </c:pt>
                <c:pt idx="5">
                  <c:v>296761</c:v>
                </c:pt>
                <c:pt idx="6">
                  <c:v>303811</c:v>
                </c:pt>
                <c:pt idx="7">
                  <c:v>264867</c:v>
                </c:pt>
                <c:pt idx="8">
                  <c:v>223617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13071</c:v>
                </c:pt>
                <c:pt idx="1">
                  <c:v>104939</c:v>
                </c:pt>
                <c:pt idx="2">
                  <c:v>164256</c:v>
                </c:pt>
                <c:pt idx="3">
                  <c:v>231141</c:v>
                </c:pt>
                <c:pt idx="4">
                  <c:v>250323</c:v>
                </c:pt>
                <c:pt idx="5">
                  <c:v>275790</c:v>
                </c:pt>
                <c:pt idx="6">
                  <c:v>289019</c:v>
                </c:pt>
                <c:pt idx="7">
                  <c:v>256817</c:v>
                </c:pt>
                <c:pt idx="8">
                  <c:v>229016</c:v>
                </c:pt>
                <c:pt idx="9">
                  <c:v>51595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91B-4882-A657-9FAE6EA72B84}"/>
            </c:ext>
          </c:extLst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27393</c:v>
                </c:pt>
                <c:pt idx="1">
                  <c:v>225982</c:v>
                </c:pt>
                <c:pt idx="2">
                  <c:v>347313</c:v>
                </c:pt>
                <c:pt idx="3">
                  <c:v>483519</c:v>
                </c:pt>
                <c:pt idx="4">
                  <c:v>524464</c:v>
                </c:pt>
                <c:pt idx="5">
                  <c:v>572551</c:v>
                </c:pt>
                <c:pt idx="6">
                  <c:v>592830</c:v>
                </c:pt>
                <c:pt idx="7">
                  <c:v>521684</c:v>
                </c:pt>
                <c:pt idx="8">
                  <c:v>452633</c:v>
                </c:pt>
                <c:pt idx="9">
                  <c:v>102197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91B-4882-A657-9FAE6EA72B84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91B-4882-A657-9FAE6EA72B84}"/>
            </c:ext>
          </c:extLst>
        </c:ser>
        <c:marker val="1"/>
        <c:axId val="134488448"/>
        <c:axId val="134489984"/>
      </c:lineChart>
      <c:catAx>
        <c:axId val="1344884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4489984"/>
        <c:crosses val="autoZero"/>
        <c:auto val="1"/>
        <c:lblAlgn val="ctr"/>
        <c:lblOffset val="100"/>
        <c:tickLblSkip val="1"/>
        <c:tickMarkSkip val="1"/>
      </c:catAx>
      <c:valAx>
        <c:axId val="134489984"/>
        <c:scaling>
          <c:orientation val="minMax"/>
          <c:max val="600000"/>
          <c:min val="0"/>
        </c:scaling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448844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663"/>
          <c:w val="0.5224646983311938"/>
          <c:h val="8.013937282230002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strRef>
          <c:f>'Натрупани средства'!$D$28</c:f>
          <c:strCache>
            <c:ptCount val="1"/>
            <c:pt idx="0">
              <c:v>Среден размер* на натрупаните средства на едно осигурено лице в ППФ**** към 31.12.2020 г.</c:v>
            </c:pt>
          </c:strCache>
        </c:strRef>
      </c:tx>
      <c:layout>
        <c:manualLayout>
          <c:xMode val="edge"/>
          <c:yMode val="edge"/>
          <c:x val="0.14320109627873578"/>
          <c:y val="3.437500000000001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4237.2521917481508</c:v>
                </c:pt>
                <c:pt idx="1">
                  <c:v>416.94745762711869</c:v>
                </c:pt>
                <c:pt idx="2">
                  <c:v>1329.1294921874999</c:v>
                </c:pt>
                <c:pt idx="3">
                  <c:v>2027.2537741729261</c:v>
                </c:pt>
                <c:pt idx="4">
                  <c:v>3016.6562743095446</c:v>
                </c:pt>
                <c:pt idx="5">
                  <c:v>3778.7176480936637</c:v>
                </c:pt>
                <c:pt idx="6">
                  <c:v>4359.9971559613041</c:v>
                </c:pt>
                <c:pt idx="7">
                  <c:v>5275.7960350124631</c:v>
                </c:pt>
                <c:pt idx="8">
                  <c:v>6228.5143860700246</c:v>
                </c:pt>
                <c:pt idx="9">
                  <c:v>4885.027368434261</c:v>
                </c:pt>
                <c:pt idx="10">
                  <c:v>1991.8336806221369</c:v>
                </c:pt>
                <c:pt idx="11">
                  <c:v>802.67775611250067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3216.3484546155828</c:v>
                </c:pt>
                <c:pt idx="1">
                  <c:v>702.36125000000004</c:v>
                </c:pt>
                <c:pt idx="2">
                  <c:v>1466.4343636363635</c:v>
                </c:pt>
                <c:pt idx="3">
                  <c:v>2178.6183174958078</c:v>
                </c:pt>
                <c:pt idx="4">
                  <c:v>2749.6770921523926</c:v>
                </c:pt>
                <c:pt idx="5">
                  <c:v>3062.1417043172692</c:v>
                </c:pt>
                <c:pt idx="6">
                  <c:v>3327.7392317880795</c:v>
                </c:pt>
                <c:pt idx="7">
                  <c:v>4089.6349591664321</c:v>
                </c:pt>
                <c:pt idx="8">
                  <c:v>5235.4266415779912</c:v>
                </c:pt>
                <c:pt idx="9">
                  <c:v>3080.4535472909197</c:v>
                </c:pt>
                <c:pt idx="10">
                  <c:v>1807.5107632743361</c:v>
                </c:pt>
                <c:pt idx="11">
                  <c:v>751.65677637947726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4405.7986050317031</c:v>
                </c:pt>
                <c:pt idx="1">
                  <c:v>372.17666666666673</c:v>
                </c:pt>
                <c:pt idx="2">
                  <c:v>1298.1372845417236</c:v>
                </c:pt>
                <c:pt idx="3">
                  <c:v>2002.0051804195803</c:v>
                </c:pt>
                <c:pt idx="4">
                  <c:v>3056.7920227139221</c:v>
                </c:pt>
                <c:pt idx="5">
                  <c:v>3877.2113020527859</c:v>
                </c:pt>
                <c:pt idx="6">
                  <c:v>4494.3322653960749</c:v>
                </c:pt>
                <c:pt idx="7">
                  <c:v>5464.4618198920507</c:v>
                </c:pt>
                <c:pt idx="8">
                  <c:v>6395.9556200770176</c:v>
                </c:pt>
                <c:pt idx="9">
                  <c:v>5161.6938671490598</c:v>
                </c:pt>
                <c:pt idx="10">
                  <c:v>2022.9558168347651</c:v>
                </c:pt>
                <c:pt idx="11">
                  <c:v>820.94500693192845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axId val="135817856"/>
        <c:axId val="135831936"/>
      </c:barChart>
      <c:catAx>
        <c:axId val="13581785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5831936"/>
        <c:crosses val="autoZero"/>
        <c:auto val="1"/>
        <c:lblAlgn val="ctr"/>
        <c:lblOffset val="100"/>
        <c:tickLblSkip val="1"/>
        <c:tickMarkSkip val="1"/>
      </c:catAx>
      <c:valAx>
        <c:axId val="135831936"/>
        <c:scaling>
          <c:orientation val="minMax"/>
          <c:min val="0"/>
        </c:scaling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5817856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31"/>
          <c:y val="0.44374999999999998"/>
          <c:w val="5.8965245831726514E-2"/>
          <c:h val="0.3625000000000003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0.78740157480314954" l="0.74803149606299624" r="0.74803149606299624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strRef>
          <c:f>'Натрупани средства'!$D$29</c:f>
          <c:strCache>
            <c:ptCount val="1"/>
            <c:pt idx="0">
              <c:v>Среден размер* на натрупаните средства на едно осигурено лице в ДПФ към 31.12.2020 г.</c:v>
            </c:pt>
          </c:strCache>
        </c:strRef>
      </c:tx>
      <c:layout>
        <c:manualLayout>
          <c:xMode val="edge"/>
          <c:yMode val="edge"/>
          <c:x val="0.14405763641880878"/>
          <c:y val="3.4482758620689655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plotArea>
      <c:layout>
        <c:manualLayout>
          <c:layoutTarget val="inner"/>
          <c:xMode val="edge"/>
          <c:yMode val="edge"/>
          <c:x val="8.0432172869147653E-2"/>
          <c:y val="0.12225724042607659"/>
          <c:w val="0.84393757503001199"/>
          <c:h val="0.68025182493483194"/>
        </c:manualLayout>
      </c:layout>
      <c:barChart>
        <c:barDir val="bar"/>
        <c:grouping val="clustered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1891.9567242231271</c:v>
                </c:pt>
                <c:pt idx="1">
                  <c:v>1195.608609865471</c:v>
                </c:pt>
                <c:pt idx="2">
                  <c:v>1173.0514820654314</c:v>
                </c:pt>
                <c:pt idx="3">
                  <c:v>745.23653835746177</c:v>
                </c:pt>
                <c:pt idx="4">
                  <c:v>1306.9136089985302</c:v>
                </c:pt>
                <c:pt idx="5">
                  <c:v>1574.1891084203603</c:v>
                </c:pt>
                <c:pt idx="6">
                  <c:v>2025.0231214838257</c:v>
                </c:pt>
                <c:pt idx="7">
                  <c:v>2214.1500886699505</c:v>
                </c:pt>
                <c:pt idx="8">
                  <c:v>2420.510418940748</c:v>
                </c:pt>
                <c:pt idx="9">
                  <c:v>2245.7929804383739</c:v>
                </c:pt>
                <c:pt idx="10">
                  <c:v>2008.0762461634265</c:v>
                </c:pt>
                <c:pt idx="11">
                  <c:v>1237.5389904343117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1679.5085886247257</c:v>
                </c:pt>
                <c:pt idx="1">
                  <c:v>1344.8616842105264</c:v>
                </c:pt>
                <c:pt idx="2">
                  <c:v>2510.7130769230766</c:v>
                </c:pt>
                <c:pt idx="3">
                  <c:v>737.84018082865168</c:v>
                </c:pt>
                <c:pt idx="4">
                  <c:v>1149.4020988718271</c:v>
                </c:pt>
                <c:pt idx="5">
                  <c:v>1572.4685791204079</c:v>
                </c:pt>
                <c:pt idx="6">
                  <c:v>1873.7545583434994</c:v>
                </c:pt>
                <c:pt idx="7">
                  <c:v>1915.3719353460931</c:v>
                </c:pt>
                <c:pt idx="8">
                  <c:v>2028.8730533327373</c:v>
                </c:pt>
                <c:pt idx="9">
                  <c:v>1835.2040904654207</c:v>
                </c:pt>
                <c:pt idx="10">
                  <c:v>1769.3187841250344</c:v>
                </c:pt>
                <c:pt idx="11">
                  <c:v>1164.2995508732481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2051.3438002038788</c:v>
                </c:pt>
                <c:pt idx="1">
                  <c:v>1084.8348437500001</c:v>
                </c:pt>
                <c:pt idx="2">
                  <c:v>465.73117505272671</c:v>
                </c:pt>
                <c:pt idx="3">
                  <c:v>749.87330398415145</c:v>
                </c:pt>
                <c:pt idx="4">
                  <c:v>1415.4120933621155</c:v>
                </c:pt>
                <c:pt idx="5">
                  <c:v>1575.4947000759303</c:v>
                </c:pt>
                <c:pt idx="6">
                  <c:v>2145.9877179845494</c:v>
                </c:pt>
                <c:pt idx="7">
                  <c:v>2434.2847830619144</c:v>
                </c:pt>
                <c:pt idx="8">
                  <c:v>2713.098840739442</c:v>
                </c:pt>
                <c:pt idx="9">
                  <c:v>2571.0322186392095</c:v>
                </c:pt>
                <c:pt idx="10">
                  <c:v>2191.5249120323024</c:v>
                </c:pt>
                <c:pt idx="11">
                  <c:v>1291.2812484176088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axId val="135862912"/>
        <c:axId val="135881088"/>
      </c:barChart>
      <c:catAx>
        <c:axId val="13586291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5881088"/>
        <c:crosses val="autoZero"/>
        <c:auto val="1"/>
        <c:lblAlgn val="ctr"/>
        <c:lblOffset val="100"/>
        <c:tickLblSkip val="1"/>
        <c:tickMarkSkip val="1"/>
      </c:catAx>
      <c:valAx>
        <c:axId val="135881088"/>
        <c:scaling>
          <c:orientation val="minMax"/>
          <c:min val="0"/>
        </c:scaling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5862912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42"/>
          <c:y val="0.45454611277038626"/>
          <c:w val="6.1224492349660098E-2"/>
          <c:h val="0.3385586519553431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strRef>
          <c:f>'Натрупани средства'!$D$30</c:f>
          <c:strCache>
            <c:ptCount val="1"/>
            <c:pt idx="0">
              <c:v>Среден размер* на натрупаните средства на едно осигурено лице в ДПФПС към 31.12.2020 г.</c:v>
            </c:pt>
          </c:strCache>
        </c:strRef>
      </c:tx>
      <c:layout>
        <c:manualLayout>
          <c:xMode val="edge"/>
          <c:yMode val="edge"/>
          <c:x val="0.13309361329833772"/>
          <c:y val="3.606557377049180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plotArea>
      <c:layout>
        <c:manualLayout>
          <c:layoutTarget val="inner"/>
          <c:xMode val="edge"/>
          <c:yMode val="edge"/>
          <c:x val="8.0335825483159817E-2"/>
          <c:y val="0.13442622950819674"/>
          <c:w val="0.84042582177227854"/>
          <c:h val="0.66885245901639756"/>
        </c:manualLayout>
      </c:layout>
      <c:barChart>
        <c:barDir val="bar"/>
        <c:grouping val="clustered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1802.2561885973566</c:v>
                </c:pt>
                <c:pt idx="1">
                  <c:v>98.722499999999997</c:v>
                </c:pt>
                <c:pt idx="2">
                  <c:v>397.17220720720724</c:v>
                </c:pt>
                <c:pt idx="3">
                  <c:v>744.97028397565919</c:v>
                </c:pt>
                <c:pt idx="4">
                  <c:v>1249.9044300059068</c:v>
                </c:pt>
                <c:pt idx="5">
                  <c:v>1855.9678120411161</c:v>
                </c:pt>
                <c:pt idx="6">
                  <c:v>2032.1521807228917</c:v>
                </c:pt>
                <c:pt idx="7">
                  <c:v>2302.6695933609963</c:v>
                </c:pt>
                <c:pt idx="8">
                  <c:v>2634.1058446601937</c:v>
                </c:pt>
                <c:pt idx="9">
                  <c:v>2187.8292088197149</c:v>
                </c:pt>
                <c:pt idx="10">
                  <c:v>2227.4971345029239</c:v>
                </c:pt>
                <c:pt idx="11">
                  <c:v>1266.4623076923076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1889.0215519682811</c:v>
                </c:pt>
                <c:pt idx="1">
                  <c:v>95.98</c:v>
                </c:pt>
                <c:pt idx="2">
                  <c:v>392.85</c:v>
                </c:pt>
                <c:pt idx="3">
                  <c:v>768.66</c:v>
                </c:pt>
                <c:pt idx="4">
                  <c:v>1303.2</c:v>
                </c:pt>
                <c:pt idx="5">
                  <c:v>1943.91</c:v>
                </c:pt>
                <c:pt idx="6">
                  <c:v>2113.67</c:v>
                </c:pt>
                <c:pt idx="7">
                  <c:v>2414.04</c:v>
                </c:pt>
                <c:pt idx="8">
                  <c:v>2891.47</c:v>
                </c:pt>
                <c:pt idx="9">
                  <c:v>2331.3200000000002</c:v>
                </c:pt>
                <c:pt idx="10">
                  <c:v>2300.5500000000002</c:v>
                </c:pt>
                <c:pt idx="11">
                  <c:v>1348.61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1603.0569050715214</c:v>
                </c:pt>
                <c:pt idx="1">
                  <c:v>106.95</c:v>
                </c:pt>
                <c:pt idx="2">
                  <c:v>408.58</c:v>
                </c:pt>
                <c:pt idx="3">
                  <c:v>675.6</c:v>
                </c:pt>
                <c:pt idx="4">
                  <c:v>1117.1600000000001</c:v>
                </c:pt>
                <c:pt idx="5">
                  <c:v>1663.62</c:v>
                </c:pt>
                <c:pt idx="6">
                  <c:v>1846.24</c:v>
                </c:pt>
                <c:pt idx="7">
                  <c:v>2059.0100000000002</c:v>
                </c:pt>
                <c:pt idx="8">
                  <c:v>2047.25</c:v>
                </c:pt>
                <c:pt idx="9">
                  <c:v>1828.45</c:v>
                </c:pt>
                <c:pt idx="10">
                  <c:v>2094.0700000000002</c:v>
                </c:pt>
                <c:pt idx="11">
                  <c:v>1196.05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axId val="135920256"/>
        <c:axId val="135991680"/>
      </c:barChart>
      <c:catAx>
        <c:axId val="13592025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5991680"/>
        <c:crosses val="autoZero"/>
        <c:auto val="1"/>
        <c:lblAlgn val="ctr"/>
        <c:lblOffset val="100"/>
        <c:tickLblSkip val="1"/>
        <c:tickMarkSkip val="1"/>
      </c:catAx>
      <c:valAx>
        <c:axId val="135991680"/>
        <c:scaling>
          <c:orientation val="minMax"/>
          <c:min val="0"/>
        </c:scaling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5920256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108"/>
          <c:y val="0.45573770491803273"/>
          <c:w val="5.4025496812898463E-2"/>
          <c:h val="0.354098360655737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31.12.2020 г.</c:v>
            </c:pt>
          </c:strCache>
        </c:strRef>
      </c:tx>
      <c:layout>
        <c:manualLayout>
          <c:xMode val="edge"/>
          <c:yMode val="edge"/>
          <c:x val="0.20486569140445154"/>
          <c:y val="5.128205128205128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51</c:v>
                </c:pt>
                <c:pt idx="1">
                  <c:v>2924</c:v>
                </c:pt>
                <c:pt idx="2">
                  <c:v>10725</c:v>
                </c:pt>
                <c:pt idx="3">
                  <c:v>20428</c:v>
                </c:pt>
                <c:pt idx="4">
                  <c:v>28985</c:v>
                </c:pt>
                <c:pt idx="5">
                  <c:v>40611</c:v>
                </c:pt>
                <c:pt idx="6">
                  <c:v>44651</c:v>
                </c:pt>
                <c:pt idx="7">
                  <c:v>45704</c:v>
                </c:pt>
                <c:pt idx="8">
                  <c:v>34550</c:v>
                </c:pt>
                <c:pt idx="9">
                  <c:v>16062</c:v>
                </c:pt>
                <c:pt idx="10">
                  <c:v>14426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8</c:v>
                </c:pt>
                <c:pt idx="1">
                  <c:v>660</c:v>
                </c:pt>
                <c:pt idx="2">
                  <c:v>1789</c:v>
                </c:pt>
                <c:pt idx="3">
                  <c:v>3071</c:v>
                </c:pt>
                <c:pt idx="4">
                  <c:v>3984</c:v>
                </c:pt>
                <c:pt idx="5">
                  <c:v>5285</c:v>
                </c:pt>
                <c:pt idx="6">
                  <c:v>7102</c:v>
                </c:pt>
                <c:pt idx="7">
                  <c:v>7706</c:v>
                </c:pt>
                <c:pt idx="8">
                  <c:v>5297</c:v>
                </c:pt>
                <c:pt idx="9">
                  <c:v>2712</c:v>
                </c:pt>
                <c:pt idx="10">
                  <c:v>5165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59</c:v>
                </c:pt>
                <c:pt idx="1">
                  <c:v>3584</c:v>
                </c:pt>
                <c:pt idx="2">
                  <c:v>12514</c:v>
                </c:pt>
                <c:pt idx="3">
                  <c:v>23499</c:v>
                </c:pt>
                <c:pt idx="4">
                  <c:v>32969</c:v>
                </c:pt>
                <c:pt idx="5">
                  <c:v>45896</c:v>
                </c:pt>
                <c:pt idx="6">
                  <c:v>51753</c:v>
                </c:pt>
                <c:pt idx="7">
                  <c:v>53410</c:v>
                </c:pt>
                <c:pt idx="8">
                  <c:v>39847</c:v>
                </c:pt>
                <c:pt idx="9">
                  <c:v>18774</c:v>
                </c:pt>
                <c:pt idx="10">
                  <c:v>19591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marker val="1"/>
        <c:axId val="134809472"/>
        <c:axId val="134811008"/>
      </c:lineChart>
      <c:catAx>
        <c:axId val="1348094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4811008"/>
        <c:crosses val="autoZero"/>
        <c:auto val="1"/>
        <c:lblAlgn val="ctr"/>
        <c:lblOffset val="100"/>
        <c:tickLblSkip val="1"/>
        <c:tickMarkSkip val="1"/>
      </c:catAx>
      <c:valAx>
        <c:axId val="134811008"/>
        <c:scaling>
          <c:orientation val="minMax"/>
          <c:max val="55000"/>
          <c:min val="0"/>
        </c:scaling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4809472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31.12.2020 г.</c:v>
            </c:pt>
          </c:strCache>
        </c:strRef>
      </c:tx>
      <c:layout>
        <c:manualLayout>
          <c:xMode val="edge"/>
          <c:yMode val="edge"/>
          <c:x val="0.20076726342711132"/>
          <c:y val="3.8327526132404179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234"/>
        </c:manualLayout>
      </c:layout>
      <c:lineChart>
        <c:grouping val="standard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128</c:v>
                </c:pt>
                <c:pt idx="1">
                  <c:v>3319</c:v>
                </c:pt>
                <c:pt idx="2">
                  <c:v>9086</c:v>
                </c:pt>
                <c:pt idx="3">
                  <c:v>18530</c:v>
                </c:pt>
                <c:pt idx="4">
                  <c:v>27657</c:v>
                </c:pt>
                <c:pt idx="5">
                  <c:v>37927</c:v>
                </c:pt>
                <c:pt idx="6">
                  <c:v>50844</c:v>
                </c:pt>
                <c:pt idx="7">
                  <c:v>59883</c:v>
                </c:pt>
                <c:pt idx="8">
                  <c:v>53028</c:v>
                </c:pt>
                <c:pt idx="9">
                  <c:v>38139</c:v>
                </c:pt>
                <c:pt idx="10">
                  <c:v>70305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95</c:v>
                </c:pt>
                <c:pt idx="1">
                  <c:v>1755</c:v>
                </c:pt>
                <c:pt idx="2">
                  <c:v>5696</c:v>
                </c:pt>
                <c:pt idx="3">
                  <c:v>12764</c:v>
                </c:pt>
                <c:pt idx="4">
                  <c:v>20987</c:v>
                </c:pt>
                <c:pt idx="5">
                  <c:v>30329</c:v>
                </c:pt>
                <c:pt idx="6">
                  <c:v>37461</c:v>
                </c:pt>
                <c:pt idx="7">
                  <c:v>44738</c:v>
                </c:pt>
                <c:pt idx="8">
                  <c:v>42005</c:v>
                </c:pt>
                <c:pt idx="9">
                  <c:v>29304</c:v>
                </c:pt>
                <c:pt idx="10">
                  <c:v>51589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223</c:v>
                </c:pt>
                <c:pt idx="1">
                  <c:v>5074</c:v>
                </c:pt>
                <c:pt idx="2">
                  <c:v>14782</c:v>
                </c:pt>
                <c:pt idx="3">
                  <c:v>31294</c:v>
                </c:pt>
                <c:pt idx="4">
                  <c:v>48644</c:v>
                </c:pt>
                <c:pt idx="5">
                  <c:v>68256</c:v>
                </c:pt>
                <c:pt idx="6">
                  <c:v>88305</c:v>
                </c:pt>
                <c:pt idx="7">
                  <c:v>104621</c:v>
                </c:pt>
                <c:pt idx="8">
                  <c:v>95033</c:v>
                </c:pt>
                <c:pt idx="9">
                  <c:v>67443</c:v>
                </c:pt>
                <c:pt idx="10">
                  <c:v>121894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marker val="1"/>
        <c:axId val="134990848"/>
        <c:axId val="135332608"/>
      </c:lineChart>
      <c:catAx>
        <c:axId val="1349908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5332608"/>
        <c:crossesAt val="0"/>
        <c:auto val="1"/>
        <c:lblAlgn val="ctr"/>
        <c:lblOffset val="100"/>
        <c:tickLblSkip val="1"/>
        <c:tickMarkSkip val="1"/>
      </c:catAx>
      <c:valAx>
        <c:axId val="135332608"/>
        <c:scaling>
          <c:orientation val="minMax"/>
          <c:max val="122000"/>
          <c:min val="0"/>
        </c:scaling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499084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61"/>
          <c:y val="0.89547038327525663"/>
          <c:w val="0.52046035805625923"/>
          <c:h val="8.013937282230002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31.12.2020 г.</c:v>
            </c:pt>
          </c:strCache>
        </c:strRef>
      </c:tx>
      <c:layout>
        <c:manualLayout>
          <c:xMode val="edge"/>
          <c:yMode val="edge"/>
          <c:x val="0.15074642535354721"/>
          <c:y val="3.7931034482758898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view3D>
      <c:hPercent val="36"/>
      <c:depthPercent val="5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184780473869334E-2"/>
          <c:y val="0.120689756437788"/>
          <c:w val="0.92988690699376852"/>
          <c:h val="0.71379310344828129"/>
        </c:manualLayout>
      </c:layout>
      <c:bar3DChart>
        <c:barDir val="col"/>
        <c:grouping val="clustered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51</c:v>
                </c:pt>
                <c:pt idx="1">
                  <c:v>2924</c:v>
                </c:pt>
                <c:pt idx="2">
                  <c:v>10725</c:v>
                </c:pt>
                <c:pt idx="3">
                  <c:v>20428</c:v>
                </c:pt>
                <c:pt idx="4">
                  <c:v>28985</c:v>
                </c:pt>
                <c:pt idx="5">
                  <c:v>40611</c:v>
                </c:pt>
                <c:pt idx="6">
                  <c:v>44651</c:v>
                </c:pt>
                <c:pt idx="7">
                  <c:v>45704</c:v>
                </c:pt>
                <c:pt idx="8">
                  <c:v>34550</c:v>
                </c:pt>
                <c:pt idx="9">
                  <c:v>16062</c:v>
                </c:pt>
                <c:pt idx="10">
                  <c:v>14426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8</c:v>
                </c:pt>
                <c:pt idx="1">
                  <c:v>660</c:v>
                </c:pt>
                <c:pt idx="2">
                  <c:v>1789</c:v>
                </c:pt>
                <c:pt idx="3">
                  <c:v>3071</c:v>
                </c:pt>
                <c:pt idx="4">
                  <c:v>3984</c:v>
                </c:pt>
                <c:pt idx="5">
                  <c:v>5285</c:v>
                </c:pt>
                <c:pt idx="6">
                  <c:v>7102</c:v>
                </c:pt>
                <c:pt idx="7">
                  <c:v>7706</c:v>
                </c:pt>
                <c:pt idx="8">
                  <c:v>5297</c:v>
                </c:pt>
                <c:pt idx="9">
                  <c:v>2712</c:v>
                </c:pt>
                <c:pt idx="10">
                  <c:v>5165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59</c:v>
                </c:pt>
                <c:pt idx="1">
                  <c:v>3584</c:v>
                </c:pt>
                <c:pt idx="2">
                  <c:v>12514</c:v>
                </c:pt>
                <c:pt idx="3">
                  <c:v>23499</c:v>
                </c:pt>
                <c:pt idx="4">
                  <c:v>32969</c:v>
                </c:pt>
                <c:pt idx="5">
                  <c:v>45896</c:v>
                </c:pt>
                <c:pt idx="6">
                  <c:v>51753</c:v>
                </c:pt>
                <c:pt idx="7">
                  <c:v>53410</c:v>
                </c:pt>
                <c:pt idx="8">
                  <c:v>39847</c:v>
                </c:pt>
                <c:pt idx="9">
                  <c:v>18774</c:v>
                </c:pt>
                <c:pt idx="10">
                  <c:v>19591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gapWidth val="100"/>
        <c:gapDepth val="0"/>
        <c:shape val="box"/>
        <c:axId val="135380352"/>
        <c:axId val="135386240"/>
        <c:axId val="0"/>
      </c:bar3DChart>
      <c:catAx>
        <c:axId val="135380352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5386240"/>
        <c:crosses val="autoZero"/>
        <c:auto val="1"/>
        <c:lblAlgn val="ctr"/>
        <c:lblOffset val="100"/>
        <c:tickLblSkip val="1"/>
        <c:tickMarkSkip val="1"/>
      </c:catAx>
      <c:valAx>
        <c:axId val="135386240"/>
        <c:scaling>
          <c:orientation val="minMax"/>
          <c:max val="55000"/>
          <c:min val="0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5380352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1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" r="0.750000000000004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31.12.2020 г.</c:v>
            </c:pt>
          </c:strCache>
        </c:strRef>
      </c:tx>
      <c:layout>
        <c:manualLayout>
          <c:xMode val="edge"/>
          <c:yMode val="edge"/>
          <c:x val="0.15281899109792518"/>
          <c:y val="3.8194444444444448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view3D>
      <c:hPercent val="37"/>
      <c:depthPercent val="5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128</c:v>
                </c:pt>
                <c:pt idx="1">
                  <c:v>3319</c:v>
                </c:pt>
                <c:pt idx="2">
                  <c:v>9086</c:v>
                </c:pt>
                <c:pt idx="3">
                  <c:v>18530</c:v>
                </c:pt>
                <c:pt idx="4">
                  <c:v>27657</c:v>
                </c:pt>
                <c:pt idx="5">
                  <c:v>37927</c:v>
                </c:pt>
                <c:pt idx="6">
                  <c:v>50844</c:v>
                </c:pt>
                <c:pt idx="7">
                  <c:v>59883</c:v>
                </c:pt>
                <c:pt idx="8">
                  <c:v>53028</c:v>
                </c:pt>
                <c:pt idx="9">
                  <c:v>38139</c:v>
                </c:pt>
                <c:pt idx="10">
                  <c:v>70305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95</c:v>
                </c:pt>
                <c:pt idx="1">
                  <c:v>1755</c:v>
                </c:pt>
                <c:pt idx="2">
                  <c:v>5696</c:v>
                </c:pt>
                <c:pt idx="3">
                  <c:v>12764</c:v>
                </c:pt>
                <c:pt idx="4">
                  <c:v>20987</c:v>
                </c:pt>
                <c:pt idx="5">
                  <c:v>30329</c:v>
                </c:pt>
                <c:pt idx="6">
                  <c:v>37461</c:v>
                </c:pt>
                <c:pt idx="7">
                  <c:v>44738</c:v>
                </c:pt>
                <c:pt idx="8">
                  <c:v>42005</c:v>
                </c:pt>
                <c:pt idx="9">
                  <c:v>29304</c:v>
                </c:pt>
                <c:pt idx="10">
                  <c:v>51589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223</c:v>
                </c:pt>
                <c:pt idx="1">
                  <c:v>5074</c:v>
                </c:pt>
                <c:pt idx="2">
                  <c:v>14782</c:v>
                </c:pt>
                <c:pt idx="3">
                  <c:v>31294</c:v>
                </c:pt>
                <c:pt idx="4">
                  <c:v>48644</c:v>
                </c:pt>
                <c:pt idx="5">
                  <c:v>68256</c:v>
                </c:pt>
                <c:pt idx="6">
                  <c:v>88305</c:v>
                </c:pt>
                <c:pt idx="7">
                  <c:v>104621</c:v>
                </c:pt>
                <c:pt idx="8">
                  <c:v>95033</c:v>
                </c:pt>
                <c:pt idx="9">
                  <c:v>67443</c:v>
                </c:pt>
                <c:pt idx="10">
                  <c:v>121894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gapDepth val="0"/>
        <c:shape val="box"/>
        <c:axId val="135442432"/>
        <c:axId val="135443968"/>
        <c:axId val="0"/>
      </c:bar3DChart>
      <c:catAx>
        <c:axId val="135442432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5443968"/>
        <c:crosses val="autoZero"/>
        <c:auto val="1"/>
        <c:lblAlgn val="ctr"/>
        <c:lblOffset val="100"/>
        <c:tickLblSkip val="1"/>
        <c:tickMarkSkip val="1"/>
      </c:catAx>
      <c:valAx>
        <c:axId val="135443968"/>
        <c:scaling>
          <c:orientation val="minMax"/>
          <c:max val="120000"/>
          <c:min val="0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5442432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576"/>
          <c:y val="0.36111184018664338"/>
          <c:w val="8.9020771513353095E-2"/>
          <c:h val="0.2118062846310879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31.12.2020 г.</c:v>
            </c:pt>
          </c:strCache>
        </c:strRef>
      </c:tx>
      <c:layout>
        <c:manualLayout>
          <c:xMode val="edge"/>
          <c:yMode val="edge"/>
          <c:x val="0.18974385894070941"/>
          <c:y val="3.649635036496361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plotArea>
      <c:layout>
        <c:manualLayout>
          <c:layoutTarget val="inner"/>
          <c:xMode val="edge"/>
          <c:yMode val="edge"/>
          <c:x val="7.820522611832198E-2"/>
          <c:y val="0.15693458623436599"/>
          <c:w val="0.90384728546585225"/>
          <c:h val="0.60219085415512674"/>
        </c:manualLayout>
      </c:layout>
      <c:lineChart>
        <c:grouping val="standard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61</c:v>
                </c:pt>
                <c:pt idx="2">
                  <c:v>251</c:v>
                </c:pt>
                <c:pt idx="3">
                  <c:v>485</c:v>
                </c:pt>
                <c:pt idx="4">
                  <c:v>641</c:v>
                </c:pt>
                <c:pt idx="5">
                  <c:v>506</c:v>
                </c:pt>
                <c:pt idx="6">
                  <c:v>378</c:v>
                </c:pt>
                <c:pt idx="7">
                  <c:v>314</c:v>
                </c:pt>
                <c:pt idx="8">
                  <c:v>220</c:v>
                </c:pt>
                <c:pt idx="9">
                  <c:v>121</c:v>
                </c:pt>
                <c:pt idx="10">
                  <c:v>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3</c:v>
                </c:pt>
                <c:pt idx="1">
                  <c:v>161</c:v>
                </c:pt>
                <c:pt idx="2">
                  <c:v>735</c:v>
                </c:pt>
                <c:pt idx="3">
                  <c:v>1208</c:v>
                </c:pt>
                <c:pt idx="4">
                  <c:v>1402</c:v>
                </c:pt>
                <c:pt idx="5">
                  <c:v>1154</c:v>
                </c:pt>
                <c:pt idx="6">
                  <c:v>827</c:v>
                </c:pt>
                <c:pt idx="7">
                  <c:v>716</c:v>
                </c:pt>
                <c:pt idx="8">
                  <c:v>551</c:v>
                </c:pt>
                <c:pt idx="9">
                  <c:v>221</c:v>
                </c:pt>
                <c:pt idx="10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4</c:v>
                </c:pt>
                <c:pt idx="1">
                  <c:v>222</c:v>
                </c:pt>
                <c:pt idx="2">
                  <c:v>986</c:v>
                </c:pt>
                <c:pt idx="3">
                  <c:v>1693</c:v>
                </c:pt>
                <c:pt idx="4">
                  <c:v>2043</c:v>
                </c:pt>
                <c:pt idx="5">
                  <c:v>1660</c:v>
                </c:pt>
                <c:pt idx="6">
                  <c:v>1205</c:v>
                </c:pt>
                <c:pt idx="7">
                  <c:v>1030</c:v>
                </c:pt>
                <c:pt idx="8">
                  <c:v>771</c:v>
                </c:pt>
                <c:pt idx="9">
                  <c:v>342</c:v>
                </c:pt>
                <c:pt idx="10">
                  <c:v>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marker val="1"/>
        <c:axId val="135550080"/>
        <c:axId val="135551616"/>
      </c:lineChart>
      <c:catAx>
        <c:axId val="1355500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5551616"/>
        <c:crosses val="autoZero"/>
        <c:auto val="1"/>
        <c:lblAlgn val="ctr"/>
        <c:lblOffset val="100"/>
        <c:tickLblSkip val="1"/>
        <c:tickMarkSkip val="1"/>
      </c:catAx>
      <c:valAx>
        <c:axId val="135551616"/>
        <c:scaling>
          <c:orientation val="minMax"/>
          <c:max val="2200"/>
          <c:min val="0"/>
        </c:scaling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5550080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53"/>
          <c:y val="0.8905124815602351"/>
          <c:w val="0.52179554478767076"/>
          <c:h val="8.3941605839416025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31.12.2020 г.</c:v>
            </c:pt>
          </c:strCache>
        </c:strRef>
      </c:tx>
      <c:layout>
        <c:manualLayout>
          <c:xMode val="edge"/>
          <c:yMode val="edge"/>
          <c:x val="0.13967326149610199"/>
          <c:y val="2.197802197802199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view3D>
      <c:hPercent val="34"/>
      <c:depthPercent val="5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438E-2"/>
          <c:y val="0.1135535197513155"/>
          <c:w val="0.92422058139610808"/>
          <c:h val="0.74725542029898484"/>
        </c:manualLayout>
      </c:layout>
      <c:bar3DChart>
        <c:barDir val="col"/>
        <c:grouping val="clustered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61</c:v>
                </c:pt>
                <c:pt idx="2">
                  <c:v>251</c:v>
                </c:pt>
                <c:pt idx="3">
                  <c:v>485</c:v>
                </c:pt>
                <c:pt idx="4">
                  <c:v>641</c:v>
                </c:pt>
                <c:pt idx="5">
                  <c:v>506</c:v>
                </c:pt>
                <c:pt idx="6">
                  <c:v>378</c:v>
                </c:pt>
                <c:pt idx="7">
                  <c:v>314</c:v>
                </c:pt>
                <c:pt idx="8">
                  <c:v>220</c:v>
                </c:pt>
                <c:pt idx="9">
                  <c:v>121</c:v>
                </c:pt>
                <c:pt idx="10">
                  <c:v>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3</c:v>
                </c:pt>
                <c:pt idx="1">
                  <c:v>161</c:v>
                </c:pt>
                <c:pt idx="2">
                  <c:v>735</c:v>
                </c:pt>
                <c:pt idx="3">
                  <c:v>1208</c:v>
                </c:pt>
                <c:pt idx="4">
                  <c:v>1402</c:v>
                </c:pt>
                <c:pt idx="5">
                  <c:v>1154</c:v>
                </c:pt>
                <c:pt idx="6">
                  <c:v>827</c:v>
                </c:pt>
                <c:pt idx="7">
                  <c:v>716</c:v>
                </c:pt>
                <c:pt idx="8">
                  <c:v>551</c:v>
                </c:pt>
                <c:pt idx="9">
                  <c:v>221</c:v>
                </c:pt>
                <c:pt idx="10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4</c:v>
                </c:pt>
                <c:pt idx="1">
                  <c:v>222</c:v>
                </c:pt>
                <c:pt idx="2">
                  <c:v>986</c:v>
                </c:pt>
                <c:pt idx="3">
                  <c:v>1693</c:v>
                </c:pt>
                <c:pt idx="4">
                  <c:v>2043</c:v>
                </c:pt>
                <c:pt idx="5">
                  <c:v>1660</c:v>
                </c:pt>
                <c:pt idx="6">
                  <c:v>1205</c:v>
                </c:pt>
                <c:pt idx="7">
                  <c:v>1030</c:v>
                </c:pt>
                <c:pt idx="8">
                  <c:v>771</c:v>
                </c:pt>
                <c:pt idx="9">
                  <c:v>342</c:v>
                </c:pt>
                <c:pt idx="10">
                  <c:v>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gapDepth val="0"/>
        <c:shape val="box"/>
        <c:axId val="135591808"/>
        <c:axId val="135593344"/>
        <c:axId val="0"/>
      </c:bar3DChart>
      <c:catAx>
        <c:axId val="135591808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5593344"/>
        <c:crosses val="autoZero"/>
        <c:auto val="1"/>
        <c:lblAlgn val="ctr"/>
        <c:lblOffset val="100"/>
        <c:tickLblSkip val="1"/>
        <c:tickMarkSkip val="1"/>
      </c:catAx>
      <c:valAx>
        <c:axId val="135593344"/>
        <c:scaling>
          <c:orientation val="minMax"/>
          <c:max val="2200"/>
          <c:min val="0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5591808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31.12.2020 г.</c:v>
            </c:pt>
          </c:strCache>
        </c:strRef>
      </c:tx>
      <c:layout>
        <c:manualLayout>
          <c:xMode val="edge"/>
          <c:yMode val="edge"/>
          <c:x val="0.15074642535354721"/>
          <c:y val="3.793103448275891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view3D>
      <c:hPercent val="36"/>
      <c:depthPercent val="5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7"/>
          <c:w val="0.8955230406971787"/>
          <c:h val="0.71379310344828173"/>
        </c:manualLayout>
      </c:layout>
      <c:bar3DChart>
        <c:barDir val="col"/>
        <c:grouping val="clustered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лица'!$D$6:$M$6</c:f>
              <c:numCache>
                <c:formatCode>#,##0</c:formatCode>
                <c:ptCount val="10"/>
                <c:pt idx="0">
                  <c:v>14322</c:v>
                </c:pt>
                <c:pt idx="1">
                  <c:v>121043</c:v>
                </c:pt>
                <c:pt idx="2">
                  <c:v>183057</c:v>
                </c:pt>
                <c:pt idx="3">
                  <c:v>252378</c:v>
                </c:pt>
                <c:pt idx="4">
                  <c:v>274141</c:v>
                </c:pt>
                <c:pt idx="5">
                  <c:v>296761</c:v>
                </c:pt>
                <c:pt idx="6">
                  <c:v>303811</c:v>
                </c:pt>
                <c:pt idx="7">
                  <c:v>264867</c:v>
                </c:pt>
                <c:pt idx="8">
                  <c:v>223617</c:v>
                </c:pt>
                <c:pt idx="9">
                  <c:v>50602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13071</c:v>
                </c:pt>
                <c:pt idx="1">
                  <c:v>104939</c:v>
                </c:pt>
                <c:pt idx="2">
                  <c:v>164256</c:v>
                </c:pt>
                <c:pt idx="3">
                  <c:v>231141</c:v>
                </c:pt>
                <c:pt idx="4">
                  <c:v>250323</c:v>
                </c:pt>
                <c:pt idx="5">
                  <c:v>275790</c:v>
                </c:pt>
                <c:pt idx="6">
                  <c:v>289019</c:v>
                </c:pt>
                <c:pt idx="7">
                  <c:v>256817</c:v>
                </c:pt>
                <c:pt idx="8">
                  <c:v>229016</c:v>
                </c:pt>
                <c:pt idx="9">
                  <c:v>51595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CC-4A36-A1C0-ABCB0319EEB4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27393</c:v>
                </c:pt>
                <c:pt idx="1">
                  <c:v>225982</c:v>
                </c:pt>
                <c:pt idx="2">
                  <c:v>347313</c:v>
                </c:pt>
                <c:pt idx="3">
                  <c:v>483519</c:v>
                </c:pt>
                <c:pt idx="4">
                  <c:v>524464</c:v>
                </c:pt>
                <c:pt idx="5">
                  <c:v>572551</c:v>
                </c:pt>
                <c:pt idx="6">
                  <c:v>592830</c:v>
                </c:pt>
                <c:pt idx="7">
                  <c:v>521684</c:v>
                </c:pt>
                <c:pt idx="8">
                  <c:v>452633</c:v>
                </c:pt>
                <c:pt idx="9">
                  <c:v>102197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FCC-4A36-A1C0-ABCB0319EEB4}"/>
            </c:ext>
          </c:extLst>
        </c:ser>
        <c:gapWidth val="100"/>
        <c:gapDepth val="0"/>
        <c:shape val="box"/>
        <c:axId val="135682304"/>
        <c:axId val="135688192"/>
        <c:axId val="0"/>
      </c:bar3DChart>
      <c:catAx>
        <c:axId val="135682304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5688192"/>
        <c:crosses val="autoZero"/>
        <c:auto val="1"/>
        <c:lblAlgn val="ctr"/>
        <c:lblOffset val="100"/>
        <c:tickLblSkip val="1"/>
        <c:tickMarkSkip val="1"/>
      </c:catAx>
      <c:valAx>
        <c:axId val="135688192"/>
        <c:scaling>
          <c:orientation val="minMax"/>
          <c:max val="600000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568230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2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22" r="0.750000000000004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strRef>
          <c:f>'Натрупани средства'!$D$27</c:f>
          <c:strCache>
            <c:ptCount val="1"/>
            <c:pt idx="0">
              <c:v>Среден размер* на натрупаните средства на едно осигурено лице в УПФ към 31.12.2020 г.</c:v>
            </c:pt>
          </c:strCache>
        </c:strRef>
      </c:tx>
      <c:layout>
        <c:manualLayout>
          <c:xMode val="edge"/>
          <c:yMode val="edge"/>
          <c:x val="0.14216868226399929"/>
          <c:y val="3.583061889250815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705"/>
        </c:manualLayout>
      </c:layout>
      <c:barChart>
        <c:barDir val="bar"/>
        <c:grouping val="clustered"/>
        <c:ser>
          <c:idx val="3"/>
          <c:order val="0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средства'!$C$8:$M$8</c:f>
              <c:numCache>
                <c:formatCode>#,##0.00</c:formatCode>
                <c:ptCount val="11"/>
                <c:pt idx="0">
                  <c:v>3826.4753254846169</c:v>
                </c:pt>
                <c:pt idx="1">
                  <c:v>148.35134486912713</c:v>
                </c:pt>
                <c:pt idx="2">
                  <c:v>656.82704290607217</c:v>
                </c:pt>
                <c:pt idx="3">
                  <c:v>1715.0197344182336</c:v>
                </c:pt>
                <c:pt idx="4">
                  <c:v>2950.7057835162632</c:v>
                </c:pt>
                <c:pt idx="5">
                  <c:v>3900.9135851841115</c:v>
                </c:pt>
                <c:pt idx="6">
                  <c:v>4503.8078624262289</c:v>
                </c:pt>
                <c:pt idx="7">
                  <c:v>4732.5692589275168</c:v>
                </c:pt>
                <c:pt idx="8">
                  <c:v>4850.0777669815452</c:v>
                </c:pt>
                <c:pt idx="9">
                  <c:v>4760.6449903564262</c:v>
                </c:pt>
                <c:pt idx="10">
                  <c:v>4344.9366099787667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средства'!$C$7:$M$7</c:f>
              <c:numCache>
                <c:formatCode>#,##0.00</c:formatCode>
                <c:ptCount val="11"/>
                <c:pt idx="0">
                  <c:v>3646.4972920635787</c:v>
                </c:pt>
                <c:pt idx="1">
                  <c:v>138.14266391247801</c:v>
                </c:pt>
                <c:pt idx="2">
                  <c:v>576.11944739324747</c:v>
                </c:pt>
                <c:pt idx="3">
                  <c:v>1524.631505089616</c:v>
                </c:pt>
                <c:pt idx="4">
                  <c:v>2588.9403912330563</c:v>
                </c:pt>
                <c:pt idx="5">
                  <c:v>3480.2977150321781</c:v>
                </c:pt>
                <c:pt idx="6">
                  <c:v>4188.6644467892238</c:v>
                </c:pt>
                <c:pt idx="7">
                  <c:v>4545.9136142260541</c:v>
                </c:pt>
                <c:pt idx="8">
                  <c:v>4844.157083954723</c:v>
                </c:pt>
                <c:pt idx="9">
                  <c:v>4726.2170492891328</c:v>
                </c:pt>
                <c:pt idx="10">
                  <c:v>4389.0581354782435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AB4-4E24-8141-29FD30A23A32}"/>
            </c:ext>
          </c:extLst>
        </c:ser>
        <c:ser>
          <c:idx val="1"/>
          <c:order val="2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средства'!$C$6:$M$6</c:f>
              <c:numCache>
                <c:formatCode>#,##0.00</c:formatCode>
                <c:ptCount val="11"/>
                <c:pt idx="0">
                  <c:v>3995.694936644632</c:v>
                </c:pt>
                <c:pt idx="1">
                  <c:v>157.66831657589722</c:v>
                </c:pt>
                <c:pt idx="2">
                  <c:v>726.79700701403635</c:v>
                </c:pt>
                <c:pt idx="3">
                  <c:v>1885.8540045996604</c:v>
                </c:pt>
                <c:pt idx="4">
                  <c:v>3282.0294905657393</c:v>
                </c:pt>
                <c:pt idx="5">
                  <c:v>4284.9853820479238</c:v>
                </c:pt>
                <c:pt idx="6">
                  <c:v>4796.6812608799664</c:v>
                </c:pt>
                <c:pt idx="7">
                  <c:v>4910.136982861055</c:v>
                </c:pt>
                <c:pt idx="8">
                  <c:v>4855.8185049855219</c:v>
                </c:pt>
                <c:pt idx="9">
                  <c:v>4795.904158270615</c:v>
                </c:pt>
                <c:pt idx="10">
                  <c:v>4299.9492555630222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B4-4E24-8141-29FD30A23A32}"/>
            </c:ext>
          </c:extLst>
        </c:ser>
        <c:axId val="135785088"/>
        <c:axId val="135790976"/>
      </c:barChart>
      <c:catAx>
        <c:axId val="135785088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5790976"/>
        <c:crosses val="autoZero"/>
        <c:auto val="1"/>
        <c:lblAlgn val="ctr"/>
        <c:lblOffset val="100"/>
        <c:tickLblSkip val="1"/>
        <c:tickMarkSkip val="1"/>
      </c:catAx>
      <c:valAx>
        <c:axId val="135790976"/>
        <c:scaling>
          <c:orientation val="minMax"/>
          <c:min val="0"/>
        </c:scaling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5785088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58"/>
          <c:w val="6.2650541888005701E-2"/>
          <c:h val="0.4169387947027812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20</xdr:row>
      <xdr:rowOff>133350</xdr:rowOff>
    </xdr:from>
    <xdr:to>
      <xdr:col>14</xdr:col>
      <xdr:colOff>9525</xdr:colOff>
      <xdr:row>37</xdr:row>
      <xdr:rowOff>123825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39</xdr:row>
      <xdr:rowOff>114300</xdr:rowOff>
    </xdr:from>
    <xdr:to>
      <xdr:col>14</xdr:col>
      <xdr:colOff>47625</xdr:colOff>
      <xdr:row>55</xdr:row>
      <xdr:rowOff>123825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57</xdr:row>
      <xdr:rowOff>38100</xdr:rowOff>
    </xdr:from>
    <xdr:to>
      <xdr:col>14</xdr:col>
      <xdr:colOff>28575</xdr:colOff>
      <xdr:row>74</xdr:row>
      <xdr:rowOff>19050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352425</xdr:colOff>
      <xdr:row>42</xdr:row>
      <xdr:rowOff>128586</xdr:rowOff>
    </xdr:from>
    <xdr:to>
      <xdr:col>9</xdr:col>
      <xdr:colOff>366712</xdr:colOff>
      <xdr:row>51</xdr:row>
      <xdr:rowOff>123825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V="1">
          <a:off x="5748338" y="6962774"/>
          <a:ext cx="14287" cy="1452564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286703</xdr:colOff>
      <xdr:row>61</xdr:row>
      <xdr:rowOff>108584</xdr:rowOff>
    </xdr:from>
    <xdr:to>
      <xdr:col>10</xdr:col>
      <xdr:colOff>291463</xdr:colOff>
      <xdr:row>70</xdr:row>
      <xdr:rowOff>70482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H="1" flipV="1">
          <a:off x="6077903" y="10220324"/>
          <a:ext cx="4760" cy="1470658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590549</xdr:colOff>
      <xdr:row>21</xdr:row>
      <xdr:rowOff>0</xdr:rowOff>
    </xdr:from>
    <xdr:to>
      <xdr:col>27</xdr:col>
      <xdr:colOff>276224</xdr:colOff>
      <xdr:row>37</xdr:row>
      <xdr:rowOff>133350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571499</xdr:colOff>
      <xdr:row>39</xdr:row>
      <xdr:rowOff>95250</xdr:rowOff>
    </xdr:from>
    <xdr:to>
      <xdr:col>27</xdr:col>
      <xdr:colOff>304800</xdr:colOff>
      <xdr:row>56</xdr:row>
      <xdr:rowOff>85725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28575</xdr:colOff>
      <xdr:row>76</xdr:row>
      <xdr:rowOff>133350</xdr:rowOff>
    </xdr:from>
    <xdr:to>
      <xdr:col>14</xdr:col>
      <xdr:colOff>28575</xdr:colOff>
      <xdr:row>92</xdr:row>
      <xdr:rowOff>152400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600075</xdr:colOff>
      <xdr:row>58</xdr:row>
      <xdr:rowOff>57150</xdr:rowOff>
    </xdr:from>
    <xdr:to>
      <xdr:col>27</xdr:col>
      <xdr:colOff>342900</xdr:colOff>
      <xdr:row>74</xdr:row>
      <xdr:rowOff>66675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195426</xdr:colOff>
      <xdr:row>81</xdr:row>
      <xdr:rowOff>91440</xdr:rowOff>
    </xdr:from>
    <xdr:to>
      <xdr:col>8</xdr:col>
      <xdr:colOff>228600</xdr:colOff>
      <xdr:row>88</xdr:row>
      <xdr:rowOff>156053</xdr:rowOff>
    </xdr:to>
    <xdr:cxnSp macro="">
      <xdr:nvCxnSpPr>
        <xdr:cNvPr id="14" name="Straight Connector 13"/>
        <xdr:cNvCxnSpPr/>
      </xdr:nvCxnSpPr>
      <xdr:spPr>
        <a:xfrm flipH="1">
          <a:off x="4721706" y="13555980"/>
          <a:ext cx="33174" cy="1238093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590550</xdr:colOff>
      <xdr:row>2</xdr:row>
      <xdr:rowOff>114300</xdr:rowOff>
    </xdr:from>
    <xdr:to>
      <xdr:col>27</xdr:col>
      <xdr:colOff>247650</xdr:colOff>
      <xdr:row>18</xdr:row>
      <xdr:rowOff>133350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0.58606</cdr:x>
      <cdr:y>0.18467</cdr:y>
    </cdr:from>
    <cdr:to>
      <cdr:x>0.58639</cdr:x>
      <cdr:y>0.78073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650017" y="504828"/>
          <a:ext cx="2619" cy="162943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22</xdr:row>
      <xdr:rowOff>19050</xdr:rowOff>
    </xdr:from>
    <xdr:to>
      <xdr:col>13</xdr:col>
      <xdr:colOff>304800</xdr:colOff>
      <xdr:row>40</xdr:row>
      <xdr:rowOff>28575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B101"/>
  <sheetViews>
    <sheetView showGridLines="0" tabSelected="1" workbookViewId="0"/>
  </sheetViews>
  <sheetFormatPr defaultColWidth="9.109375" defaultRowHeight="13.2"/>
  <cols>
    <col min="1" max="1" width="1.44140625" style="7" customWidth="1"/>
    <col min="2" max="14" width="9.21875" style="7" customWidth="1"/>
    <col min="15" max="15" width="10.21875" style="7" customWidth="1"/>
    <col min="16" max="16384" width="9.109375" style="7"/>
  </cols>
  <sheetData>
    <row r="1" spans="1:28" ht="8.25" customHeight="1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28">
      <c r="B2" s="82" t="str">
        <f>'-'!B2</f>
        <v>Осигурени лица във фондовете за допълнително пенсионно осигуряване по пол и възраст към 31.12.2020 г.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</row>
    <row r="3" spans="1:28" ht="10.5" customHeight="1">
      <c r="A3" s="9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</row>
    <row r="4" spans="1:28" ht="28.5" customHeight="1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28" t="s">
        <v>24</v>
      </c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</row>
    <row r="5" spans="1:28" ht="13.5" customHeight="1">
      <c r="B5" s="79" t="s">
        <v>25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</row>
    <row r="6" spans="1:28" ht="12" customHeight="1">
      <c r="B6" s="29" t="s">
        <v>3</v>
      </c>
      <c r="C6" s="30">
        <f>'-'!C6</f>
        <v>1984599</v>
      </c>
      <c r="D6" s="30">
        <f>'-'!D6</f>
        <v>14322</v>
      </c>
      <c r="E6" s="30">
        <f>'-'!E6</f>
        <v>121043</v>
      </c>
      <c r="F6" s="30">
        <f>'-'!F6</f>
        <v>183057</v>
      </c>
      <c r="G6" s="30">
        <f>'-'!G6</f>
        <v>252378</v>
      </c>
      <c r="H6" s="30">
        <f>'-'!H6</f>
        <v>274141</v>
      </c>
      <c r="I6" s="30">
        <f>'-'!I6</f>
        <v>296761</v>
      </c>
      <c r="J6" s="30">
        <f>'-'!J6</f>
        <v>303811</v>
      </c>
      <c r="K6" s="30">
        <f>'-'!K6</f>
        <v>264867</v>
      </c>
      <c r="L6" s="30">
        <f>'-'!L6</f>
        <v>223617</v>
      </c>
      <c r="M6" s="30">
        <f>'-'!M6</f>
        <v>50602</v>
      </c>
      <c r="N6" s="31"/>
      <c r="O6" s="32">
        <f>'-'!O6</f>
        <v>41.915223634598213</v>
      </c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</row>
    <row r="7" spans="1:28" ht="12" customHeight="1">
      <c r="B7" s="29" t="s">
        <v>4</v>
      </c>
      <c r="C7" s="30">
        <f>'-'!C7</f>
        <v>1865967</v>
      </c>
      <c r="D7" s="30">
        <f>'-'!D7</f>
        <v>13071</v>
      </c>
      <c r="E7" s="30">
        <f>'-'!E7</f>
        <v>104939</v>
      </c>
      <c r="F7" s="30">
        <f>'-'!F7</f>
        <v>164256</v>
      </c>
      <c r="G7" s="30">
        <f>'-'!G7</f>
        <v>231141</v>
      </c>
      <c r="H7" s="30">
        <f>'-'!H7</f>
        <v>250323</v>
      </c>
      <c r="I7" s="30">
        <f>'-'!I7</f>
        <v>275790</v>
      </c>
      <c r="J7" s="30">
        <f>'-'!J7</f>
        <v>289019</v>
      </c>
      <c r="K7" s="30">
        <f>'-'!K7</f>
        <v>256817</v>
      </c>
      <c r="L7" s="30">
        <f>'-'!L7</f>
        <v>229016</v>
      </c>
      <c r="M7" s="30">
        <f>'-'!M7</f>
        <v>51595</v>
      </c>
      <c r="N7" s="31"/>
      <c r="O7" s="32">
        <f>'-'!O7</f>
        <v>42.408596502510491</v>
      </c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</row>
    <row r="8" spans="1:28" s="10" customFormat="1" ht="12" customHeight="1">
      <c r="B8" s="33" t="s">
        <v>5</v>
      </c>
      <c r="C8" s="34">
        <f>'-'!C8</f>
        <v>3850566</v>
      </c>
      <c r="D8" s="34">
        <f>'-'!D8</f>
        <v>27393</v>
      </c>
      <c r="E8" s="34">
        <f>'-'!E8</f>
        <v>225982</v>
      </c>
      <c r="F8" s="34">
        <f>'-'!F8</f>
        <v>347313</v>
      </c>
      <c r="G8" s="34">
        <f>'-'!G8</f>
        <v>483519</v>
      </c>
      <c r="H8" s="34">
        <f>'-'!H8</f>
        <v>524464</v>
      </c>
      <c r="I8" s="34">
        <f>'-'!I8</f>
        <v>572551</v>
      </c>
      <c r="J8" s="34">
        <f>'-'!J8</f>
        <v>592830</v>
      </c>
      <c r="K8" s="34">
        <f>'-'!K8</f>
        <v>521684</v>
      </c>
      <c r="L8" s="34">
        <f>'-'!L8</f>
        <v>452633</v>
      </c>
      <c r="M8" s="34">
        <f>'-'!M8</f>
        <v>102197</v>
      </c>
      <c r="N8" s="35"/>
      <c r="O8" s="36">
        <f>'-'!O8</f>
        <v>42.154309911841523</v>
      </c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</row>
    <row r="9" spans="1:28" ht="13.5" customHeight="1">
      <c r="B9" s="79" t="s">
        <v>23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1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</row>
    <row r="10" spans="1:28" ht="12" customHeight="1">
      <c r="B10" s="37" t="s">
        <v>3</v>
      </c>
      <c r="C10" s="30">
        <f>'-'!C10</f>
        <v>259117</v>
      </c>
      <c r="D10" s="30">
        <f>'-'!D10</f>
        <v>51</v>
      </c>
      <c r="E10" s="30">
        <f>'-'!E10</f>
        <v>2924</v>
      </c>
      <c r="F10" s="30">
        <f>'-'!F10</f>
        <v>10725</v>
      </c>
      <c r="G10" s="30">
        <f>'-'!G10</f>
        <v>20428</v>
      </c>
      <c r="H10" s="30">
        <f>'-'!H10</f>
        <v>28985</v>
      </c>
      <c r="I10" s="30">
        <f>'-'!I10</f>
        <v>40611</v>
      </c>
      <c r="J10" s="30">
        <f>'-'!J10</f>
        <v>44651</v>
      </c>
      <c r="K10" s="30">
        <f>'-'!K10</f>
        <v>45704</v>
      </c>
      <c r="L10" s="30">
        <f>'-'!L10</f>
        <v>34550</v>
      </c>
      <c r="M10" s="30">
        <f>'-'!M10</f>
        <v>16062</v>
      </c>
      <c r="N10" s="30">
        <f>'-'!N10</f>
        <v>14426</v>
      </c>
      <c r="O10" s="32">
        <f>'-'!O10</f>
        <v>47.17879027620728</v>
      </c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</row>
    <row r="11" spans="1:28" ht="12" customHeight="1">
      <c r="B11" s="37" t="s">
        <v>4</v>
      </c>
      <c r="C11" s="30">
        <f>'-'!C11</f>
        <v>42779</v>
      </c>
      <c r="D11" s="30">
        <f>'-'!D11</f>
        <v>8</v>
      </c>
      <c r="E11" s="30">
        <f>'-'!E11</f>
        <v>660</v>
      </c>
      <c r="F11" s="30">
        <f>'-'!F11</f>
        <v>1789</v>
      </c>
      <c r="G11" s="30">
        <f>'-'!G11</f>
        <v>3071</v>
      </c>
      <c r="H11" s="30">
        <f>'-'!H11</f>
        <v>3984</v>
      </c>
      <c r="I11" s="30">
        <f>'-'!I11</f>
        <v>5285</v>
      </c>
      <c r="J11" s="30">
        <f>'-'!J11</f>
        <v>7102</v>
      </c>
      <c r="K11" s="30">
        <f>'-'!K11</f>
        <v>7706</v>
      </c>
      <c r="L11" s="30">
        <f>'-'!L11</f>
        <v>5297</v>
      </c>
      <c r="M11" s="30">
        <f>'-'!M11</f>
        <v>2712</v>
      </c>
      <c r="N11" s="30">
        <f>'-'!N11</f>
        <v>5165</v>
      </c>
      <c r="O11" s="32">
        <f>'-'!O11</f>
        <v>48.528990158722735</v>
      </c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</row>
    <row r="12" spans="1:28" s="10" customFormat="1" ht="12" customHeight="1">
      <c r="B12" s="38" t="s">
        <v>5</v>
      </c>
      <c r="C12" s="34">
        <f>'-'!C12</f>
        <v>301896</v>
      </c>
      <c r="D12" s="34">
        <f>'-'!D12</f>
        <v>59</v>
      </c>
      <c r="E12" s="34">
        <f>'-'!E12</f>
        <v>3584</v>
      </c>
      <c r="F12" s="34">
        <f>'-'!F12</f>
        <v>12514</v>
      </c>
      <c r="G12" s="34">
        <f>'-'!G12</f>
        <v>23499</v>
      </c>
      <c r="H12" s="34">
        <f>'-'!H12</f>
        <v>32969</v>
      </c>
      <c r="I12" s="34">
        <f>'-'!I12</f>
        <v>45896</v>
      </c>
      <c r="J12" s="34">
        <f>'-'!J12</f>
        <v>51753</v>
      </c>
      <c r="K12" s="34">
        <f>'-'!K12</f>
        <v>53410</v>
      </c>
      <c r="L12" s="34">
        <f>'-'!L12</f>
        <v>39847</v>
      </c>
      <c r="M12" s="34">
        <f>'-'!M12</f>
        <v>18774</v>
      </c>
      <c r="N12" s="34">
        <f>'-'!N12</f>
        <v>19591</v>
      </c>
      <c r="O12" s="36">
        <f>'-'!O12</f>
        <v>47.370115105864279</v>
      </c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</row>
    <row r="13" spans="1:28" ht="13.5" customHeight="1">
      <c r="B13" s="79" t="s">
        <v>7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1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</row>
    <row r="14" spans="1:28" ht="12" customHeight="1">
      <c r="B14" s="37" t="s">
        <v>3</v>
      </c>
      <c r="C14" s="30">
        <f>'-'!C14</f>
        <v>368846</v>
      </c>
      <c r="D14" s="30">
        <f>'-'!D14</f>
        <v>128</v>
      </c>
      <c r="E14" s="30">
        <f>'-'!E14</f>
        <v>3319</v>
      </c>
      <c r="F14" s="30">
        <f>'-'!F14</f>
        <v>9086</v>
      </c>
      <c r="G14" s="30">
        <f>'-'!G14</f>
        <v>18530</v>
      </c>
      <c r="H14" s="30">
        <f>'-'!H14</f>
        <v>27657</v>
      </c>
      <c r="I14" s="30">
        <f>'-'!I14</f>
        <v>37927</v>
      </c>
      <c r="J14" s="30">
        <f>'-'!J14</f>
        <v>50844</v>
      </c>
      <c r="K14" s="30">
        <f>'-'!K14</f>
        <v>59883</v>
      </c>
      <c r="L14" s="30">
        <f>'-'!L14</f>
        <v>53028</v>
      </c>
      <c r="M14" s="30">
        <f>'-'!M14</f>
        <v>38139</v>
      </c>
      <c r="N14" s="30">
        <f>'-'!N14</f>
        <v>70305</v>
      </c>
      <c r="O14" s="32">
        <f>'-'!O14</f>
        <v>52.764140589839663</v>
      </c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</row>
    <row r="15" spans="1:28" ht="12" customHeight="1">
      <c r="B15" s="37" t="s">
        <v>4</v>
      </c>
      <c r="C15" s="30">
        <f>'-'!C15</f>
        <v>276723</v>
      </c>
      <c r="D15" s="30">
        <f>'-'!D15</f>
        <v>95</v>
      </c>
      <c r="E15" s="30">
        <f>'-'!E15</f>
        <v>1755</v>
      </c>
      <c r="F15" s="30">
        <f>'-'!F15</f>
        <v>5696</v>
      </c>
      <c r="G15" s="30">
        <f>'-'!G15</f>
        <v>12764</v>
      </c>
      <c r="H15" s="30">
        <f>'-'!H15</f>
        <v>20987</v>
      </c>
      <c r="I15" s="30">
        <f>'-'!I15</f>
        <v>30329</v>
      </c>
      <c r="J15" s="30">
        <f>'-'!J15</f>
        <v>37461</v>
      </c>
      <c r="K15" s="30">
        <f>'-'!K15</f>
        <v>44738</v>
      </c>
      <c r="L15" s="30">
        <f>'-'!L15</f>
        <v>42005</v>
      </c>
      <c r="M15" s="30">
        <f>'-'!M15</f>
        <v>29304</v>
      </c>
      <c r="N15" s="30">
        <f>'-'!N15</f>
        <v>51589</v>
      </c>
      <c r="O15" s="32">
        <f>'-'!O15</f>
        <v>52.745164442420773</v>
      </c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</row>
    <row r="16" spans="1:28" s="10" customFormat="1" ht="12" customHeight="1">
      <c r="B16" s="38" t="s">
        <v>5</v>
      </c>
      <c r="C16" s="34">
        <f>'-'!C16</f>
        <v>645569</v>
      </c>
      <c r="D16" s="34">
        <f>'-'!D16</f>
        <v>223</v>
      </c>
      <c r="E16" s="34">
        <f>'-'!E16</f>
        <v>5074</v>
      </c>
      <c r="F16" s="34">
        <f>'-'!F16</f>
        <v>14782</v>
      </c>
      <c r="G16" s="34">
        <f>'-'!G16</f>
        <v>31294</v>
      </c>
      <c r="H16" s="34">
        <f>'-'!H16</f>
        <v>48644</v>
      </c>
      <c r="I16" s="34">
        <f>'-'!I16</f>
        <v>68256</v>
      </c>
      <c r="J16" s="34">
        <f>'-'!J16</f>
        <v>88305</v>
      </c>
      <c r="K16" s="34">
        <f>'-'!K16</f>
        <v>104621</v>
      </c>
      <c r="L16" s="34">
        <f>'-'!L16</f>
        <v>95033</v>
      </c>
      <c r="M16" s="34">
        <f>'-'!M16</f>
        <v>67443</v>
      </c>
      <c r="N16" s="34">
        <f>'-'!N16</f>
        <v>121894</v>
      </c>
      <c r="O16" s="36">
        <f>'-'!O16</f>
        <v>52.756006468712101</v>
      </c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</row>
    <row r="17" spans="2:28" s="10" customFormat="1" ht="13.5" customHeight="1">
      <c r="B17" s="79" t="s">
        <v>11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1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</row>
    <row r="18" spans="2:28" s="10" customFormat="1" ht="12" customHeight="1">
      <c r="B18" s="37" t="s">
        <v>3</v>
      </c>
      <c r="C18" s="30">
        <f>'-'!C18</f>
        <v>3076</v>
      </c>
      <c r="D18" s="30">
        <f>'-'!D18</f>
        <v>1</v>
      </c>
      <c r="E18" s="30">
        <f>'-'!E18</f>
        <v>61</v>
      </c>
      <c r="F18" s="30">
        <f>'-'!F18</f>
        <v>251</v>
      </c>
      <c r="G18" s="30">
        <f>'-'!G18</f>
        <v>485</v>
      </c>
      <c r="H18" s="30">
        <f>'-'!H18</f>
        <v>641</v>
      </c>
      <c r="I18" s="30">
        <f>'-'!I18</f>
        <v>506</v>
      </c>
      <c r="J18" s="30">
        <f>'-'!J18</f>
        <v>378</v>
      </c>
      <c r="K18" s="30">
        <f>'-'!K18</f>
        <v>314</v>
      </c>
      <c r="L18" s="30">
        <f>'-'!L18</f>
        <v>220</v>
      </c>
      <c r="M18" s="30">
        <f>'-'!M18</f>
        <v>121</v>
      </c>
      <c r="N18" s="30">
        <f>'-'!N18</f>
        <v>98</v>
      </c>
      <c r="O18" s="32">
        <f>'-'!O18</f>
        <v>42.16</v>
      </c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</row>
    <row r="19" spans="2:28" s="10" customFormat="1" ht="12" customHeight="1">
      <c r="B19" s="37" t="s">
        <v>4</v>
      </c>
      <c r="C19" s="30">
        <f>'-'!C19</f>
        <v>7062</v>
      </c>
      <c r="D19" s="30">
        <f>'-'!D19</f>
        <v>3</v>
      </c>
      <c r="E19" s="30">
        <f>'-'!E19</f>
        <v>161</v>
      </c>
      <c r="F19" s="30">
        <f>'-'!F19</f>
        <v>735</v>
      </c>
      <c r="G19" s="30">
        <f>'-'!G19</f>
        <v>1208</v>
      </c>
      <c r="H19" s="30">
        <f>'-'!H19</f>
        <v>1402</v>
      </c>
      <c r="I19" s="30">
        <f>'-'!I19</f>
        <v>1154</v>
      </c>
      <c r="J19" s="30">
        <f>'-'!J19</f>
        <v>827</v>
      </c>
      <c r="K19" s="30">
        <f>'-'!K19</f>
        <v>716</v>
      </c>
      <c r="L19" s="30">
        <f>'-'!L19</f>
        <v>551</v>
      </c>
      <c r="M19" s="30">
        <f>'-'!M19</f>
        <v>221</v>
      </c>
      <c r="N19" s="30">
        <f>'-'!N19</f>
        <v>84</v>
      </c>
      <c r="O19" s="32">
        <f>'-'!O19</f>
        <v>40.99</v>
      </c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</row>
    <row r="20" spans="2:28" s="10" customFormat="1" ht="12" customHeight="1">
      <c r="B20" s="38" t="s">
        <v>5</v>
      </c>
      <c r="C20" s="34">
        <f>'-'!C20</f>
        <v>10138</v>
      </c>
      <c r="D20" s="34">
        <f>'-'!D20</f>
        <v>4</v>
      </c>
      <c r="E20" s="34">
        <f>'-'!E20</f>
        <v>222</v>
      </c>
      <c r="F20" s="34">
        <f>'-'!F20</f>
        <v>986</v>
      </c>
      <c r="G20" s="34">
        <f>'-'!G20</f>
        <v>1693</v>
      </c>
      <c r="H20" s="34">
        <f>'-'!H20</f>
        <v>2043</v>
      </c>
      <c r="I20" s="34">
        <f>'-'!I20</f>
        <v>1660</v>
      </c>
      <c r="J20" s="34">
        <f>'-'!J20</f>
        <v>1205</v>
      </c>
      <c r="K20" s="34">
        <f>'-'!K20</f>
        <v>1030</v>
      </c>
      <c r="L20" s="34">
        <f>'-'!L20</f>
        <v>771</v>
      </c>
      <c r="M20" s="34">
        <f>'-'!M20</f>
        <v>342</v>
      </c>
      <c r="N20" s="34">
        <f>'-'!N20</f>
        <v>182</v>
      </c>
      <c r="O20" s="36">
        <f>'-'!O20</f>
        <v>41.344993095285062</v>
      </c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</row>
    <row r="21" spans="2:28" s="10" customFormat="1" ht="12" customHeight="1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</row>
    <row r="25" spans="2:28">
      <c r="E25" s="25"/>
      <c r="F25" s="25"/>
      <c r="G25" s="25"/>
      <c r="H25" s="25"/>
    </row>
    <row r="26" spans="2:28">
      <c r="E26" s="5" t="str">
        <f>RIGHT(B2,13)</f>
        <v>31.12.2020 г.</v>
      </c>
      <c r="F26" s="5">
        <v>0</v>
      </c>
      <c r="G26" s="25"/>
      <c r="H26" s="25"/>
    </row>
    <row r="27" spans="2:28">
      <c r="D27" s="76"/>
      <c r="E27" s="6" t="str">
        <f>CONCATENATE("Разпределение на осигурените лица в УПФ** по пол и възраст към ",$E$26)</f>
        <v>Разпределение на осигурените лица в УПФ** по пол и възраст към 31.12.2020 г.</v>
      </c>
      <c r="F27" s="5">
        <v>0</v>
      </c>
      <c r="G27" s="76"/>
      <c r="H27" s="76"/>
      <c r="I27" s="76"/>
      <c r="J27" s="76"/>
    </row>
    <row r="28" spans="2:28">
      <c r="D28" s="76"/>
      <c r="E28" s="6" t="str">
        <f>CONCATENATE("Разпределение на осигурените лица в ППФ*** по пол и възраст към ",$E$26)</f>
        <v>Разпределение на осигурените лица в ППФ*** по пол и възраст към 31.12.2020 г.</v>
      </c>
      <c r="F28" s="5">
        <v>0</v>
      </c>
      <c r="G28" s="76"/>
      <c r="H28" s="76"/>
      <c r="I28" s="76"/>
      <c r="J28" s="76"/>
    </row>
    <row r="29" spans="2:28">
      <c r="D29" s="76"/>
      <c r="E29" s="6" t="str">
        <f>CONCATENATE("Разпределение на осигурените лица в ДПФ по пол и възраст към ",$E$26)</f>
        <v>Разпределение на осигурените лица в ДПФ по пол и възраст към 31.12.2020 г.</v>
      </c>
      <c r="F29" s="5">
        <v>0</v>
      </c>
      <c r="G29" s="76"/>
      <c r="H29" s="76"/>
      <c r="I29" s="76"/>
      <c r="J29" s="76"/>
    </row>
    <row r="30" spans="2:28">
      <c r="D30" s="76"/>
      <c r="E30" s="6" t="str">
        <f>CONCATENATE("Разпределение на осигурените лица в ДПФПС по пол и възраст към ",$E$26)</f>
        <v>Разпределение на осигурените лица в ДПФПС по пол и възраст към 31.12.2020 г.</v>
      </c>
      <c r="F30" s="5">
        <v>0</v>
      </c>
      <c r="G30" s="76"/>
      <c r="H30" s="76"/>
      <c r="I30" s="76"/>
      <c r="J30" s="76"/>
    </row>
    <row r="31" spans="2:28">
      <c r="D31" s="76"/>
      <c r="E31" s="76"/>
      <c r="F31" s="76"/>
      <c r="G31" s="76"/>
      <c r="H31" s="76"/>
      <c r="I31" s="76"/>
      <c r="J31" s="76"/>
    </row>
    <row r="32" spans="2:28">
      <c r="D32" s="76"/>
      <c r="E32" s="76"/>
      <c r="F32" s="76"/>
      <c r="G32" s="76"/>
      <c r="H32" s="76"/>
      <c r="I32" s="76"/>
      <c r="J32" s="76"/>
    </row>
    <row r="33" spans="4:10">
      <c r="D33" s="76"/>
      <c r="E33" s="76"/>
      <c r="F33" s="76"/>
      <c r="G33" s="76"/>
      <c r="H33" s="76"/>
      <c r="I33" s="76"/>
      <c r="J33" s="76"/>
    </row>
    <row r="34" spans="4:10">
      <c r="D34" s="76"/>
      <c r="E34" s="76"/>
      <c r="F34" s="76"/>
      <c r="G34" s="76"/>
      <c r="H34" s="76"/>
      <c r="I34" s="76"/>
      <c r="J34" s="76"/>
    </row>
    <row r="93" ht="12.75" customHeight="1"/>
    <row r="94" ht="12.75" customHeight="1"/>
    <row r="97" spans="1:15">
      <c r="A97" s="86" t="s">
        <v>10</v>
      </c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</row>
    <row r="98" spans="1:15" ht="12.75" customHeight="1">
      <c r="A98" s="14"/>
      <c r="B98" s="84" t="s">
        <v>27</v>
      </c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</row>
    <row r="99" spans="1:15" ht="12.75" customHeight="1">
      <c r="A99" s="14"/>
      <c r="B99" s="84" t="s">
        <v>26</v>
      </c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</row>
    <row r="100" spans="1:15">
      <c r="A100" s="15"/>
      <c r="B100" s="85" t="s">
        <v>28</v>
      </c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</row>
    <row r="101" spans="1:1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</sheetData>
  <sheetProtection sheet="1" objects="1" scenarios="1"/>
  <mergeCells count="11">
    <mergeCell ref="B99:O99"/>
    <mergeCell ref="B100:O100"/>
    <mergeCell ref="A97:O97"/>
    <mergeCell ref="B13:O13"/>
    <mergeCell ref="B17:O17"/>
    <mergeCell ref="B98:O98"/>
    <mergeCell ref="B1:O1"/>
    <mergeCell ref="B5:O5"/>
    <mergeCell ref="B9:O9"/>
    <mergeCell ref="B2:O2"/>
    <mergeCell ref="B3:O3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P107"/>
  <sheetViews>
    <sheetView showGridLines="0" workbookViewId="0"/>
  </sheetViews>
  <sheetFormatPr defaultColWidth="9.109375" defaultRowHeight="13.2"/>
  <cols>
    <col min="1" max="1" width="1.21875" style="7" customWidth="1"/>
    <col min="2" max="2" width="12.5546875" style="7" customWidth="1"/>
    <col min="3" max="14" width="9.77734375" style="7" customWidth="1"/>
    <col min="15" max="16384" width="9.109375" style="7"/>
  </cols>
  <sheetData>
    <row r="1" spans="2:16" ht="9" customHeight="1"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2:16" ht="12.75" customHeight="1">
      <c r="B2" s="87" t="str">
        <f>'-'!B22</f>
        <v>Среден размер на натрупаните средства на едно осигурено лице* според пола и възрастта към 31.12.2020 г.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9"/>
    </row>
    <row r="3" spans="2:16" ht="9.75" customHeight="1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17"/>
    </row>
    <row r="4" spans="2:16" s="10" customFormat="1" ht="24" customHeight="1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18"/>
    </row>
    <row r="5" spans="2:16" ht="15.75" customHeight="1">
      <c r="B5" s="89" t="s">
        <v>29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  <c r="O5" s="19"/>
    </row>
    <row r="6" spans="2:16" ht="12" customHeight="1">
      <c r="B6" s="37" t="s">
        <v>3</v>
      </c>
      <c r="C6" s="39">
        <f>'-'!C26</f>
        <v>3995.694936644632</v>
      </c>
      <c r="D6" s="39">
        <f>'-'!D26</f>
        <v>157.66831657589722</v>
      </c>
      <c r="E6" s="39">
        <f>'-'!E26</f>
        <v>726.79700701403635</v>
      </c>
      <c r="F6" s="39">
        <f>'-'!F26</f>
        <v>1885.8540045996604</v>
      </c>
      <c r="G6" s="39">
        <f>'-'!G26</f>
        <v>3282.0294905657393</v>
      </c>
      <c r="H6" s="39">
        <f>'-'!H26</f>
        <v>4284.9853820479238</v>
      </c>
      <c r="I6" s="39">
        <f>'-'!I26</f>
        <v>4796.6812608799664</v>
      </c>
      <c r="J6" s="39">
        <f>'-'!J26</f>
        <v>4910.136982861055</v>
      </c>
      <c r="K6" s="39">
        <f>'-'!K26</f>
        <v>4855.8185049855219</v>
      </c>
      <c r="L6" s="39">
        <f>'-'!L26</f>
        <v>4795.904158270615</v>
      </c>
      <c r="M6" s="39">
        <f>'-'!M26</f>
        <v>4299.9492555630222</v>
      </c>
      <c r="N6" s="40"/>
      <c r="O6" s="20"/>
    </row>
    <row r="7" spans="2:16" ht="12" customHeight="1">
      <c r="B7" s="37" t="s">
        <v>4</v>
      </c>
      <c r="C7" s="39">
        <f>'-'!C27</f>
        <v>3646.4972920635787</v>
      </c>
      <c r="D7" s="39">
        <f>'-'!D27</f>
        <v>138.14266391247801</v>
      </c>
      <c r="E7" s="39">
        <f>'-'!E27</f>
        <v>576.11944739324747</v>
      </c>
      <c r="F7" s="39">
        <f>'-'!F27</f>
        <v>1524.631505089616</v>
      </c>
      <c r="G7" s="39">
        <f>'-'!G27</f>
        <v>2588.9403912330563</v>
      </c>
      <c r="H7" s="39">
        <f>'-'!H27</f>
        <v>3480.2977150321781</v>
      </c>
      <c r="I7" s="39">
        <f>'-'!I27</f>
        <v>4188.6644467892238</v>
      </c>
      <c r="J7" s="39">
        <f>'-'!J27</f>
        <v>4545.9136142260541</v>
      </c>
      <c r="K7" s="39">
        <f>'-'!K27</f>
        <v>4844.157083954723</v>
      </c>
      <c r="L7" s="39">
        <f>'-'!L27</f>
        <v>4726.2170492891328</v>
      </c>
      <c r="M7" s="39">
        <f>'-'!M27</f>
        <v>4389.0581354782435</v>
      </c>
      <c r="N7" s="40"/>
      <c r="O7" s="20"/>
    </row>
    <row r="8" spans="2:16" ht="12" customHeight="1">
      <c r="B8" s="38" t="s">
        <v>1</v>
      </c>
      <c r="C8" s="41">
        <f>'-'!C28</f>
        <v>3826.4753254846169</v>
      </c>
      <c r="D8" s="41">
        <f>'-'!D28</f>
        <v>148.35134486912713</v>
      </c>
      <c r="E8" s="41">
        <f>'-'!E28</f>
        <v>656.82704290607217</v>
      </c>
      <c r="F8" s="41">
        <f>'-'!F28</f>
        <v>1715.0197344182336</v>
      </c>
      <c r="G8" s="41">
        <f>'-'!G28</f>
        <v>2950.7057835162632</v>
      </c>
      <c r="H8" s="41">
        <f>'-'!H28</f>
        <v>3900.9135851841115</v>
      </c>
      <c r="I8" s="41">
        <f>'-'!I28</f>
        <v>4503.8078624262289</v>
      </c>
      <c r="J8" s="41">
        <f>'-'!J28</f>
        <v>4732.5692589275168</v>
      </c>
      <c r="K8" s="41">
        <f>'-'!K28</f>
        <v>4850.0777669815452</v>
      </c>
      <c r="L8" s="41">
        <f>'-'!L28</f>
        <v>4760.6449903564262</v>
      </c>
      <c r="M8" s="41">
        <f>'-'!M28</f>
        <v>4344.9366099787667</v>
      </c>
      <c r="N8" s="40"/>
      <c r="O8" s="20"/>
    </row>
    <row r="9" spans="2:16" ht="15" customHeight="1">
      <c r="B9" s="89" t="s">
        <v>30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1"/>
      <c r="O9" s="19"/>
      <c r="P9" s="20"/>
    </row>
    <row r="10" spans="2:16" ht="12" customHeight="1">
      <c r="B10" s="37" t="s">
        <v>3</v>
      </c>
      <c r="C10" s="39">
        <f>'-'!C30</f>
        <v>4405.7986050317031</v>
      </c>
      <c r="D10" s="39">
        <f>'-'!D30</f>
        <v>372.17666666666673</v>
      </c>
      <c r="E10" s="39">
        <f>'-'!E30</f>
        <v>1298.1372845417236</v>
      </c>
      <c r="F10" s="39">
        <f>'-'!F30</f>
        <v>2002.0051804195803</v>
      </c>
      <c r="G10" s="39">
        <f>'-'!G30</f>
        <v>3056.7920227139221</v>
      </c>
      <c r="H10" s="39">
        <f>'-'!H30</f>
        <v>3877.2113020527859</v>
      </c>
      <c r="I10" s="39">
        <f>'-'!I30</f>
        <v>4494.3322653960749</v>
      </c>
      <c r="J10" s="39">
        <f>'-'!J30</f>
        <v>5464.4618198920507</v>
      </c>
      <c r="K10" s="39">
        <f>'-'!K30</f>
        <v>6395.9556200770176</v>
      </c>
      <c r="L10" s="39">
        <f>'-'!L30</f>
        <v>5161.6938671490598</v>
      </c>
      <c r="M10" s="39">
        <f>'-'!M30</f>
        <v>2022.9558168347651</v>
      </c>
      <c r="N10" s="39">
        <f>'-'!N30</f>
        <v>820.94500693192845</v>
      </c>
      <c r="O10" s="20"/>
      <c r="P10" s="20"/>
    </row>
    <row r="11" spans="2:16" ht="12" customHeight="1">
      <c r="B11" s="37" t="s">
        <v>4</v>
      </c>
      <c r="C11" s="39">
        <f>'-'!C31</f>
        <v>3216.3484546155828</v>
      </c>
      <c r="D11" s="39">
        <f>'-'!D31</f>
        <v>702.36125000000004</v>
      </c>
      <c r="E11" s="39">
        <f>'-'!E31</f>
        <v>1466.4343636363635</v>
      </c>
      <c r="F11" s="39">
        <f>'-'!F31</f>
        <v>2178.6183174958078</v>
      </c>
      <c r="G11" s="39">
        <f>'-'!G31</f>
        <v>2749.6770921523926</v>
      </c>
      <c r="H11" s="39">
        <f>'-'!H31</f>
        <v>3062.1417043172692</v>
      </c>
      <c r="I11" s="39">
        <f>'-'!I31</f>
        <v>3327.7392317880795</v>
      </c>
      <c r="J11" s="39">
        <f>'-'!J31</f>
        <v>4089.6349591664321</v>
      </c>
      <c r="K11" s="39">
        <f>'-'!K31</f>
        <v>5235.4266415779912</v>
      </c>
      <c r="L11" s="39">
        <f>'-'!L31</f>
        <v>3080.4535472909197</v>
      </c>
      <c r="M11" s="39">
        <f>'-'!M31</f>
        <v>1807.5107632743361</v>
      </c>
      <c r="N11" s="39">
        <f>'-'!N31</f>
        <v>751.65677637947726</v>
      </c>
      <c r="O11" s="20"/>
      <c r="P11" s="20"/>
    </row>
    <row r="12" spans="2:16" ht="12" customHeight="1">
      <c r="B12" s="38" t="s">
        <v>1</v>
      </c>
      <c r="C12" s="41">
        <f>'-'!C32</f>
        <v>4237.2521917481508</v>
      </c>
      <c r="D12" s="41">
        <f>'-'!D32</f>
        <v>416.94745762711869</v>
      </c>
      <c r="E12" s="41">
        <f>'-'!E32</f>
        <v>1329.1294921874999</v>
      </c>
      <c r="F12" s="41">
        <f>'-'!F32</f>
        <v>2027.2537741729261</v>
      </c>
      <c r="G12" s="41">
        <f>'-'!G32</f>
        <v>3016.6562743095446</v>
      </c>
      <c r="H12" s="41">
        <f>'-'!H32</f>
        <v>3778.7176480936637</v>
      </c>
      <c r="I12" s="41">
        <f>'-'!I32</f>
        <v>4359.9971559613041</v>
      </c>
      <c r="J12" s="41">
        <f>'-'!J32</f>
        <v>5275.7960350124631</v>
      </c>
      <c r="K12" s="41">
        <f>'-'!K32</f>
        <v>6228.5143860700246</v>
      </c>
      <c r="L12" s="41">
        <f>'-'!L32</f>
        <v>4885.027368434261</v>
      </c>
      <c r="M12" s="41">
        <f>'-'!M32</f>
        <v>1991.8336806221369</v>
      </c>
      <c r="N12" s="41">
        <f>'-'!N32</f>
        <v>802.67775611250067</v>
      </c>
      <c r="O12" s="20"/>
      <c r="P12" s="20"/>
    </row>
    <row r="13" spans="2:16" ht="15" customHeight="1">
      <c r="B13" s="89" t="s">
        <v>6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1"/>
      <c r="O13" s="19"/>
      <c r="P13" s="20"/>
    </row>
    <row r="14" spans="2:16" ht="12" customHeight="1">
      <c r="B14" s="37" t="s">
        <v>3</v>
      </c>
      <c r="C14" s="39">
        <f>'-'!C34</f>
        <v>2051.3438002038788</v>
      </c>
      <c r="D14" s="39">
        <f>'-'!D34</f>
        <v>1084.8348437500001</v>
      </c>
      <c r="E14" s="39">
        <f>'-'!E34</f>
        <v>465.73117505272671</v>
      </c>
      <c r="F14" s="39">
        <f>'-'!F34</f>
        <v>749.87330398415145</v>
      </c>
      <c r="G14" s="39">
        <f>'-'!G34</f>
        <v>1415.4120933621155</v>
      </c>
      <c r="H14" s="39">
        <f>'-'!H34</f>
        <v>1575.4947000759303</v>
      </c>
      <c r="I14" s="39">
        <f>'-'!I34</f>
        <v>2145.9877179845494</v>
      </c>
      <c r="J14" s="39">
        <f>'-'!J34</f>
        <v>2434.2847830619144</v>
      </c>
      <c r="K14" s="39">
        <f>'-'!K34</f>
        <v>2713.098840739442</v>
      </c>
      <c r="L14" s="39">
        <f>'-'!L34</f>
        <v>2571.0322186392095</v>
      </c>
      <c r="M14" s="39">
        <f>'-'!M34</f>
        <v>2191.5249120323024</v>
      </c>
      <c r="N14" s="39">
        <f>'-'!N34</f>
        <v>1291.2812484176088</v>
      </c>
      <c r="O14" s="20"/>
      <c r="P14" s="20"/>
    </row>
    <row r="15" spans="2:16" ht="12" customHeight="1">
      <c r="B15" s="37" t="s">
        <v>4</v>
      </c>
      <c r="C15" s="39">
        <f>'-'!C35</f>
        <v>1679.5085886247257</v>
      </c>
      <c r="D15" s="39">
        <f>'-'!D35</f>
        <v>1344.8616842105264</v>
      </c>
      <c r="E15" s="39">
        <f>'-'!E35</f>
        <v>2510.7130769230766</v>
      </c>
      <c r="F15" s="39">
        <f>'-'!F35</f>
        <v>737.84018082865168</v>
      </c>
      <c r="G15" s="39">
        <f>'-'!G35</f>
        <v>1149.4020988718271</v>
      </c>
      <c r="H15" s="39">
        <f>'-'!H35</f>
        <v>1572.4685791204079</v>
      </c>
      <c r="I15" s="39">
        <f>'-'!I35</f>
        <v>1873.7545583434994</v>
      </c>
      <c r="J15" s="39">
        <f>'-'!J35</f>
        <v>1915.3719353460931</v>
      </c>
      <c r="K15" s="39">
        <f>'-'!K35</f>
        <v>2028.8730533327373</v>
      </c>
      <c r="L15" s="39">
        <f>'-'!L35</f>
        <v>1835.2040904654207</v>
      </c>
      <c r="M15" s="39">
        <f>'-'!M35</f>
        <v>1769.3187841250344</v>
      </c>
      <c r="N15" s="39">
        <f>'-'!N35</f>
        <v>1164.2995508732481</v>
      </c>
      <c r="O15" s="20"/>
      <c r="P15" s="20"/>
    </row>
    <row r="16" spans="2:16" ht="12" customHeight="1">
      <c r="B16" s="38" t="s">
        <v>1</v>
      </c>
      <c r="C16" s="41">
        <f>'-'!C36</f>
        <v>1891.9567242231271</v>
      </c>
      <c r="D16" s="41">
        <f>'-'!D36</f>
        <v>1195.608609865471</v>
      </c>
      <c r="E16" s="41">
        <f>'-'!E36</f>
        <v>1173.0514820654314</v>
      </c>
      <c r="F16" s="41">
        <f>'-'!F36</f>
        <v>745.23653835746177</v>
      </c>
      <c r="G16" s="41">
        <f>'-'!G36</f>
        <v>1306.9136089985302</v>
      </c>
      <c r="H16" s="41">
        <f>'-'!H36</f>
        <v>1574.1891084203603</v>
      </c>
      <c r="I16" s="41">
        <f>'-'!I36</f>
        <v>2025.0231214838257</v>
      </c>
      <c r="J16" s="41">
        <f>'-'!J36</f>
        <v>2214.1500886699505</v>
      </c>
      <c r="K16" s="41">
        <f>'-'!K36</f>
        <v>2420.510418940748</v>
      </c>
      <c r="L16" s="41">
        <f>'-'!L36</f>
        <v>2245.7929804383739</v>
      </c>
      <c r="M16" s="41">
        <f>'-'!M36</f>
        <v>2008.0762461634265</v>
      </c>
      <c r="N16" s="41">
        <f>'-'!N36</f>
        <v>1237.5389904343117</v>
      </c>
      <c r="O16" s="20"/>
      <c r="P16" s="20"/>
    </row>
    <row r="17" spans="2:16" ht="13.5" customHeight="1">
      <c r="B17" s="89" t="s">
        <v>12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1"/>
      <c r="O17" s="20"/>
      <c r="P17" s="20"/>
    </row>
    <row r="18" spans="2:16" ht="12" customHeight="1">
      <c r="B18" s="37" t="s">
        <v>3</v>
      </c>
      <c r="C18" s="39">
        <f>'-'!C38</f>
        <v>1603.0569050715214</v>
      </c>
      <c r="D18" s="39">
        <f>'-'!D38</f>
        <v>106.95</v>
      </c>
      <c r="E18" s="39">
        <f>'-'!E38</f>
        <v>408.58</v>
      </c>
      <c r="F18" s="39">
        <f>'-'!F38</f>
        <v>675.6</v>
      </c>
      <c r="G18" s="39">
        <f>'-'!G38</f>
        <v>1117.1600000000001</v>
      </c>
      <c r="H18" s="39">
        <f>'-'!H38</f>
        <v>1663.62</v>
      </c>
      <c r="I18" s="39">
        <f>'-'!I38</f>
        <v>1846.24</v>
      </c>
      <c r="J18" s="39">
        <f>'-'!J38</f>
        <v>2059.0100000000002</v>
      </c>
      <c r="K18" s="39">
        <f>'-'!K38</f>
        <v>2047.25</v>
      </c>
      <c r="L18" s="39">
        <f>'-'!L38</f>
        <v>1828.45</v>
      </c>
      <c r="M18" s="39">
        <f>'-'!M38</f>
        <v>2094.0700000000002</v>
      </c>
      <c r="N18" s="39">
        <f>'-'!N38</f>
        <v>1196.05</v>
      </c>
      <c r="O18" s="20"/>
      <c r="P18" s="20"/>
    </row>
    <row r="19" spans="2:16" ht="12" customHeight="1">
      <c r="B19" s="37" t="s">
        <v>4</v>
      </c>
      <c r="C19" s="39">
        <f>'-'!C39</f>
        <v>1889.0215519682811</v>
      </c>
      <c r="D19" s="39">
        <f>'-'!D39</f>
        <v>95.98</v>
      </c>
      <c r="E19" s="39">
        <f>'-'!E39</f>
        <v>392.85</v>
      </c>
      <c r="F19" s="39">
        <f>'-'!F39</f>
        <v>768.66</v>
      </c>
      <c r="G19" s="39">
        <f>'-'!G39</f>
        <v>1303.2</v>
      </c>
      <c r="H19" s="39">
        <f>'-'!H39</f>
        <v>1943.91</v>
      </c>
      <c r="I19" s="39">
        <f>'-'!I39</f>
        <v>2113.67</v>
      </c>
      <c r="J19" s="39">
        <f>'-'!J39</f>
        <v>2414.04</v>
      </c>
      <c r="K19" s="39">
        <f>'-'!K39</f>
        <v>2891.47</v>
      </c>
      <c r="L19" s="39">
        <f>'-'!L39</f>
        <v>2331.3200000000002</v>
      </c>
      <c r="M19" s="39">
        <f>'-'!M39</f>
        <v>2300.5500000000002</v>
      </c>
      <c r="N19" s="39">
        <f>'-'!N39</f>
        <v>1348.61</v>
      </c>
      <c r="O19" s="20"/>
      <c r="P19" s="20"/>
    </row>
    <row r="20" spans="2:16" ht="12" customHeight="1">
      <c r="B20" s="38" t="s">
        <v>1</v>
      </c>
      <c r="C20" s="41">
        <f>'-'!C40</f>
        <v>1802.2561885973566</v>
      </c>
      <c r="D20" s="41">
        <f>'-'!D40</f>
        <v>98.722499999999997</v>
      </c>
      <c r="E20" s="41">
        <f>'-'!E40</f>
        <v>397.17220720720724</v>
      </c>
      <c r="F20" s="41">
        <f>'-'!F40</f>
        <v>744.97028397565919</v>
      </c>
      <c r="G20" s="41">
        <f>'-'!G40</f>
        <v>1249.9044300059068</v>
      </c>
      <c r="H20" s="41">
        <f>'-'!H40</f>
        <v>1855.9678120411161</v>
      </c>
      <c r="I20" s="41">
        <f>'-'!I40</f>
        <v>2032.1521807228917</v>
      </c>
      <c r="J20" s="41">
        <f>'-'!J40</f>
        <v>2302.6695933609963</v>
      </c>
      <c r="K20" s="41">
        <f>'-'!K40</f>
        <v>2634.1058446601937</v>
      </c>
      <c r="L20" s="41">
        <f>'-'!L40</f>
        <v>2187.8292088197149</v>
      </c>
      <c r="M20" s="41">
        <f>'-'!M40</f>
        <v>2227.4971345029239</v>
      </c>
      <c r="N20" s="41">
        <f>'-'!N40</f>
        <v>1266.4623076923076</v>
      </c>
      <c r="O20" s="20"/>
      <c r="P20" s="20"/>
    </row>
    <row r="25" spans="2:16">
      <c r="C25" s="24"/>
      <c r="D25" s="24"/>
      <c r="E25" s="24"/>
      <c r="F25" s="24"/>
      <c r="G25" s="24"/>
      <c r="H25" s="24"/>
    </row>
    <row r="26" spans="2:16">
      <c r="C26" s="24"/>
      <c r="D26" s="24"/>
      <c r="E26" s="24"/>
      <c r="F26" s="24"/>
      <c r="G26" s="24"/>
      <c r="H26" s="24"/>
    </row>
    <row r="27" spans="2:16">
      <c r="C27" s="24"/>
      <c r="D27" s="22" t="str">
        <f>CONCATENATE("Среден размер* на натрупаните средства на едно осигурено лице в УПФ към ",'Осигурени лица'!$E$26)</f>
        <v>Среден размер* на натрупаните средства на едно осигурено лице в УПФ към 31.12.2020 г.</v>
      </c>
      <c r="E27" s="23" t="s">
        <v>35</v>
      </c>
      <c r="F27" s="24"/>
      <c r="G27" s="24"/>
      <c r="H27" s="24"/>
    </row>
    <row r="28" spans="2:16">
      <c r="C28" s="24"/>
      <c r="D28" s="22" t="str">
        <f>CONCATENATE("Среден размер* на натрупаните средства на едно осигурено лице в ППФ**** към ",'Осигурени лица'!$E$26)</f>
        <v>Среден размер* на натрупаните средства на едно осигурено лице в ППФ**** към 31.12.2020 г.</v>
      </c>
      <c r="E28" s="23" t="s">
        <v>35</v>
      </c>
      <c r="F28" s="24"/>
      <c r="G28" s="24"/>
      <c r="H28" s="24"/>
    </row>
    <row r="29" spans="2:16">
      <c r="C29" s="24"/>
      <c r="D29" s="22" t="str">
        <f>CONCATENATE("Среден размер* на натрупаните средства на едно осигурено лице в ДПФ към ",'Осигурени лица'!$E$26)</f>
        <v>Среден размер* на натрупаните средства на едно осигурено лице в ДПФ към 31.12.2020 г.</v>
      </c>
      <c r="E29" s="23" t="s">
        <v>35</v>
      </c>
      <c r="F29" s="24"/>
      <c r="G29" s="24"/>
      <c r="H29" s="24"/>
    </row>
    <row r="30" spans="2:16">
      <c r="C30" s="24"/>
      <c r="D30" s="22" t="str">
        <f>CONCATENATE("Среден размер* на натрупаните средства на едно осигурено лице в ДПФПС към ",'Осигурени лица'!$E$26)</f>
        <v>Среден размер* на натрупаните средства на едно осигурено лице в ДПФПС към 31.12.2020 г.</v>
      </c>
      <c r="E30" s="23" t="s">
        <v>35</v>
      </c>
      <c r="F30" s="24"/>
      <c r="G30" s="24"/>
      <c r="H30" s="24"/>
    </row>
    <row r="31" spans="2:16">
      <c r="C31" s="24"/>
      <c r="D31" s="24"/>
      <c r="E31" s="24"/>
      <c r="F31" s="24"/>
      <c r="G31" s="24"/>
      <c r="H31" s="24"/>
    </row>
    <row r="32" spans="2:16">
      <c r="C32" s="24"/>
      <c r="D32" s="24"/>
      <c r="E32" s="24"/>
      <c r="F32" s="24"/>
      <c r="G32" s="24"/>
      <c r="H32" s="24"/>
    </row>
    <row r="33" spans="3:8">
      <c r="C33" s="24"/>
      <c r="D33" s="24"/>
      <c r="E33" s="24"/>
      <c r="F33" s="24"/>
      <c r="G33" s="24"/>
      <c r="H33" s="24"/>
    </row>
    <row r="34" spans="3:8">
      <c r="C34" s="24"/>
      <c r="D34" s="24"/>
      <c r="E34" s="24"/>
      <c r="F34" s="24"/>
      <c r="G34" s="24"/>
      <c r="H34" s="24"/>
    </row>
    <row r="35" spans="3:8">
      <c r="C35" s="24"/>
      <c r="D35" s="24"/>
      <c r="E35" s="24"/>
      <c r="F35" s="24"/>
      <c r="G35" s="24"/>
      <c r="H35" s="24"/>
    </row>
    <row r="79" spans="15:15">
      <c r="O79" s="21"/>
    </row>
    <row r="80" spans="15:15">
      <c r="O80" s="21"/>
    </row>
    <row r="81" spans="2:15">
      <c r="O81" s="15"/>
    </row>
    <row r="85" spans="2:15">
      <c r="B85" s="7" t="s">
        <v>9</v>
      </c>
    </row>
    <row r="96" spans="2:15" ht="12.75" customHeight="1"/>
    <row r="103" spans="1:14">
      <c r="A103" s="7" t="s">
        <v>8</v>
      </c>
    </row>
    <row r="104" spans="1:14" ht="38.25" customHeight="1">
      <c r="A104" s="85" t="s">
        <v>34</v>
      </c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</row>
    <row r="105" spans="1:14">
      <c r="A105" s="85" t="s">
        <v>33</v>
      </c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</row>
    <row r="106" spans="1:14" ht="12.75" customHeight="1">
      <c r="A106" s="84" t="s">
        <v>32</v>
      </c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</row>
    <row r="107" spans="1:14" ht="25.5" customHeight="1">
      <c r="A107" s="85" t="s">
        <v>31</v>
      </c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</row>
  </sheetData>
  <sheetProtection sheet="1" objects="1" scenarios="1"/>
  <mergeCells count="11">
    <mergeCell ref="B1:N1"/>
    <mergeCell ref="B13:N13"/>
    <mergeCell ref="B9:N9"/>
    <mergeCell ref="B5:N5"/>
    <mergeCell ref="B17:N17"/>
    <mergeCell ref="A107:N107"/>
    <mergeCell ref="A106:N106"/>
    <mergeCell ref="A104:N104"/>
    <mergeCell ref="A105:N105"/>
    <mergeCell ref="B2:N2"/>
    <mergeCell ref="B3:N3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S40"/>
  <sheetViews>
    <sheetView workbookViewId="0"/>
  </sheetViews>
  <sheetFormatPr defaultColWidth="9.109375" defaultRowHeight="13.2"/>
  <cols>
    <col min="1" max="1" width="1.88671875" style="1" customWidth="1"/>
    <col min="2" max="2" width="13.5546875" style="1" customWidth="1"/>
    <col min="3" max="3" width="9.109375" style="1"/>
    <col min="4" max="5" width="8.21875" style="1" customWidth="1"/>
    <col min="6" max="6" width="8.5546875" style="1" customWidth="1"/>
    <col min="7" max="7" width="8.5546875" style="1" bestFit="1" customWidth="1"/>
    <col min="8" max="8" width="8.44140625" style="1" customWidth="1"/>
    <col min="9" max="9" width="8.21875" style="1" customWidth="1"/>
    <col min="10" max="10" width="8.5546875" style="1" bestFit="1" customWidth="1"/>
    <col min="11" max="13" width="8.109375" style="1" bestFit="1" customWidth="1"/>
    <col min="14" max="14" width="8.88671875" style="1" bestFit="1" customWidth="1"/>
    <col min="15" max="15" width="10.5546875" style="1" bestFit="1" customWidth="1"/>
    <col min="16" max="16" width="9.109375" style="1"/>
    <col min="17" max="17" width="10" style="1" customWidth="1"/>
    <col min="18" max="19" width="10.109375" style="1" bestFit="1" customWidth="1"/>
    <col min="20" max="16384" width="9.109375" style="1"/>
  </cols>
  <sheetData>
    <row r="1" spans="1:16" ht="12.6" customHeight="1">
      <c r="A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6" s="2" customFormat="1" ht="12.6" customHeight="1">
      <c r="A2"/>
      <c r="B2" s="42" t="s">
        <v>38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</row>
    <row r="3" spans="1:16" ht="12.6" customHeight="1">
      <c r="A3" s="77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/>
    </row>
    <row r="4" spans="1:16" s="2" customFormat="1" ht="28.5" customHeight="1">
      <c r="A4" s="43"/>
      <c r="B4" s="45" t="s">
        <v>0</v>
      </c>
      <c r="C4" s="46" t="s">
        <v>1</v>
      </c>
      <c r="D4" s="46" t="s">
        <v>13</v>
      </c>
      <c r="E4" s="46" t="s">
        <v>14</v>
      </c>
      <c r="F4" s="46" t="s">
        <v>15</v>
      </c>
      <c r="G4" s="46" t="s">
        <v>16</v>
      </c>
      <c r="H4" s="46" t="s">
        <v>17</v>
      </c>
      <c r="I4" s="46" t="s">
        <v>18</v>
      </c>
      <c r="J4" s="46" t="s">
        <v>19</v>
      </c>
      <c r="K4" s="46" t="s">
        <v>20</v>
      </c>
      <c r="L4" s="46" t="s">
        <v>21</v>
      </c>
      <c r="M4" s="46" t="s">
        <v>22</v>
      </c>
      <c r="N4" s="46" t="s">
        <v>2</v>
      </c>
      <c r="O4" s="47" t="s">
        <v>24</v>
      </c>
      <c r="P4" s="43"/>
    </row>
    <row r="5" spans="1:16" ht="12.6" customHeight="1">
      <c r="A5"/>
      <c r="B5" s="48" t="s">
        <v>25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/>
      <c r="P5"/>
    </row>
    <row r="6" spans="1:16" ht="12.6" customHeight="1">
      <c r="A6"/>
      <c r="B6" s="51" t="s">
        <v>3</v>
      </c>
      <c r="C6" s="52">
        <v>1984599</v>
      </c>
      <c r="D6" s="52">
        <v>14322</v>
      </c>
      <c r="E6" s="52">
        <v>121043</v>
      </c>
      <c r="F6" s="52">
        <v>183057</v>
      </c>
      <c r="G6" s="52">
        <v>252378</v>
      </c>
      <c r="H6" s="52">
        <v>274141</v>
      </c>
      <c r="I6" s="52">
        <v>296761</v>
      </c>
      <c r="J6" s="52">
        <v>303811</v>
      </c>
      <c r="K6" s="52">
        <v>264867</v>
      </c>
      <c r="L6" s="52">
        <v>223617</v>
      </c>
      <c r="M6" s="52">
        <v>50602</v>
      </c>
      <c r="N6" s="53"/>
      <c r="O6" s="54">
        <v>41.915223634598213</v>
      </c>
      <c r="P6" s="55">
        <f>MAX(D6:O8)</f>
        <v>592830</v>
      </c>
    </row>
    <row r="7" spans="1:16" ht="12.6" customHeight="1">
      <c r="A7"/>
      <c r="B7" s="51" t="s">
        <v>4</v>
      </c>
      <c r="C7" s="52">
        <v>1865967</v>
      </c>
      <c r="D7" s="52">
        <v>13071</v>
      </c>
      <c r="E7" s="52">
        <v>104939</v>
      </c>
      <c r="F7" s="52">
        <v>164256</v>
      </c>
      <c r="G7" s="52">
        <v>231141</v>
      </c>
      <c r="H7" s="52">
        <v>250323</v>
      </c>
      <c r="I7" s="52">
        <v>275790</v>
      </c>
      <c r="J7" s="52">
        <v>289019</v>
      </c>
      <c r="K7" s="52">
        <v>256817</v>
      </c>
      <c r="L7" s="52">
        <v>229016</v>
      </c>
      <c r="M7" s="52">
        <v>51595</v>
      </c>
      <c r="N7" s="53"/>
      <c r="O7" s="54">
        <v>42.408596502510491</v>
      </c>
      <c r="P7"/>
    </row>
    <row r="8" spans="1:16" s="2" customFormat="1" ht="12.6" customHeight="1">
      <c r="A8" s="43"/>
      <c r="B8" s="56" t="s">
        <v>5</v>
      </c>
      <c r="C8" s="57">
        <v>3850566</v>
      </c>
      <c r="D8" s="57">
        <v>27393</v>
      </c>
      <c r="E8" s="57">
        <v>225982</v>
      </c>
      <c r="F8" s="57">
        <v>347313</v>
      </c>
      <c r="G8" s="57">
        <v>483519</v>
      </c>
      <c r="H8" s="57">
        <v>524464</v>
      </c>
      <c r="I8" s="57">
        <v>572551</v>
      </c>
      <c r="J8" s="57">
        <v>592830</v>
      </c>
      <c r="K8" s="57">
        <v>521684</v>
      </c>
      <c r="L8" s="57">
        <v>452633</v>
      </c>
      <c r="M8" s="57">
        <v>102197</v>
      </c>
      <c r="N8" s="58"/>
      <c r="O8" s="54">
        <v>42.154309911841523</v>
      </c>
      <c r="P8" s="43"/>
    </row>
    <row r="9" spans="1:16" ht="12.6" customHeight="1">
      <c r="A9"/>
      <c r="B9" s="48" t="s">
        <v>23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50"/>
      <c r="P9"/>
    </row>
    <row r="10" spans="1:16">
      <c r="A10"/>
      <c r="B10" s="59" t="s">
        <v>3</v>
      </c>
      <c r="C10" s="52">
        <v>259117</v>
      </c>
      <c r="D10" s="52">
        <v>51</v>
      </c>
      <c r="E10" s="52">
        <v>2924</v>
      </c>
      <c r="F10" s="52">
        <v>10725</v>
      </c>
      <c r="G10" s="52">
        <v>20428</v>
      </c>
      <c r="H10" s="52">
        <v>28985</v>
      </c>
      <c r="I10" s="52">
        <v>40611</v>
      </c>
      <c r="J10" s="52">
        <v>44651</v>
      </c>
      <c r="K10" s="52">
        <v>45704</v>
      </c>
      <c r="L10" s="52">
        <v>34550</v>
      </c>
      <c r="M10" s="52">
        <v>16062</v>
      </c>
      <c r="N10" s="52">
        <v>14426</v>
      </c>
      <c r="O10" s="54">
        <v>47.17879027620728</v>
      </c>
      <c r="P10" s="55">
        <f>MAX(D10:O12)</f>
        <v>53410</v>
      </c>
    </row>
    <row r="11" spans="1:16">
      <c r="A11"/>
      <c r="B11" s="59" t="s">
        <v>4</v>
      </c>
      <c r="C11" s="52">
        <v>42779</v>
      </c>
      <c r="D11" s="52">
        <v>8</v>
      </c>
      <c r="E11" s="52">
        <v>660</v>
      </c>
      <c r="F11" s="52">
        <v>1789</v>
      </c>
      <c r="G11" s="52">
        <v>3071</v>
      </c>
      <c r="H11" s="52">
        <v>3984</v>
      </c>
      <c r="I11" s="52">
        <v>5285</v>
      </c>
      <c r="J11" s="52">
        <v>7102</v>
      </c>
      <c r="K11" s="52">
        <v>7706</v>
      </c>
      <c r="L11" s="52">
        <v>5297</v>
      </c>
      <c r="M11" s="52">
        <v>2712</v>
      </c>
      <c r="N11" s="52">
        <v>5165</v>
      </c>
      <c r="O11" s="54">
        <v>48.528990158722735</v>
      </c>
      <c r="P11"/>
    </row>
    <row r="12" spans="1:16">
      <c r="A12"/>
      <c r="B12" s="60" t="s">
        <v>5</v>
      </c>
      <c r="C12" s="57">
        <v>301896</v>
      </c>
      <c r="D12" s="57">
        <v>59</v>
      </c>
      <c r="E12" s="57">
        <v>3584</v>
      </c>
      <c r="F12" s="57">
        <v>12514</v>
      </c>
      <c r="G12" s="57">
        <v>23499</v>
      </c>
      <c r="H12" s="57">
        <v>32969</v>
      </c>
      <c r="I12" s="57">
        <v>45896</v>
      </c>
      <c r="J12" s="57">
        <v>51753</v>
      </c>
      <c r="K12" s="57">
        <v>53410</v>
      </c>
      <c r="L12" s="57">
        <v>39847</v>
      </c>
      <c r="M12" s="57">
        <v>18774</v>
      </c>
      <c r="N12" s="57">
        <v>19591</v>
      </c>
      <c r="O12" s="54">
        <v>47.370115105864279</v>
      </c>
      <c r="P12"/>
    </row>
    <row r="13" spans="1:16">
      <c r="A13"/>
      <c r="B13" s="48" t="s">
        <v>7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50"/>
      <c r="P13"/>
    </row>
    <row r="14" spans="1:16" ht="12" customHeight="1">
      <c r="A14"/>
      <c r="B14" s="59" t="s">
        <v>3</v>
      </c>
      <c r="C14" s="52">
        <v>368846</v>
      </c>
      <c r="D14" s="52">
        <v>128</v>
      </c>
      <c r="E14" s="52">
        <v>3319</v>
      </c>
      <c r="F14" s="52">
        <v>9086</v>
      </c>
      <c r="G14" s="52">
        <v>18530</v>
      </c>
      <c r="H14" s="52">
        <v>27657</v>
      </c>
      <c r="I14" s="52">
        <v>37927</v>
      </c>
      <c r="J14" s="52">
        <v>50844</v>
      </c>
      <c r="K14" s="52">
        <v>59883</v>
      </c>
      <c r="L14" s="52">
        <v>53028</v>
      </c>
      <c r="M14" s="52">
        <v>38139</v>
      </c>
      <c r="N14" s="52">
        <v>70305</v>
      </c>
      <c r="O14" s="54">
        <v>52.764140589839663</v>
      </c>
      <c r="P14" s="55">
        <f>MAX(D14:O16)</f>
        <v>121894</v>
      </c>
    </row>
    <row r="15" spans="1:16" ht="12" customHeight="1">
      <c r="A15"/>
      <c r="B15" s="59" t="s">
        <v>4</v>
      </c>
      <c r="C15" s="52">
        <v>276723</v>
      </c>
      <c r="D15" s="52">
        <v>95</v>
      </c>
      <c r="E15" s="52">
        <v>1755</v>
      </c>
      <c r="F15" s="52">
        <v>5696</v>
      </c>
      <c r="G15" s="52">
        <v>12764</v>
      </c>
      <c r="H15" s="52">
        <v>20987</v>
      </c>
      <c r="I15" s="52">
        <v>30329</v>
      </c>
      <c r="J15" s="52">
        <v>37461</v>
      </c>
      <c r="K15" s="52">
        <v>44738</v>
      </c>
      <c r="L15" s="52">
        <v>42005</v>
      </c>
      <c r="M15" s="52">
        <v>29304</v>
      </c>
      <c r="N15" s="52">
        <v>51589</v>
      </c>
      <c r="O15" s="54">
        <v>52.745164442420773</v>
      </c>
      <c r="P15"/>
    </row>
    <row r="16" spans="1:16" ht="12" customHeight="1">
      <c r="A16"/>
      <c r="B16" s="60" t="s">
        <v>5</v>
      </c>
      <c r="C16" s="57">
        <v>645569</v>
      </c>
      <c r="D16" s="57">
        <v>223</v>
      </c>
      <c r="E16" s="57">
        <v>5074</v>
      </c>
      <c r="F16" s="57">
        <v>14782</v>
      </c>
      <c r="G16" s="57">
        <v>31294</v>
      </c>
      <c r="H16" s="57">
        <v>48644</v>
      </c>
      <c r="I16" s="57">
        <v>68256</v>
      </c>
      <c r="J16" s="57">
        <v>88305</v>
      </c>
      <c r="K16" s="57">
        <v>104621</v>
      </c>
      <c r="L16" s="57">
        <v>95033</v>
      </c>
      <c r="M16" s="57">
        <v>67443</v>
      </c>
      <c r="N16" s="57">
        <v>121894</v>
      </c>
      <c r="O16" s="54">
        <v>52.756006468712101</v>
      </c>
      <c r="P16"/>
    </row>
    <row r="17" spans="1:19" s="2" customFormat="1" ht="12" customHeight="1">
      <c r="A17" s="43"/>
      <c r="B17" s="48" t="s">
        <v>11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50"/>
      <c r="P17" s="43"/>
    </row>
    <row r="18" spans="1:19" ht="12" customHeight="1">
      <c r="A18"/>
      <c r="B18" s="59" t="s">
        <v>3</v>
      </c>
      <c r="C18" s="52">
        <v>3076</v>
      </c>
      <c r="D18" s="52">
        <v>1</v>
      </c>
      <c r="E18" s="52">
        <v>61</v>
      </c>
      <c r="F18" s="52">
        <v>251</v>
      </c>
      <c r="G18" s="52">
        <v>485</v>
      </c>
      <c r="H18" s="52">
        <v>641</v>
      </c>
      <c r="I18" s="52">
        <v>506</v>
      </c>
      <c r="J18" s="52">
        <v>378</v>
      </c>
      <c r="K18" s="52">
        <v>314</v>
      </c>
      <c r="L18" s="52">
        <v>220</v>
      </c>
      <c r="M18" s="52">
        <v>121</v>
      </c>
      <c r="N18" s="52">
        <v>98</v>
      </c>
      <c r="O18" s="54">
        <v>42.16</v>
      </c>
      <c r="P18" s="55">
        <f>MAX(D18:O20)</f>
        <v>2043</v>
      </c>
    </row>
    <row r="19" spans="1:19" ht="12" customHeight="1">
      <c r="A19"/>
      <c r="B19" s="59" t="s">
        <v>4</v>
      </c>
      <c r="C19" s="52">
        <v>7062</v>
      </c>
      <c r="D19" s="52">
        <v>3</v>
      </c>
      <c r="E19" s="52">
        <v>161</v>
      </c>
      <c r="F19" s="52">
        <v>735</v>
      </c>
      <c r="G19" s="52">
        <v>1208</v>
      </c>
      <c r="H19" s="52">
        <v>1402</v>
      </c>
      <c r="I19" s="52">
        <v>1154</v>
      </c>
      <c r="J19" s="52">
        <v>827</v>
      </c>
      <c r="K19" s="52">
        <v>716</v>
      </c>
      <c r="L19" s="52">
        <v>551</v>
      </c>
      <c r="M19" s="52">
        <v>221</v>
      </c>
      <c r="N19" s="52">
        <v>84</v>
      </c>
      <c r="O19" s="54">
        <v>40.99</v>
      </c>
      <c r="P19"/>
    </row>
    <row r="20" spans="1:19" ht="12" customHeight="1">
      <c r="A20"/>
      <c r="B20" s="60" t="s">
        <v>5</v>
      </c>
      <c r="C20" s="57">
        <v>10138</v>
      </c>
      <c r="D20" s="57">
        <v>4</v>
      </c>
      <c r="E20" s="57">
        <v>222</v>
      </c>
      <c r="F20" s="57">
        <v>986</v>
      </c>
      <c r="G20" s="57">
        <v>1693</v>
      </c>
      <c r="H20" s="57">
        <v>2043</v>
      </c>
      <c r="I20" s="57">
        <v>1660</v>
      </c>
      <c r="J20" s="57">
        <v>1205</v>
      </c>
      <c r="K20" s="57">
        <v>1030</v>
      </c>
      <c r="L20" s="57">
        <v>771</v>
      </c>
      <c r="M20" s="57">
        <v>342</v>
      </c>
      <c r="N20" s="57">
        <v>182</v>
      </c>
      <c r="O20" s="54">
        <v>41.344993095285062</v>
      </c>
      <c r="P20"/>
    </row>
    <row r="21" spans="1:19" s="2" customFormat="1" ht="12" customHeight="1">
      <c r="A21" s="43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/>
      <c r="P21" s="43"/>
      <c r="R21" s="3"/>
      <c r="S21" s="3"/>
    </row>
    <row r="22" spans="1:19" ht="12" customHeight="1">
      <c r="A22" s="63"/>
      <c r="B22" s="62" t="s">
        <v>39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3"/>
      <c r="P22"/>
      <c r="R22" s="4"/>
      <c r="S22" s="4"/>
    </row>
    <row r="23" spans="1:19" ht="12" customHeight="1">
      <c r="A23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4"/>
      <c r="P23"/>
      <c r="R23" s="4"/>
      <c r="S23" s="4"/>
    </row>
    <row r="24" spans="1:19">
      <c r="A24"/>
      <c r="B24" s="45" t="s">
        <v>0</v>
      </c>
      <c r="C24" s="46" t="s">
        <v>1</v>
      </c>
      <c r="D24" s="46" t="s">
        <v>13</v>
      </c>
      <c r="E24" s="46" t="s">
        <v>14</v>
      </c>
      <c r="F24" s="46" t="s">
        <v>15</v>
      </c>
      <c r="G24" s="46" t="s">
        <v>16</v>
      </c>
      <c r="H24" s="46" t="s">
        <v>17</v>
      </c>
      <c r="I24" s="46" t="s">
        <v>18</v>
      </c>
      <c r="J24" s="46" t="s">
        <v>19</v>
      </c>
      <c r="K24" s="46" t="s">
        <v>20</v>
      </c>
      <c r="L24" s="46" t="s">
        <v>21</v>
      </c>
      <c r="M24" s="46" t="s">
        <v>22</v>
      </c>
      <c r="N24" s="46" t="s">
        <v>2</v>
      </c>
      <c r="O24" s="65"/>
      <c r="P24"/>
      <c r="R24" s="4"/>
      <c r="S24" s="4"/>
    </row>
    <row r="25" spans="1:19">
      <c r="A25"/>
      <c r="B25" s="66" t="s">
        <v>36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9"/>
      <c r="P25"/>
      <c r="R25" s="4"/>
      <c r="S25" s="4"/>
    </row>
    <row r="26" spans="1:19">
      <c r="A26"/>
      <c r="B26" s="59" t="s">
        <v>3</v>
      </c>
      <c r="C26" s="70">
        <v>3995.694936644632</v>
      </c>
      <c r="D26" s="70">
        <v>157.66831657589722</v>
      </c>
      <c r="E26" s="70">
        <v>726.79700701403635</v>
      </c>
      <c r="F26" s="70">
        <v>1885.8540045996604</v>
      </c>
      <c r="G26" s="70">
        <v>3282.0294905657393</v>
      </c>
      <c r="H26" s="70">
        <v>4284.9853820479238</v>
      </c>
      <c r="I26" s="70">
        <v>4796.6812608799664</v>
      </c>
      <c r="J26" s="70">
        <v>4910.136982861055</v>
      </c>
      <c r="K26" s="70">
        <v>4855.8185049855219</v>
      </c>
      <c r="L26" s="70">
        <v>4795.904158270615</v>
      </c>
      <c r="M26" s="70">
        <v>4299.9492555630222</v>
      </c>
      <c r="N26" s="71"/>
      <c r="O26" s="72"/>
      <c r="P26" s="55">
        <f>MAX(C26:N28)</f>
        <v>4910.136982861055</v>
      </c>
      <c r="R26" s="4"/>
      <c r="S26" s="4"/>
    </row>
    <row r="27" spans="1:19" ht="11.25" customHeight="1">
      <c r="A27"/>
      <c r="B27" s="59" t="s">
        <v>4</v>
      </c>
      <c r="C27" s="70">
        <v>3646.4972920635787</v>
      </c>
      <c r="D27" s="70">
        <v>138.14266391247801</v>
      </c>
      <c r="E27" s="70">
        <v>576.11944739324747</v>
      </c>
      <c r="F27" s="70">
        <v>1524.631505089616</v>
      </c>
      <c r="G27" s="70">
        <v>2588.9403912330563</v>
      </c>
      <c r="H27" s="70">
        <v>3480.2977150321781</v>
      </c>
      <c r="I27" s="70">
        <v>4188.6644467892238</v>
      </c>
      <c r="J27" s="70">
        <v>4545.9136142260541</v>
      </c>
      <c r="K27" s="70">
        <v>4844.157083954723</v>
      </c>
      <c r="L27" s="70">
        <v>4726.2170492891328</v>
      </c>
      <c r="M27" s="70">
        <v>4389.0581354782435</v>
      </c>
      <c r="N27" s="71"/>
      <c r="O27" s="72"/>
      <c r="P27"/>
      <c r="R27" s="4"/>
      <c r="S27" s="4"/>
    </row>
    <row r="28" spans="1:19">
      <c r="A28"/>
      <c r="B28" s="60" t="s">
        <v>1</v>
      </c>
      <c r="C28" s="73">
        <v>3826.4753254846169</v>
      </c>
      <c r="D28" s="73">
        <v>148.35134486912713</v>
      </c>
      <c r="E28" s="73">
        <v>656.82704290607217</v>
      </c>
      <c r="F28" s="73">
        <v>1715.0197344182336</v>
      </c>
      <c r="G28" s="73">
        <v>2950.7057835162632</v>
      </c>
      <c r="H28" s="73">
        <v>3900.9135851841115</v>
      </c>
      <c r="I28" s="73">
        <v>4503.8078624262289</v>
      </c>
      <c r="J28" s="73">
        <v>4732.5692589275168</v>
      </c>
      <c r="K28" s="73">
        <v>4850.0777669815452</v>
      </c>
      <c r="L28" s="73">
        <v>4760.6449903564262</v>
      </c>
      <c r="M28" s="73">
        <v>4344.9366099787667</v>
      </c>
      <c r="N28" s="71"/>
      <c r="O28" s="72"/>
      <c r="P28" s="43"/>
      <c r="R28" s="4"/>
      <c r="S28" s="4"/>
    </row>
    <row r="29" spans="1:19" ht="12" customHeight="1">
      <c r="A29"/>
      <c r="B29" s="66" t="s">
        <v>37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8"/>
      <c r="O29" s="69"/>
      <c r="P29"/>
      <c r="R29" s="4"/>
      <c r="S29" s="4"/>
    </row>
    <row r="30" spans="1:19" ht="12" customHeight="1">
      <c r="A30"/>
      <c r="B30" s="59" t="s">
        <v>3</v>
      </c>
      <c r="C30" s="70">
        <v>4405.7986050317031</v>
      </c>
      <c r="D30" s="70">
        <v>372.17666666666673</v>
      </c>
      <c r="E30" s="70">
        <v>1298.1372845417236</v>
      </c>
      <c r="F30" s="70">
        <v>2002.0051804195803</v>
      </c>
      <c r="G30" s="70">
        <v>3056.7920227139221</v>
      </c>
      <c r="H30" s="70">
        <v>3877.2113020527859</v>
      </c>
      <c r="I30" s="70">
        <v>4494.3322653960749</v>
      </c>
      <c r="J30" s="70">
        <v>5464.4618198920507</v>
      </c>
      <c r="K30" s="70">
        <v>6395.9556200770176</v>
      </c>
      <c r="L30" s="70">
        <v>5161.6938671490598</v>
      </c>
      <c r="M30" s="70">
        <v>2022.9558168347651</v>
      </c>
      <c r="N30" s="70">
        <v>820.94500693192845</v>
      </c>
      <c r="O30" s="72"/>
      <c r="P30" s="55">
        <f>MAX(C30:N32)</f>
        <v>6395.9556200770176</v>
      </c>
    </row>
    <row r="31" spans="1:19" ht="12" customHeight="1">
      <c r="A31"/>
      <c r="B31" s="59" t="s">
        <v>4</v>
      </c>
      <c r="C31" s="70">
        <v>3216.3484546155828</v>
      </c>
      <c r="D31" s="70">
        <v>702.36125000000004</v>
      </c>
      <c r="E31" s="70">
        <v>1466.4343636363635</v>
      </c>
      <c r="F31" s="70">
        <v>2178.6183174958078</v>
      </c>
      <c r="G31" s="70">
        <v>2749.6770921523926</v>
      </c>
      <c r="H31" s="70">
        <v>3062.1417043172692</v>
      </c>
      <c r="I31" s="70">
        <v>3327.7392317880795</v>
      </c>
      <c r="J31" s="70">
        <v>4089.6349591664321</v>
      </c>
      <c r="K31" s="70">
        <v>5235.4266415779912</v>
      </c>
      <c r="L31" s="70">
        <v>3080.4535472909197</v>
      </c>
      <c r="M31" s="70">
        <v>1807.5107632743361</v>
      </c>
      <c r="N31" s="70">
        <v>751.65677637947726</v>
      </c>
      <c r="O31" s="72"/>
      <c r="P31"/>
    </row>
    <row r="32" spans="1:19" s="2" customFormat="1" ht="12" customHeight="1">
      <c r="A32" s="43"/>
      <c r="B32" s="60" t="s">
        <v>1</v>
      </c>
      <c r="C32" s="73">
        <v>4237.2521917481508</v>
      </c>
      <c r="D32" s="73">
        <v>416.94745762711869</v>
      </c>
      <c r="E32" s="73">
        <v>1329.1294921874999</v>
      </c>
      <c r="F32" s="73">
        <v>2027.2537741729261</v>
      </c>
      <c r="G32" s="73">
        <v>3016.6562743095446</v>
      </c>
      <c r="H32" s="73">
        <v>3778.7176480936637</v>
      </c>
      <c r="I32" s="73">
        <v>4359.9971559613041</v>
      </c>
      <c r="J32" s="73">
        <v>5275.7960350124631</v>
      </c>
      <c r="K32" s="73">
        <v>6228.5143860700246</v>
      </c>
      <c r="L32" s="73">
        <v>4885.027368434261</v>
      </c>
      <c r="M32" s="73">
        <v>1991.8336806221369</v>
      </c>
      <c r="N32" s="73">
        <v>802.67775611250067</v>
      </c>
      <c r="O32" s="72"/>
      <c r="P32"/>
    </row>
    <row r="33" spans="1:16" ht="12" customHeight="1">
      <c r="A33"/>
      <c r="B33" s="66" t="s">
        <v>6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8"/>
      <c r="O33" s="69"/>
      <c r="P33"/>
    </row>
    <row r="34" spans="1:16" ht="12" customHeight="1">
      <c r="A34"/>
      <c r="B34" s="59" t="s">
        <v>3</v>
      </c>
      <c r="C34" s="70">
        <v>2051.3438002038788</v>
      </c>
      <c r="D34" s="70">
        <v>1084.8348437500001</v>
      </c>
      <c r="E34" s="70">
        <v>465.73117505272671</v>
      </c>
      <c r="F34" s="70">
        <v>749.87330398415145</v>
      </c>
      <c r="G34" s="70">
        <v>1415.4120933621155</v>
      </c>
      <c r="H34" s="70">
        <v>1575.4947000759303</v>
      </c>
      <c r="I34" s="70">
        <v>2145.9877179845494</v>
      </c>
      <c r="J34" s="70">
        <v>2434.2847830619144</v>
      </c>
      <c r="K34" s="70">
        <v>2713.098840739442</v>
      </c>
      <c r="L34" s="70">
        <v>2571.0322186392095</v>
      </c>
      <c r="M34" s="70">
        <v>2191.5249120323024</v>
      </c>
      <c r="N34" s="70">
        <v>1291.2812484176088</v>
      </c>
      <c r="O34" s="72"/>
      <c r="P34" s="55">
        <f>MAX(C34:N36)</f>
        <v>2713.098840739442</v>
      </c>
    </row>
    <row r="35" spans="1:16" ht="12" customHeight="1">
      <c r="A35"/>
      <c r="B35" s="59" t="s">
        <v>4</v>
      </c>
      <c r="C35" s="70">
        <v>1679.5085886247257</v>
      </c>
      <c r="D35" s="70">
        <v>1344.8616842105264</v>
      </c>
      <c r="E35" s="70">
        <v>2510.7130769230766</v>
      </c>
      <c r="F35" s="70">
        <v>737.84018082865168</v>
      </c>
      <c r="G35" s="70">
        <v>1149.4020988718271</v>
      </c>
      <c r="H35" s="70">
        <v>1572.4685791204079</v>
      </c>
      <c r="I35" s="70">
        <v>1873.7545583434994</v>
      </c>
      <c r="J35" s="70">
        <v>1915.3719353460931</v>
      </c>
      <c r="K35" s="70">
        <v>2028.8730533327373</v>
      </c>
      <c r="L35" s="70">
        <v>1835.2040904654207</v>
      </c>
      <c r="M35" s="70">
        <v>1769.3187841250344</v>
      </c>
      <c r="N35" s="70">
        <v>1164.2995508732481</v>
      </c>
      <c r="O35" s="72"/>
      <c r="P35"/>
    </row>
    <row r="36" spans="1:16" s="2" customFormat="1" ht="12" customHeight="1">
      <c r="A36" s="43"/>
      <c r="B36" s="60" t="s">
        <v>1</v>
      </c>
      <c r="C36" s="73">
        <v>1891.9567242231271</v>
      </c>
      <c r="D36" s="73">
        <v>1195.608609865471</v>
      </c>
      <c r="E36" s="73">
        <v>1173.0514820654314</v>
      </c>
      <c r="F36" s="73">
        <v>745.23653835746177</v>
      </c>
      <c r="G36" s="73">
        <v>1306.9136089985302</v>
      </c>
      <c r="H36" s="73">
        <v>1574.1891084203603</v>
      </c>
      <c r="I36" s="73">
        <v>2025.0231214838257</v>
      </c>
      <c r="J36" s="73">
        <v>2214.1500886699505</v>
      </c>
      <c r="K36" s="73">
        <v>2420.510418940748</v>
      </c>
      <c r="L36" s="73">
        <v>2245.7929804383739</v>
      </c>
      <c r="M36" s="73">
        <v>2008.0762461634265</v>
      </c>
      <c r="N36" s="73">
        <v>1237.5389904343117</v>
      </c>
      <c r="O36" s="72"/>
      <c r="P36"/>
    </row>
    <row r="37" spans="1:16" ht="12" customHeight="1">
      <c r="A37"/>
      <c r="B37" s="66" t="s">
        <v>12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8"/>
      <c r="O37" s="72"/>
      <c r="P37" s="43"/>
    </row>
    <row r="38" spans="1:16" ht="12" customHeight="1">
      <c r="A38"/>
      <c r="B38" s="59" t="s">
        <v>3</v>
      </c>
      <c r="C38" s="70">
        <v>1603.0569050715214</v>
      </c>
      <c r="D38" s="70">
        <v>106.95</v>
      </c>
      <c r="E38" s="70">
        <v>408.58</v>
      </c>
      <c r="F38" s="70">
        <v>675.6</v>
      </c>
      <c r="G38" s="70">
        <v>1117.1600000000001</v>
      </c>
      <c r="H38" s="70">
        <v>1663.62</v>
      </c>
      <c r="I38" s="70">
        <v>1846.24</v>
      </c>
      <c r="J38" s="70">
        <v>2059.0100000000002</v>
      </c>
      <c r="K38" s="70">
        <v>2047.25</v>
      </c>
      <c r="L38" s="70">
        <v>1828.45</v>
      </c>
      <c r="M38" s="70">
        <v>2094.0700000000002</v>
      </c>
      <c r="N38" s="70">
        <v>1196.05</v>
      </c>
      <c r="O38" s="72"/>
      <c r="P38" s="55">
        <f>MAX(C38:N40)</f>
        <v>2891.47</v>
      </c>
    </row>
    <row r="39" spans="1:16" ht="12" customHeight="1">
      <c r="A39"/>
      <c r="B39" s="59" t="s">
        <v>4</v>
      </c>
      <c r="C39" s="70">
        <v>1889.0215519682811</v>
      </c>
      <c r="D39" s="70">
        <v>95.98</v>
      </c>
      <c r="E39" s="70">
        <v>392.85</v>
      </c>
      <c r="F39" s="70">
        <v>768.66</v>
      </c>
      <c r="G39" s="70">
        <v>1303.2</v>
      </c>
      <c r="H39" s="70">
        <v>1943.91</v>
      </c>
      <c r="I39" s="70">
        <v>2113.67</v>
      </c>
      <c r="J39" s="70">
        <v>2414.04</v>
      </c>
      <c r="K39" s="70">
        <v>2891.47</v>
      </c>
      <c r="L39" s="70">
        <v>2331.3200000000002</v>
      </c>
      <c r="M39" s="70">
        <v>2300.5500000000002</v>
      </c>
      <c r="N39" s="70">
        <v>1348.61</v>
      </c>
      <c r="O39" s="72"/>
      <c r="P39"/>
    </row>
    <row r="40" spans="1:16" s="2" customFormat="1" ht="12" customHeight="1">
      <c r="A40" s="43"/>
      <c r="B40" s="60" t="s">
        <v>1</v>
      </c>
      <c r="C40" s="73">
        <v>1802.2561885973566</v>
      </c>
      <c r="D40" s="73">
        <v>98.722499999999997</v>
      </c>
      <c r="E40" s="73">
        <v>397.17220720720724</v>
      </c>
      <c r="F40" s="73">
        <v>744.97028397565919</v>
      </c>
      <c r="G40" s="73">
        <v>1249.9044300059068</v>
      </c>
      <c r="H40" s="73">
        <v>1855.9678120411161</v>
      </c>
      <c r="I40" s="73">
        <v>2032.1521807228917</v>
      </c>
      <c r="J40" s="73">
        <v>2302.6695933609963</v>
      </c>
      <c r="K40" s="73">
        <v>2634.1058446601937</v>
      </c>
      <c r="L40" s="73">
        <v>2187.8292088197149</v>
      </c>
      <c r="M40" s="73">
        <v>2227.4971345029239</v>
      </c>
      <c r="N40" s="73">
        <v>1266.4623076923076</v>
      </c>
      <c r="O40" s="72"/>
      <c r="P40" s="43"/>
    </row>
  </sheetData>
  <mergeCells count="1">
    <mergeCell ref="B1:O1"/>
  </mergeCells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valia</cp:lastModifiedBy>
  <cp:lastPrinted>2020-08-11T12:28:39Z</cp:lastPrinted>
  <dcterms:created xsi:type="dcterms:W3CDTF">2007-02-26T17:24:26Z</dcterms:created>
  <dcterms:modified xsi:type="dcterms:W3CDTF">2021-04-27T06:28:06Z</dcterms:modified>
</cp:coreProperties>
</file>