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15300" windowHeight="504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J68" i="1"/>
  <c r="J66" i="1" s="1"/>
  <c r="I68" i="1"/>
  <c r="I66" i="1" s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/>
  <c r="E60" i="1"/>
  <c r="J59" i="1"/>
  <c r="I59" i="1"/>
  <c r="H59" i="1"/>
  <c r="G59" i="1"/>
  <c r="F59" i="1" s="1"/>
  <c r="E59" i="1"/>
  <c r="J58" i="1"/>
  <c r="I58" i="1"/>
  <c r="H58" i="1"/>
  <c r="G58" i="1"/>
  <c r="F58" i="1"/>
  <c r="E58" i="1"/>
  <c r="J57" i="1"/>
  <c r="J56" i="1" s="1"/>
  <c r="I57" i="1"/>
  <c r="H57" i="1"/>
  <c r="G57" i="1"/>
  <c r="F57" i="1" s="1"/>
  <c r="F56" i="1" s="1"/>
  <c r="E57" i="1"/>
  <c r="M56" i="1"/>
  <c r="L56" i="1"/>
  <c r="K56" i="1"/>
  <c r="I56" i="1"/>
  <c r="H56" i="1"/>
  <c r="E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 s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F38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H37" i="1"/>
  <c r="G37" i="1"/>
  <c r="F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/>
  <c r="E32" i="1"/>
  <c r="J31" i="1"/>
  <c r="I31" i="1"/>
  <c r="H31" i="1"/>
  <c r="G31" i="1"/>
  <c r="F31" i="1" s="1"/>
  <c r="F25" i="1" s="1"/>
  <c r="F22" i="1" s="1"/>
  <c r="F64" i="1" s="1"/>
  <c r="E31" i="1"/>
  <c r="J30" i="1"/>
  <c r="I30" i="1"/>
  <c r="H30" i="1"/>
  <c r="G30" i="1"/>
  <c r="F30" i="1"/>
  <c r="E30" i="1"/>
  <c r="J29" i="1"/>
  <c r="I29" i="1"/>
  <c r="H29" i="1"/>
  <c r="G29" i="1"/>
  <c r="F29" i="1" s="1"/>
  <c r="E29" i="1"/>
  <c r="J28" i="1"/>
  <c r="I28" i="1"/>
  <c r="H28" i="1"/>
  <c r="G28" i="1"/>
  <c r="F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F26" i="1"/>
  <c r="E26" i="1"/>
  <c r="E25" i="1" s="1"/>
  <c r="M25" i="1"/>
  <c r="L25" i="1"/>
  <c r="K25" i="1"/>
  <c r="J25" i="1"/>
  <c r="G25" i="1"/>
  <c r="F24" i="1"/>
  <c r="J23" i="1"/>
  <c r="I23" i="1"/>
  <c r="I22" i="1" s="1"/>
  <c r="I64" i="1" s="1"/>
  <c r="H23" i="1"/>
  <c r="H22" i="1" s="1"/>
  <c r="H64" i="1" s="1"/>
  <c r="G23" i="1"/>
  <c r="F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G22" i="1"/>
  <c r="F15" i="1"/>
  <c r="E15" i="1"/>
  <c r="F13" i="1"/>
  <c r="E13" i="1"/>
  <c r="B13" i="1"/>
  <c r="I11" i="1"/>
  <c r="H11" i="1"/>
  <c r="F11" i="1"/>
  <c r="B11" i="1"/>
  <c r="B8" i="1"/>
  <c r="J65" i="1" l="1"/>
  <c r="J105" i="1"/>
  <c r="E105" i="1"/>
  <c r="E65" i="1"/>
  <c r="I105" i="1"/>
  <c r="I65" i="1"/>
  <c r="F66" i="1"/>
  <c r="F105" i="1" s="1"/>
  <c r="F77" i="1"/>
  <c r="H105" i="1"/>
  <c r="H65" i="1"/>
  <c r="G68" i="1"/>
  <c r="G56" i="1"/>
  <c r="G64" i="1" s="1"/>
  <c r="G77" i="1"/>
  <c r="G86" i="1"/>
  <c r="F65" i="1" l="1"/>
  <c r="G66" i="1"/>
  <c r="G65" i="1" s="1"/>
  <c r="B105" i="1" s="1"/>
  <c r="B65" i="1" l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<sst xmlns="http://schemas.openxmlformats.org/spreadsheetml/2006/main" count="247" uniqueCount="175">
  <si>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</si>
  <si>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</si>
  <si>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</si>
  <si>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</si>
  <si>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</si>
  <si>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</si>
  <si>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</si>
  <si>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</si>
  <si>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2020 г.</t>
  </si>
  <si>
    <t>ОТЧЕТ               2020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</si>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</sst>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1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44196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902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902</v>
          </cell>
        </row>
        <row r="90">
          <cell r="E90">
            <v>18360000</v>
          </cell>
          <cell r="G90">
            <v>17726010</v>
          </cell>
          <cell r="H90">
            <v>0</v>
          </cell>
          <cell r="I90">
            <v>68858</v>
          </cell>
          <cell r="J90">
            <v>17151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2997618</v>
          </cell>
          <cell r="H108">
            <v>0</v>
          </cell>
          <cell r="I108">
            <v>732</v>
          </cell>
          <cell r="J108">
            <v>170958</v>
          </cell>
        </row>
        <row r="112">
          <cell r="E112">
            <v>0</v>
          </cell>
          <cell r="G112">
            <v>27491</v>
          </cell>
          <cell r="H112">
            <v>-58</v>
          </cell>
          <cell r="I112">
            <v>0</v>
          </cell>
          <cell r="J112">
            <v>-188109</v>
          </cell>
        </row>
        <row r="121">
          <cell r="E121">
            <v>0</v>
          </cell>
          <cell r="G121">
            <v>-27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10206500</v>
          </cell>
          <cell r="G187">
            <v>8298846</v>
          </cell>
          <cell r="H187">
            <v>0</v>
          </cell>
          <cell r="I187">
            <v>-3208</v>
          </cell>
          <cell r="J187">
            <v>1908636</v>
          </cell>
        </row>
        <row r="190">
          <cell r="E190">
            <v>564700</v>
          </cell>
          <cell r="G190">
            <v>491658</v>
          </cell>
          <cell r="H190">
            <v>0</v>
          </cell>
          <cell r="I190">
            <v>-49</v>
          </cell>
          <cell r="J190">
            <v>62873</v>
          </cell>
        </row>
        <row r="196">
          <cell r="E196">
            <v>1390000</v>
          </cell>
          <cell r="G196">
            <v>0</v>
          </cell>
          <cell r="H196">
            <v>0</v>
          </cell>
          <cell r="I196">
            <v>0</v>
          </cell>
          <cell r="J196">
            <v>1386072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2557200</v>
          </cell>
          <cell r="G205">
            <v>1964590</v>
          </cell>
          <cell r="H205">
            <v>3891</v>
          </cell>
          <cell r="I205">
            <v>65981</v>
          </cell>
          <cell r="J205">
            <v>0</v>
          </cell>
        </row>
        <row r="223">
          <cell r="E223">
            <v>46000</v>
          </cell>
          <cell r="G223">
            <v>40961</v>
          </cell>
          <cell r="H223">
            <v>0</v>
          </cell>
          <cell r="I223">
            <v>1118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2331000</v>
          </cell>
          <cell r="G271">
            <v>2293298</v>
          </cell>
          <cell r="H271">
            <v>37556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15000</v>
          </cell>
          <cell r="G275">
            <v>6502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181700</v>
          </cell>
          <cell r="G276">
            <v>141815</v>
          </cell>
          <cell r="H276">
            <v>0</v>
          </cell>
          <cell r="I276">
            <v>2599</v>
          </cell>
          <cell r="J276">
            <v>0</v>
          </cell>
        </row>
        <row r="284">
          <cell r="E284">
            <v>567900</v>
          </cell>
          <cell r="G284">
            <v>337469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-3500000</v>
          </cell>
          <cell r="G375">
            <v>-7119621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3338442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-21173</v>
          </cell>
          <cell r="H544">
            <v>0</v>
          </cell>
          <cell r="I544">
            <v>662</v>
          </cell>
          <cell r="J544">
            <v>19139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-194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-36061</v>
          </cell>
          <cell r="H591">
            <v>39872</v>
          </cell>
          <cell r="I591">
            <v>-3811</v>
          </cell>
          <cell r="J591">
            <v>0</v>
          </cell>
        </row>
        <row r="594">
          <cell r="E594">
            <v>0</v>
          </cell>
          <cell r="G594">
            <v>-38731</v>
          </cell>
          <cell r="H594">
            <v>38731</v>
          </cell>
          <cell r="J594">
            <v>0</v>
          </cell>
        </row>
        <row r="605">
          <cell r="B605">
            <v>44204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H43" sqref="H4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44196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21360000</v>
      </c>
      <c r="F22" s="110">
        <f t="shared" si="0"/>
        <v>20821526</v>
      </c>
      <c r="G22" s="111">
        <f t="shared" si="0"/>
        <v>20751994</v>
      </c>
      <c r="H22" s="112">
        <f t="shared" si="0"/>
        <v>-58</v>
      </c>
      <c r="I22" s="112">
        <f t="shared" si="0"/>
        <v>69590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21360000</v>
      </c>
      <c r="F25" s="135">
        <f>+F26+F30+F31+F32+F33</f>
        <v>20821526</v>
      </c>
      <c r="G25" s="136">
        <f t="shared" ref="G25:M25" si="2">+G26+G30+G31+G32+G33</f>
        <v>20751994</v>
      </c>
      <c r="H25" s="137">
        <f>+H26+H30+H31+H32+H33</f>
        <v>-58</v>
      </c>
      <c r="I25" s="137">
        <f>+I26+I30+I31+I32+I33</f>
        <v>69590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902</v>
      </c>
      <c r="G26" s="142">
        <f>[1]OTCHET!G74</f>
        <v>902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902</v>
      </c>
      <c r="G29" s="165">
        <f>+[1]OTCHET!G78+[1]OTCHET!G79</f>
        <v>902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18360000</v>
      </c>
      <c r="F30" s="170">
        <f t="shared" si="1"/>
        <v>17812019</v>
      </c>
      <c r="G30" s="171">
        <f>[1]OTCHET!G90+[1]OTCHET!G93+[1]OTCHET!G94</f>
        <v>17726010</v>
      </c>
      <c r="H30" s="172">
        <f>[1]OTCHET!H90+[1]OTCHET!H93+[1]OTCHET!H94</f>
        <v>0</v>
      </c>
      <c r="I30" s="172">
        <f>[1]OTCHET!I90+[1]OTCHET!I93+[1]OTCHET!I94</f>
        <v>68858</v>
      </c>
      <c r="J30" s="173">
        <f>[1]OTCHET!J90+[1]OTCHET!J93+[1]OTCHET!J94</f>
        <v>17151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3169308</v>
      </c>
      <c r="G31" s="177">
        <f>[1]OTCHET!G108</f>
        <v>2997618</v>
      </c>
      <c r="H31" s="178">
        <f>[1]OTCHET!H108</f>
        <v>0</v>
      </c>
      <c r="I31" s="178">
        <f>[1]OTCHET!I108</f>
        <v>732</v>
      </c>
      <c r="J31" s="179">
        <f>[1]OTCHET!J108</f>
        <v>170958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-160703</v>
      </c>
      <c r="G32" s="177">
        <f>[1]OTCHET!G112+[1]OTCHET!G121+[1]OTCHET!G137+[1]OTCHET!G138</f>
        <v>27464</v>
      </c>
      <c r="H32" s="178">
        <f>[1]OTCHET!H112+[1]OTCHET!H121+[1]OTCHET!H137+[1]OTCHET!H138</f>
        <v>-58</v>
      </c>
      <c r="I32" s="178">
        <f>[1]OTCHET!I112+[1]OTCHET!I121+[1]OTCHET!I137+[1]OTCHET!I138</f>
        <v>0</v>
      </c>
      <c r="J32" s="179">
        <f>[1]OTCHET!J112+[1]OTCHET!J121+[1]OTCHET!J137+[1]OTCHET!J138</f>
        <v>-188109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 thickBo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 thickBo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17860000</v>
      </c>
      <c r="F38" s="217">
        <f t="shared" si="3"/>
        <v>17040608</v>
      </c>
      <c r="G38" s="218">
        <f t="shared" si="3"/>
        <v>13575139</v>
      </c>
      <c r="H38" s="219">
        <f t="shared" si="3"/>
        <v>41447</v>
      </c>
      <c r="I38" s="219">
        <f t="shared" si="3"/>
        <v>66441</v>
      </c>
      <c r="J38" s="220">
        <f t="shared" si="3"/>
        <v>3357581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12161200</v>
      </c>
      <c r="F39" s="229">
        <f t="shared" si="4"/>
        <v>12144828</v>
      </c>
      <c r="G39" s="230">
        <f t="shared" si="4"/>
        <v>8790504</v>
      </c>
      <c r="H39" s="231">
        <f t="shared" si="4"/>
        <v>0</v>
      </c>
      <c r="I39" s="231">
        <f t="shared" si="4"/>
        <v>-3257</v>
      </c>
      <c r="J39" s="232">
        <f t="shared" si="4"/>
        <v>3357581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10206500</v>
      </c>
      <c r="F40" s="237">
        <f t="shared" si="1"/>
        <v>10204274</v>
      </c>
      <c r="G40" s="238">
        <f>[1]OTCHET!G187</f>
        <v>8298846</v>
      </c>
      <c r="H40" s="239">
        <f>[1]OTCHET!H187</f>
        <v>0</v>
      </c>
      <c r="I40" s="239">
        <f>[1]OTCHET!I187</f>
        <v>-3208</v>
      </c>
      <c r="J40" s="240">
        <f>[1]OTCHET!J187</f>
        <v>1908636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564700</v>
      </c>
      <c r="F41" s="245">
        <f t="shared" si="1"/>
        <v>554482</v>
      </c>
      <c r="G41" s="246">
        <f>[1]OTCHET!G190</f>
        <v>491658</v>
      </c>
      <c r="H41" s="247">
        <f>[1]OTCHET!H190</f>
        <v>0</v>
      </c>
      <c r="I41" s="247">
        <f>[1]OTCHET!I190</f>
        <v>-49</v>
      </c>
      <c r="J41" s="248">
        <f>[1]OTCHET!J190</f>
        <v>62873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1390000</v>
      </c>
      <c r="F42" s="252">
        <f t="shared" si="1"/>
        <v>1386072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1386072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4934200</v>
      </c>
      <c r="F43" s="258">
        <f t="shared" si="1"/>
        <v>4407395</v>
      </c>
      <c r="G43" s="259">
        <f>+[1]OTCHET!G205+[1]OTCHET!G223+[1]OTCHET!G271</f>
        <v>4298849</v>
      </c>
      <c r="H43" s="260">
        <f>+[1]OTCHET!H205+[1]OTCHET!H223+[1]OTCHET!H271</f>
        <v>41447</v>
      </c>
      <c r="I43" s="260">
        <f>+[1]OTCHET!I205+[1]OTCHET!I223+[1]OTCHET!I271</f>
        <v>67099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764600</v>
      </c>
      <c r="F49" s="176">
        <f t="shared" si="1"/>
        <v>488385</v>
      </c>
      <c r="G49" s="177">
        <f>[1]OTCHET!G275+[1]OTCHET!G276+[1]OTCHET!G284+[1]OTCHET!G287</f>
        <v>485786</v>
      </c>
      <c r="H49" s="178">
        <f>[1]OTCHET!H275+[1]OTCHET!H276+[1]OTCHET!H284+[1]OTCHET!H287</f>
        <v>0</v>
      </c>
      <c r="I49" s="178">
        <f>[1]OTCHET!I275+[1]OTCHET!I276+[1]OTCHET!I284+[1]OTCHET!I287</f>
        <v>2599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-3500000</v>
      </c>
      <c r="F56" s="301">
        <f t="shared" si="5"/>
        <v>-3781179</v>
      </c>
      <c r="G56" s="302">
        <f t="shared" si="5"/>
        <v>-7119621</v>
      </c>
      <c r="H56" s="303">
        <f t="shared" si="5"/>
        <v>0</v>
      </c>
      <c r="I56" s="304">
        <f t="shared" si="5"/>
        <v>0</v>
      </c>
      <c r="J56" s="305">
        <f t="shared" si="5"/>
        <v>3338442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-3500000</v>
      </c>
      <c r="F57" s="307">
        <f t="shared" si="1"/>
        <v>-7119621</v>
      </c>
      <c r="G57" s="308">
        <f>+[1]OTCHET!G361+[1]OTCHET!G375+[1]OTCHET!G388</f>
        <v>-7119621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3338442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3338442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-261</v>
      </c>
      <c r="G64" s="345">
        <f t="shared" si="6"/>
        <v>57234</v>
      </c>
      <c r="H64" s="346">
        <f t="shared" si="6"/>
        <v>-41505</v>
      </c>
      <c r="I64" s="346">
        <f t="shared" si="6"/>
        <v>3149</v>
      </c>
      <c r="J64" s="347">
        <f t="shared" si="6"/>
        <v>-19139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261</v>
      </c>
      <c r="G66" s="357">
        <f t="shared" ref="G66:L66" si="8">SUM(+G68+G76+G77+G84+G85+G86+G89+G90+G91+G92+G93+G94+G95)</f>
        <v>-57234</v>
      </c>
      <c r="H66" s="358">
        <f>SUM(+H68+H76+H77+H84+H85+H86+H89+H90+H91+H92+H93+H94+H95)</f>
        <v>41505</v>
      </c>
      <c r="I66" s="358">
        <f>SUM(+I68+I76+I77+I84+I85+I86+I89+I90+I91+I92+I93+I94+I95)</f>
        <v>-3149</v>
      </c>
      <c r="J66" s="359">
        <f>SUM(+J68+J76+J77+J84+J85+J86+J89+J90+J91+J92+J93+J94+J95)</f>
        <v>19139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-1372</v>
      </c>
      <c r="G86" s="318">
        <f t="shared" ref="G86:M86" si="11">+G87+G88</f>
        <v>-21173</v>
      </c>
      <c r="H86" s="319">
        <f>+H87+H88</f>
        <v>0</v>
      </c>
      <c r="I86" s="319">
        <f>+I87+I88</f>
        <v>662</v>
      </c>
      <c r="J86" s="320">
        <f>+J87+J88</f>
        <v>19139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-1372</v>
      </c>
      <c r="G88" s="391">
        <f>+[1]OTCHET!G521+[1]OTCHET!G524+[1]OTCHET!G544</f>
        <v>-21173</v>
      </c>
      <c r="H88" s="392">
        <f>+[1]OTCHET!H521+[1]OTCHET!H524+[1]OTCHET!H544</f>
        <v>0</v>
      </c>
      <c r="I88" s="392">
        <f>+[1]OTCHET!I521+[1]OTCHET!I524+[1]OTCHET!I544</f>
        <v>662</v>
      </c>
      <c r="J88" s="393">
        <f>+[1]OTCHET!J521+[1]OTCHET!J524+[1]OTCHET!J544</f>
        <v>19139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1827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1827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-194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-194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-36061</v>
      </c>
      <c r="H95" s="130">
        <f>[1]OTCHET!H591</f>
        <v>39872</v>
      </c>
      <c r="I95" s="130">
        <f>[1]OTCHET!I591</f>
        <v>-3811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-38731</v>
      </c>
      <c r="H96" s="406">
        <f>+[1]OTCHET!H594</f>
        <v>38731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44204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2021-01-14T22:20:18Z</dcterms:created>
  <dcterms:modified xsi:type="dcterms:W3CDTF">2021-01-14T22:21:19Z</dcterms:modified>
</cp:coreProperties>
</file>