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3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v.lilova\Documents\Valia\Analizi\000\Pol_vazrast\2020-09-30\за сайта\"/>
    </mc:Choice>
  </mc:AlternateContent>
  <bookViews>
    <workbookView xWindow="0" yWindow="0" windowWidth="27870" windowHeight="12915"/>
  </bookViews>
  <sheets>
    <sheet name="Осигурени лица" sheetId="1" r:id="rId1"/>
    <sheet name="Натрупани средства" sheetId="2" r:id="rId2"/>
    <sheet name="-" sheetId="3" state="veryHidden" r:id="rId3"/>
  </sheets>
  <calcPr calcId="162913"/>
</workbook>
</file>

<file path=xl/calcChain.xml><?xml version="1.0" encoding="utf-8"?>
<calcChain xmlns="http://schemas.openxmlformats.org/spreadsheetml/2006/main">
  <c r="M8" i="2" l="1"/>
  <c r="M6" i="2"/>
  <c r="M7" i="2"/>
  <c r="M6" i="1"/>
  <c r="M7" i="1"/>
  <c r="M8" i="1"/>
  <c r="C12" i="2" l="1"/>
  <c r="C15" i="2"/>
  <c r="C6" i="2"/>
  <c r="H16" i="2"/>
  <c r="C20" i="1"/>
  <c r="L16" i="2"/>
  <c r="J20" i="2"/>
  <c r="M16" i="2"/>
  <c r="D12" i="2"/>
  <c r="E12" i="2"/>
  <c r="O20" i="1"/>
  <c r="F20" i="2"/>
  <c r="C7" i="2"/>
  <c r="L8" i="2"/>
  <c r="E8" i="2"/>
  <c r="I8" i="2"/>
  <c r="D16" i="2"/>
  <c r="C8" i="1"/>
  <c r="D10" i="2"/>
  <c r="E10" i="2"/>
  <c r="F10" i="2"/>
  <c r="G10" i="2"/>
  <c r="H10" i="2"/>
  <c r="I10" i="2"/>
  <c r="J10" i="2"/>
  <c r="K10" i="2"/>
  <c r="L10" i="2"/>
  <c r="M10" i="2"/>
  <c r="N10" i="2"/>
  <c r="D11" i="2"/>
  <c r="E11" i="2"/>
  <c r="F11" i="2"/>
  <c r="G11" i="2"/>
  <c r="H11" i="2"/>
  <c r="I11" i="2"/>
  <c r="J11" i="2"/>
  <c r="K11" i="2"/>
  <c r="L11" i="2"/>
  <c r="M11" i="2"/>
  <c r="N11" i="2"/>
  <c r="F12" i="2"/>
  <c r="G12" i="2"/>
  <c r="H12" i="2"/>
  <c r="I12" i="2"/>
  <c r="J12" i="2"/>
  <c r="K12" i="2"/>
  <c r="L12" i="2"/>
  <c r="M12" i="2"/>
  <c r="N12" i="2"/>
  <c r="D14" i="2"/>
  <c r="E14" i="2"/>
  <c r="F14" i="2"/>
  <c r="G14" i="2"/>
  <c r="H14" i="2"/>
  <c r="I14" i="2"/>
  <c r="J14" i="2"/>
  <c r="K14" i="2"/>
  <c r="L14" i="2"/>
  <c r="M14" i="2"/>
  <c r="N14" i="2"/>
  <c r="D15" i="2"/>
  <c r="E15" i="2"/>
  <c r="F15" i="2"/>
  <c r="G15" i="2"/>
  <c r="H15" i="2"/>
  <c r="I15" i="2"/>
  <c r="J15" i="2"/>
  <c r="K15" i="2"/>
  <c r="L15" i="2"/>
  <c r="M15" i="2"/>
  <c r="N15" i="2"/>
  <c r="E16" i="2"/>
  <c r="F16" i="2"/>
  <c r="G16" i="2"/>
  <c r="I16" i="2"/>
  <c r="J16" i="2"/>
  <c r="K16" i="2"/>
  <c r="N16" i="2"/>
  <c r="D18" i="2"/>
  <c r="E18" i="2"/>
  <c r="F18" i="2"/>
  <c r="G18" i="2"/>
  <c r="H18" i="2"/>
  <c r="I18" i="2"/>
  <c r="J18" i="2"/>
  <c r="K18" i="2"/>
  <c r="L18" i="2"/>
  <c r="M18" i="2"/>
  <c r="N18" i="2"/>
  <c r="D19" i="2"/>
  <c r="E19" i="2"/>
  <c r="F19" i="2"/>
  <c r="G19" i="2"/>
  <c r="H19" i="2"/>
  <c r="I19" i="2"/>
  <c r="J19" i="2"/>
  <c r="K19" i="2"/>
  <c r="L19" i="2"/>
  <c r="M19" i="2"/>
  <c r="N19" i="2"/>
  <c r="D20" i="2"/>
  <c r="E20" i="2"/>
  <c r="G20" i="2"/>
  <c r="H20" i="2"/>
  <c r="I20" i="2"/>
  <c r="K20" i="2"/>
  <c r="L20" i="2"/>
  <c r="M20" i="2"/>
  <c r="N20" i="2"/>
  <c r="C18" i="2"/>
  <c r="C11" i="2"/>
  <c r="D6" i="2"/>
  <c r="E6" i="2"/>
  <c r="F6" i="2"/>
  <c r="G6" i="2"/>
  <c r="H6" i="2"/>
  <c r="I6" i="2"/>
  <c r="J6" i="2"/>
  <c r="K6" i="2"/>
  <c r="L6" i="2"/>
  <c r="D7" i="2"/>
  <c r="E7" i="2"/>
  <c r="F7" i="2"/>
  <c r="G7" i="2"/>
  <c r="H7" i="2"/>
  <c r="I7" i="2"/>
  <c r="J7" i="2"/>
  <c r="K7" i="2"/>
  <c r="L7" i="2"/>
  <c r="D8" i="2"/>
  <c r="F8" i="2"/>
  <c r="G8" i="2"/>
  <c r="H8" i="2"/>
  <c r="J8" i="2"/>
  <c r="K8" i="2"/>
  <c r="B2" i="2"/>
  <c r="B2" i="1"/>
  <c r="D18" i="1"/>
  <c r="E18" i="1"/>
  <c r="F18" i="1"/>
  <c r="G18" i="1"/>
  <c r="H18" i="1"/>
  <c r="I18" i="1"/>
  <c r="J18" i="1"/>
  <c r="K18" i="1"/>
  <c r="L18" i="1"/>
  <c r="M18" i="1"/>
  <c r="N18" i="1"/>
  <c r="D19" i="1"/>
  <c r="E19" i="1"/>
  <c r="F19" i="1"/>
  <c r="G19" i="1"/>
  <c r="H19" i="1"/>
  <c r="I19" i="1"/>
  <c r="J19" i="1"/>
  <c r="K19" i="1"/>
  <c r="L19" i="1"/>
  <c r="M19" i="1"/>
  <c r="N19" i="1"/>
  <c r="D20" i="1"/>
  <c r="E20" i="1"/>
  <c r="F20" i="1"/>
  <c r="G20" i="1"/>
  <c r="H20" i="1"/>
  <c r="I20" i="1"/>
  <c r="J20" i="1"/>
  <c r="K20" i="1"/>
  <c r="L20" i="1"/>
  <c r="M20" i="1"/>
  <c r="N20" i="1"/>
  <c r="D14" i="1"/>
  <c r="E14" i="1"/>
  <c r="F14" i="1"/>
  <c r="G14" i="1"/>
  <c r="H14" i="1"/>
  <c r="I14" i="1"/>
  <c r="J14" i="1"/>
  <c r="K14" i="1"/>
  <c r="L14" i="1"/>
  <c r="M14" i="1"/>
  <c r="N14" i="1"/>
  <c r="D15" i="1"/>
  <c r="E15" i="1"/>
  <c r="F15" i="1"/>
  <c r="G15" i="1"/>
  <c r="H15" i="1"/>
  <c r="I15" i="1"/>
  <c r="J15" i="1"/>
  <c r="K15" i="1"/>
  <c r="L15" i="1"/>
  <c r="M15" i="1"/>
  <c r="N15" i="1"/>
  <c r="D16" i="1"/>
  <c r="E16" i="1"/>
  <c r="F16" i="1"/>
  <c r="G16" i="1"/>
  <c r="H16" i="1"/>
  <c r="I16" i="1"/>
  <c r="J16" i="1"/>
  <c r="K16" i="1"/>
  <c r="L16" i="1"/>
  <c r="M16" i="1"/>
  <c r="N16" i="1"/>
  <c r="C18" i="1"/>
  <c r="C15" i="1"/>
  <c r="C14" i="1"/>
  <c r="O19" i="1"/>
  <c r="O18" i="1"/>
  <c r="O15" i="1"/>
  <c r="O14" i="1"/>
  <c r="O12" i="1"/>
  <c r="O11" i="1"/>
  <c r="O10" i="1"/>
  <c r="D10" i="1"/>
  <c r="E10" i="1"/>
  <c r="F10" i="1"/>
  <c r="G10" i="1"/>
  <c r="H10" i="1"/>
  <c r="I10" i="1"/>
  <c r="J10" i="1"/>
  <c r="K10" i="1"/>
  <c r="L10" i="1"/>
  <c r="M10" i="1"/>
  <c r="N10" i="1"/>
  <c r="D11" i="1"/>
  <c r="E11" i="1"/>
  <c r="F11" i="1"/>
  <c r="G11" i="1"/>
  <c r="H11" i="1"/>
  <c r="I11" i="1"/>
  <c r="J11" i="1"/>
  <c r="K11" i="1"/>
  <c r="L11" i="1"/>
  <c r="M11" i="1"/>
  <c r="N11" i="1"/>
  <c r="D12" i="1"/>
  <c r="E12" i="1"/>
  <c r="F12" i="1"/>
  <c r="G12" i="1"/>
  <c r="H12" i="1"/>
  <c r="I12" i="1"/>
  <c r="J12" i="1"/>
  <c r="K12" i="1"/>
  <c r="L12" i="1"/>
  <c r="M12" i="1"/>
  <c r="N12" i="1"/>
  <c r="C12" i="1"/>
  <c r="C11" i="1"/>
  <c r="C10" i="1"/>
  <c r="O7" i="1"/>
  <c r="O6" i="1"/>
  <c r="C7" i="1"/>
  <c r="D7" i="1"/>
  <c r="E7" i="1"/>
  <c r="F7" i="1"/>
  <c r="G7" i="1"/>
  <c r="H7" i="1"/>
  <c r="I7" i="1"/>
  <c r="J7" i="1"/>
  <c r="K7" i="1"/>
  <c r="L7" i="1"/>
  <c r="D8" i="1"/>
  <c r="F8" i="1"/>
  <c r="G8" i="1"/>
  <c r="H8" i="1"/>
  <c r="I8" i="1"/>
  <c r="J8" i="1"/>
  <c r="K8" i="1"/>
  <c r="L8" i="1"/>
  <c r="D6" i="1"/>
  <c r="E6" i="1"/>
  <c r="F6" i="1"/>
  <c r="G6" i="1"/>
  <c r="H6" i="1"/>
  <c r="I6" i="1"/>
  <c r="J6" i="1"/>
  <c r="K6" i="1"/>
  <c r="L6" i="1"/>
  <c r="C6" i="1"/>
  <c r="C10" i="2" l="1"/>
  <c r="E26" i="1"/>
  <c r="E28" i="1" s="1"/>
  <c r="O16" i="1"/>
  <c r="C16" i="1"/>
  <c r="C19" i="2"/>
  <c r="C8" i="2"/>
  <c r="O8" i="1"/>
  <c r="C20" i="2"/>
  <c r="E8" i="1"/>
  <c r="C19" i="1"/>
  <c r="E30" i="1" l="1"/>
  <c r="D30" i="2"/>
  <c r="E29" i="1"/>
  <c r="D29" i="2"/>
  <c r="D28" i="2"/>
  <c r="E27" i="1"/>
  <c r="D27" i="2"/>
  <c r="C16" i="2"/>
  <c r="C14" i="2"/>
</calcChain>
</file>

<file path=xl/sharedStrings.xml><?xml version="1.0" encoding="utf-8"?>
<sst xmlns="http://schemas.openxmlformats.org/spreadsheetml/2006/main" count="134" uniqueCount="40">
  <si>
    <t>Пол</t>
  </si>
  <si>
    <t>Общо</t>
  </si>
  <si>
    <t>над 64 г.</t>
  </si>
  <si>
    <t>Мъже</t>
  </si>
  <si>
    <t>Жени</t>
  </si>
  <si>
    <t>Всичко</t>
  </si>
  <si>
    <t>ДПФ</t>
  </si>
  <si>
    <t>Доброволни пенсионни фондове (ДПФ)</t>
  </si>
  <si>
    <t>Забележки:</t>
  </si>
  <si>
    <t xml:space="preserve"> </t>
  </si>
  <si>
    <t xml:space="preserve">Забележки: </t>
  </si>
  <si>
    <t>Доброволни пенсионни фондове по професионални схеми (ДПФПС)</t>
  </si>
  <si>
    <t>ДПФПС</t>
  </si>
  <si>
    <t>15-19 г.</t>
  </si>
  <si>
    <t>20-24 г.</t>
  </si>
  <si>
    <t>25-29 г.</t>
  </si>
  <si>
    <t>30-34 г.</t>
  </si>
  <si>
    <t>35-39 г.</t>
  </si>
  <si>
    <t>40-44 г.</t>
  </si>
  <si>
    <t>45-49 г.</t>
  </si>
  <si>
    <t>50-54 г.</t>
  </si>
  <si>
    <t>55-59 г.</t>
  </si>
  <si>
    <t>60-64 г.</t>
  </si>
  <si>
    <t>Професионални пенсионни фондове (ППФ)***</t>
  </si>
  <si>
    <t>Средна възраст*</t>
  </si>
  <si>
    <t>Универсални пенсионни фондове (УПФ)**</t>
  </si>
  <si>
    <t xml:space="preserve"> ** В УПФ се осигуряват лица, родени след 31.12.1959 г.</t>
  </si>
  <si>
    <t xml:space="preserve">  * Показателят средна възраст е изчислен като средно аритметична претеглена величина от разпределението на лицата по единични възрасти.</t>
  </si>
  <si>
    <t>*** В броя на осигурените лица не са включени лица по § 4б, ал.1 от ПЗР на КСО, по чиито партиди няма натрупани средства.</t>
  </si>
  <si>
    <t>УПФ***</t>
  </si>
  <si>
    <t>ППФ****</t>
  </si>
  <si>
    <t>**** При изчисляването на средния размер на натрупаните средства на едно осигурено лице, не са включени лица по § 4б, ал.1 от ПЗР на КСО, 
      по чиито партиди няма натрупани средства.</t>
  </si>
  <si>
    <t xml:space="preserve"> *** В УПФ се осигуряват лица, родени след 31.12.1959 г.</t>
  </si>
  <si>
    <t xml:space="preserve">  ** В изчисленията не са включени средствата по неперсонифицираните партиди и партидите на резерва за гарантиране на минималната доходност.</t>
  </si>
  <si>
    <t xml:space="preserve">    * Индивидуалният размер на натрупаните средства по партидите на осигурените лица варира в широки граници и зависи от множество фактори
      като: продължителността на осигурителния период; осигурителната вноска и осигурителния доход; редовното постъпване на вноските във фонда;
      удържаните такси; постигнатата доходност и др.</t>
  </si>
  <si>
    <t>-</t>
  </si>
  <si>
    <t>УПФ**</t>
  </si>
  <si>
    <t>ППФ***</t>
  </si>
  <si>
    <t>Осигурени лица във фондовете за допълнително пенсионно осигуряване по пол и възраст към 30.9.2020 г.</t>
  </si>
  <si>
    <t>Среден размер на натрупаните средства на едно осигурено лице* според пола и възрастта към 30.9.2020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</si>
</sst>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12" x14ac:knownFonts="1">
    <font>
      <sz val="10"/>
      <name val="Arial"/>
      <charset val="204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b/>
      <sz val="7"/>
      <name val="Arial"/>
      <family val="2"/>
      <charset val="204"/>
    </font>
    <font>
      <sz val="10"/>
      <name val="Arial"/>
      <family val="2"/>
      <charset val="204"/>
    </font>
    <font>
      <sz val="10"/>
      <color theme="0"/>
      <name val="Arial"/>
      <family val="2"/>
      <charset val="204"/>
    </font>
    <font>
      <b/>
      <sz val="9"/>
      <color theme="0"/>
      <name val="Arial"/>
      <family val="2"/>
      <charset val="204"/>
    </font>
    <font>
      <sz val="10"/>
      <color theme="0" tint="-0.14999847407452621"/>
      <name val="Arial"/>
      <family val="2"/>
      <charset val="204"/>
    </font>
    <font>
      <sz val="10"/>
      <color theme="0" tint="-4.9989318521683403E-2"/>
      <name val="Arial"/>
      <family val="2"/>
      <charset val="204"/>
    </font>
    <font>
      <sz val="10"/>
      <color rgb="FFFF0000"/>
      <name val="Arial"/>
      <family val="2"/>
      <charset val="204"/>
    </font>
    <font>
      <b/>
      <sz val="10"/>
      <color rgb="FFFF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93">
    <xf numFmtId="0" fontId="0" fillId="0" borderId="0" xfId="0"/>
    <xf numFmtId="0" fontId="5" fillId="0" borderId="0" xfId="1"/>
    <xf numFmtId="0" fontId="2" fillId="0" borderId="0" xfId="1" applyFont="1"/>
    <xf numFmtId="4" fontId="2" fillId="0" borderId="0" xfId="1" applyNumberFormat="1" applyFont="1"/>
    <xf numFmtId="4" fontId="5" fillId="0" borderId="0" xfId="1" applyNumberFormat="1"/>
    <xf numFmtId="0" fontId="6" fillId="0" borderId="0" xfId="0" applyFont="1" applyFill="1" applyProtection="1">
      <protection hidden="1"/>
    </xf>
    <xf numFmtId="0" fontId="7" fillId="0" borderId="0" xfId="0" applyFont="1" applyFill="1" applyAlignment="1" applyProtection="1">
      <alignment horizontal="left" vertical="center" readingOrder="1"/>
      <protection hidden="1"/>
    </xf>
    <xf numFmtId="0" fontId="0" fillId="0" borderId="0" xfId="0" applyProtection="1">
      <protection locked="0"/>
    </xf>
    <xf numFmtId="0" fontId="2" fillId="0" borderId="0" xfId="0" applyFont="1" applyAlignme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2" fillId="0" borderId="0" xfId="0" applyFont="1" applyBorder="1" applyAlignment="1" applyProtection="1">
      <alignment horizontal="left"/>
      <protection locked="0"/>
    </xf>
    <xf numFmtId="1" fontId="2" fillId="0" borderId="0" xfId="0" applyNumberFormat="1" applyFont="1" applyBorder="1" applyProtection="1">
      <protection locked="0"/>
    </xf>
    <xf numFmtId="1" fontId="2" fillId="0" borderId="0" xfId="0" applyNumberFormat="1" applyFont="1" applyFill="1" applyBorder="1" applyProtection="1">
      <protection locked="0"/>
    </xf>
    <xf numFmtId="0" fontId="0" fillId="0" borderId="0" xfId="0" applyAlignment="1" applyProtection="1">
      <alignment horizontal="left" wrapText="1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0" xfId="0" applyAlignment="1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49" fontId="4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Alignment="1" applyProtection="1">
      <alignment horizontal="left" vertical="justify" wrapText="1"/>
      <protection locked="0"/>
    </xf>
    <xf numFmtId="0" fontId="6" fillId="0" borderId="0" xfId="0" applyFont="1" applyBorder="1" applyProtection="1">
      <protection hidden="1"/>
    </xf>
    <xf numFmtId="0" fontId="6" fillId="0" borderId="0" xfId="0" applyFont="1" applyProtection="1">
      <protection hidden="1"/>
    </xf>
    <xf numFmtId="0" fontId="9" fillId="0" borderId="0" xfId="0" applyFont="1" applyProtection="1">
      <protection locked="0"/>
    </xf>
    <xf numFmtId="0" fontId="8" fillId="0" borderId="0" xfId="0" applyFont="1" applyProtection="1">
      <protection locked="0"/>
    </xf>
    <xf numFmtId="0" fontId="2" fillId="0" borderId="1" xfId="0" applyFont="1" applyFill="1" applyBorder="1" applyAlignment="1" applyProtection="1">
      <alignment horizontal="center" vertical="center"/>
      <protection locked="0" hidden="1"/>
    </xf>
    <xf numFmtId="0" fontId="2" fillId="0" borderId="2" xfId="0" applyFont="1" applyFill="1" applyBorder="1" applyAlignment="1" applyProtection="1">
      <alignment horizontal="center" vertical="center"/>
      <protection locked="0" hidden="1"/>
    </xf>
    <xf numFmtId="0" fontId="2" fillId="0" borderId="2" xfId="0" applyFont="1" applyFill="1" applyBorder="1" applyAlignment="1" applyProtection="1">
      <alignment horizontal="center" vertical="center" wrapText="1"/>
      <protection locked="0" hidden="1"/>
    </xf>
    <xf numFmtId="0" fontId="0" fillId="0" borderId="1" xfId="0" applyBorder="1" applyAlignment="1" applyProtection="1">
      <protection locked="0" hidden="1"/>
    </xf>
    <xf numFmtId="3" fontId="0" fillId="0" borderId="2" xfId="0" applyNumberFormat="1" applyBorder="1" applyProtection="1">
      <protection locked="0" hidden="1"/>
    </xf>
    <xf numFmtId="0" fontId="0" fillId="2" borderId="2" xfId="0" applyFill="1" applyBorder="1" applyAlignment="1" applyProtection="1">
      <alignment horizontal="center" vertical="center"/>
      <protection locked="0" hidden="1"/>
    </xf>
    <xf numFmtId="165" fontId="0" fillId="0" borderId="2" xfId="0" applyNumberFormat="1" applyBorder="1" applyProtection="1">
      <protection locked="0" hidden="1"/>
    </xf>
    <xf numFmtId="0" fontId="2" fillId="0" borderId="1" xfId="0" applyFont="1" applyBorder="1" applyAlignment="1" applyProtection="1">
      <protection locked="0" hidden="1"/>
    </xf>
    <xf numFmtId="3" fontId="2" fillId="0" borderId="2" xfId="0" applyNumberFormat="1" applyFont="1" applyBorder="1" applyProtection="1">
      <protection locked="0" hidden="1"/>
    </xf>
    <xf numFmtId="0" fontId="2" fillId="2" borderId="2" xfId="0" applyFont="1" applyFill="1" applyBorder="1" applyAlignment="1" applyProtection="1">
      <alignment horizontal="center" vertical="center"/>
      <protection locked="0" hidden="1"/>
    </xf>
    <xf numFmtId="165" fontId="5" fillId="0" borderId="2" xfId="0" applyNumberFormat="1" applyFont="1" applyBorder="1" applyProtection="1">
      <protection locked="0" hidden="1"/>
    </xf>
    <xf numFmtId="0" fontId="0" fillId="0" borderId="1" xfId="0" applyBorder="1" applyAlignment="1" applyProtection="1">
      <alignment horizontal="left"/>
      <protection locked="0" hidden="1"/>
    </xf>
    <xf numFmtId="0" fontId="2" fillId="0" borderId="1" xfId="0" applyFont="1" applyBorder="1" applyAlignment="1" applyProtection="1">
      <alignment horizontal="left"/>
      <protection locked="0" hidden="1"/>
    </xf>
    <xf numFmtId="4" fontId="0" fillId="0" borderId="2" xfId="0" applyNumberFormat="1" applyBorder="1" applyAlignment="1" applyProtection="1">
      <alignment horizontal="right" vertical="center"/>
      <protection locked="0" hidden="1"/>
    </xf>
    <xf numFmtId="4" fontId="0" fillId="2" borderId="2" xfId="0" applyNumberFormat="1" applyFill="1" applyBorder="1" applyAlignment="1" applyProtection="1">
      <alignment horizontal="center" vertical="center"/>
      <protection locked="0" hidden="1"/>
    </xf>
    <xf numFmtId="4" fontId="2" fillId="0" borderId="2" xfId="0" applyNumberFormat="1" applyFont="1" applyBorder="1" applyAlignment="1" applyProtection="1">
      <alignment horizontal="right" vertical="center"/>
      <protection locked="0" hidden="1"/>
    </xf>
    <xf numFmtId="0" fontId="2" fillId="0" borderId="0" xfId="0" applyFont="1" applyAlignment="1">
      <alignment horizontal="centerContinuous"/>
    </xf>
    <xf numFmtId="0" fontId="2" fillId="0" borderId="0" xfId="0" applyFont="1"/>
    <xf numFmtId="0" fontId="2" fillId="0" borderId="5" xfId="0" applyFont="1" applyBorder="1" applyAlignment="1"/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Continuous" vertical="center"/>
    </xf>
    <xf numFmtId="0" fontId="2" fillId="0" borderId="3" xfId="0" applyFont="1" applyBorder="1" applyAlignment="1">
      <alignment horizontal="centerContinuous" vertical="center"/>
    </xf>
    <xf numFmtId="0" fontId="2" fillId="0" borderId="4" xfId="0" applyFont="1" applyBorder="1" applyAlignment="1">
      <alignment horizontal="centerContinuous" vertical="center"/>
    </xf>
    <xf numFmtId="0" fontId="0" fillId="0" borderId="1" xfId="0" applyBorder="1" applyAlignment="1"/>
    <xf numFmtId="3" fontId="0" fillId="0" borderId="2" xfId="0" applyNumberFormat="1" applyBorder="1"/>
    <xf numFmtId="0" fontId="0" fillId="2" borderId="2" xfId="0" applyFill="1" applyBorder="1" applyAlignment="1">
      <alignment horizontal="center" vertical="center"/>
    </xf>
    <xf numFmtId="164" fontId="0" fillId="0" borderId="2" xfId="0" applyNumberFormat="1" applyBorder="1"/>
    <xf numFmtId="3" fontId="0" fillId="0" borderId="0" xfId="0" applyNumberFormat="1" applyBorder="1"/>
    <xf numFmtId="0" fontId="2" fillId="0" borderId="1" xfId="0" applyFont="1" applyBorder="1" applyAlignment="1"/>
    <xf numFmtId="3" fontId="2" fillId="0" borderId="2" xfId="0" applyNumberFormat="1" applyFont="1" applyBorder="1"/>
    <xf numFmtId="0" fontId="2" fillId="2" borderId="2" xfId="0" applyFont="1" applyFill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2" fillId="0" borderId="1" xfId="0" applyFont="1" applyBorder="1" applyAlignment="1">
      <alignment horizontal="left"/>
    </xf>
    <xf numFmtId="0" fontId="0" fillId="0" borderId="0" xfId="0" applyAlignment="1"/>
    <xf numFmtId="0" fontId="2" fillId="0" borderId="0" xfId="0" applyFont="1" applyAlignment="1">
      <alignment horizontal="centerContinuous" wrapText="1"/>
    </xf>
    <xf numFmtId="0" fontId="2" fillId="0" borderId="0" xfId="0" applyFont="1" applyAlignment="1">
      <alignment wrapText="1"/>
    </xf>
    <xf numFmtId="0" fontId="0" fillId="0" borderId="0" xfId="0" applyAlignment="1">
      <alignment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Continuous"/>
    </xf>
    <xf numFmtId="0" fontId="2" fillId="0" borderId="3" xfId="0" applyFont="1" applyBorder="1" applyAlignment="1">
      <alignment horizontal="centerContinuous"/>
    </xf>
    <xf numFmtId="0" fontId="2" fillId="0" borderId="4" xfId="0" applyFont="1" applyBorder="1" applyAlignment="1">
      <alignment horizontal="centerContinuous"/>
    </xf>
    <xf numFmtId="0" fontId="2" fillId="0" borderId="0" xfId="0" applyFont="1" applyBorder="1" applyAlignment="1"/>
    <xf numFmtId="4" fontId="0" fillId="0" borderId="2" xfId="0" applyNumberFormat="1" applyBorder="1" applyAlignment="1">
      <alignment horizontal="right" vertical="center"/>
    </xf>
    <xf numFmtId="4" fontId="0" fillId="2" borderId="2" xfId="0" applyNumberFormat="1" applyFill="1" applyBorder="1" applyAlignment="1">
      <alignment horizontal="center" vertical="center"/>
    </xf>
    <xf numFmtId="0" fontId="0" fillId="0" borderId="0" xfId="0" applyBorder="1"/>
    <xf numFmtId="4" fontId="2" fillId="0" borderId="2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/>
    </xf>
    <xf numFmtId="0" fontId="10" fillId="0" borderId="0" xfId="0" applyFont="1" applyProtection="1">
      <protection locked="0"/>
    </xf>
    <xf numFmtId="0" fontId="11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0" fillId="0" borderId="0" xfId="0" applyAlignment="1" applyProtection="1">
      <alignment horizontal="left" vertical="justify" wrapText="1"/>
      <protection locked="0"/>
    </xf>
    <xf numFmtId="0" fontId="0" fillId="0" borderId="0" xfId="0" applyAlignment="1" applyProtection="1">
      <alignment horizontal="left" wrapText="1"/>
      <protection locked="0"/>
    </xf>
    <xf numFmtId="0" fontId="0" fillId="0" borderId="0" xfId="0" applyAlignment="1" applyProtection="1">
      <alignment horizontal="left"/>
      <protection locked="0"/>
    </xf>
    <xf numFmtId="0" fontId="2" fillId="0" borderId="1" xfId="0" applyFont="1" applyBorder="1" applyAlignment="1" applyProtection="1">
      <alignment horizontal="center" vertical="center"/>
      <protection locked="0" hidden="1"/>
    </xf>
    <xf numFmtId="0" fontId="2" fillId="0" borderId="3" xfId="0" applyFont="1" applyBorder="1" applyAlignment="1" applyProtection="1">
      <alignment horizontal="center" vertical="center"/>
      <protection locked="0" hidden="1"/>
    </xf>
    <xf numFmtId="0" fontId="2" fillId="0" borderId="4" xfId="0" applyFont="1" applyBorder="1" applyAlignment="1" applyProtection="1">
      <alignment horizontal="center" vertical="center"/>
      <protection locked="0" hidden="1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 hidden="1"/>
    </xf>
    <xf numFmtId="0" fontId="2" fillId="0" borderId="5" xfId="0" applyFont="1" applyBorder="1" applyAlignment="1" applyProtection="1">
      <alignment horizontal="center"/>
      <protection locked="0" hidden="1"/>
    </xf>
    <xf numFmtId="0" fontId="0" fillId="0" borderId="0" xfId="0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 hidden="1"/>
    </xf>
    <xf numFmtId="0" fontId="2" fillId="0" borderId="3" xfId="0" applyFont="1" applyBorder="1" applyAlignment="1" applyProtection="1">
      <alignment horizontal="center"/>
      <protection locked="0" hidden="1"/>
    </xf>
    <xf numFmtId="0" fontId="2" fillId="0" borderId="4" xfId="0" applyFont="1" applyBorder="1" applyAlignment="1" applyProtection="1">
      <alignment horizontal="center"/>
      <protection locked="0" hidden="1"/>
    </xf>
    <xf numFmtId="0" fontId="2" fillId="0" borderId="0" xfId="0" applyFont="1" applyAlignment="1" applyProtection="1">
      <alignment horizontal="center" wrapText="1"/>
      <protection locked="0" hidden="1"/>
    </xf>
    <xf numFmtId="0" fontId="2" fillId="0" borderId="0" xfId="0" applyFont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mruColors>
      <color rgb="FFFF33CC"/>
      <color rgb="FF996633"/>
      <color rgb="FFCE3E6B"/>
      <color rgb="FFD9A7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'Осигурени лица'!$E$27</c:f>
          <c:strCache>
            <c:ptCount val="1"/>
            <c:pt idx="0">
              <c:v>Разпределение на осигурените лица в УПФ** по пол и възраст към  30.9.2020 г.</c:v>
            </c:pt>
          </c:strCache>
        </c:strRef>
      </c:tx>
      <c:layout>
        <c:manualLayout>
          <c:xMode val="edge"/>
          <c:yMode val="edge"/>
          <c:x val="0.19640564826700899"/>
          <c:y val="3.832752613240417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title>
    <c:autoTitleDeleted val="0"/>
    <c:plotArea>
      <c:layout>
        <c:manualLayout>
          <c:layoutTarget val="inner"/>
          <c:xMode val="edge"/>
          <c:yMode val="edge"/>
          <c:x val="9.4993581514762518E-2"/>
          <c:y val="0.14285714285714407"/>
          <c:w val="0.8870346598202824"/>
          <c:h val="0.64111498257840138"/>
        </c:manualLayout>
      </c:layout>
      <c:lineChart>
        <c:grouping val="standard"/>
        <c:varyColors val="0"/>
        <c:ser>
          <c:idx val="1"/>
          <c:order val="0"/>
          <c:tx>
            <c:strRef>
              <c:f>'Осигурени лица'!$B$6</c:f>
              <c:strCache>
                <c:ptCount val="1"/>
                <c:pt idx="0">
                  <c:v>Мъже</c:v>
                </c:pt>
              </c:strCache>
            </c:strRef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Ref>
              <c:f>'Осигурени лица'!$D$6:$L$6</c:f>
              <c:numCache>
                <c:formatCode>#,##0</c:formatCode>
                <c:ptCount val="9"/>
                <c:pt idx="0">
                  <c:v>16239</c:v>
                </c:pt>
                <c:pt idx="1">
                  <c:v>122796</c:v>
                </c:pt>
                <c:pt idx="2">
                  <c:v>187659</c:v>
                </c:pt>
                <c:pt idx="3">
                  <c:v>255517</c:v>
                </c:pt>
                <c:pt idx="4">
                  <c:v>274686</c:v>
                </c:pt>
                <c:pt idx="5">
                  <c:v>298463</c:v>
                </c:pt>
                <c:pt idx="6">
                  <c:v>309312</c:v>
                </c:pt>
                <c:pt idx="7">
                  <c:v>254215</c:v>
                </c:pt>
                <c:pt idx="8">
                  <c:v>228285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91B-4882-A657-9FAE6EA72B84}"/>
            </c:ext>
          </c:extLst>
        </c:ser>
        <c:ser>
          <c:idx val="2"/>
          <c:order val="1"/>
          <c:tx>
            <c:strRef>
              <c:f>'Осигурени лица'!$B$7</c:f>
              <c:strCache>
                <c:ptCount val="1"/>
                <c:pt idx="0">
                  <c:v>Жени</c:v>
                </c:pt>
              </c:strCache>
            </c:strRef>
          </c:tx>
          <c:spPr>
            <a:ln w="381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Ref>
              <c:f>'Осигурени лица'!$D$7:$M$7</c:f>
              <c:numCache>
                <c:formatCode>#,##0</c:formatCode>
                <c:ptCount val="10"/>
                <c:pt idx="0">
                  <c:v>14976</c:v>
                </c:pt>
                <c:pt idx="1">
                  <c:v>106495</c:v>
                </c:pt>
                <c:pt idx="2">
                  <c:v>169809</c:v>
                </c:pt>
                <c:pt idx="3">
                  <c:v>234187</c:v>
                </c:pt>
                <c:pt idx="4">
                  <c:v>250511</c:v>
                </c:pt>
                <c:pt idx="5">
                  <c:v>277917</c:v>
                </c:pt>
                <c:pt idx="6">
                  <c:v>288155</c:v>
                </c:pt>
                <c:pt idx="7">
                  <c:v>254623</c:v>
                </c:pt>
                <c:pt idx="8">
                  <c:v>232676</c:v>
                </c:pt>
                <c:pt idx="9">
                  <c:v>33595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91B-4882-A657-9FAE6EA72B84}"/>
            </c:ext>
          </c:extLst>
        </c:ser>
        <c:ser>
          <c:idx val="3"/>
          <c:order val="2"/>
          <c:tx>
            <c:strRef>
              <c:f>'Осигурени лица'!$B$8</c:f>
              <c:strCache>
                <c:ptCount val="1"/>
                <c:pt idx="0">
                  <c:v>Всичко</c:v>
                </c:pt>
              </c:strCache>
            </c:strRef>
          </c:tx>
          <c:spPr>
            <a:ln w="381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Ref>
              <c:f>'Осигурени лица'!$D$8:$M$8</c:f>
              <c:numCache>
                <c:formatCode>#,##0</c:formatCode>
                <c:ptCount val="10"/>
                <c:pt idx="0">
                  <c:v>31215</c:v>
                </c:pt>
                <c:pt idx="1">
                  <c:v>229291</c:v>
                </c:pt>
                <c:pt idx="2">
                  <c:v>357468</c:v>
                </c:pt>
                <c:pt idx="3">
                  <c:v>489704</c:v>
                </c:pt>
                <c:pt idx="4">
                  <c:v>525197</c:v>
                </c:pt>
                <c:pt idx="5">
                  <c:v>576380</c:v>
                </c:pt>
                <c:pt idx="6">
                  <c:v>597467</c:v>
                </c:pt>
                <c:pt idx="7">
                  <c:v>508838</c:v>
                </c:pt>
                <c:pt idx="8">
                  <c:v>460961</c:v>
                </c:pt>
                <c:pt idx="9">
                  <c:v>66524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91B-4882-A657-9FAE6EA72B84}"/>
            </c:ext>
          </c:extLst>
        </c:ser>
        <c:ser>
          <c:idx val="0"/>
          <c:order val="3"/>
          <c:tx>
            <c:v>Средна възраст</c:v>
          </c:tx>
          <c:spPr>
            <a:ln w="25400">
              <a:solidFill>
                <a:srgbClr val="000080"/>
              </a:solidFill>
              <a:prstDash val="sysDash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991B-4882-A657-9FAE6EA72B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4079744"/>
        <c:axId val="84081280"/>
      </c:lineChart>
      <c:catAx>
        <c:axId val="84079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1" u="none" strike="noStrike" baseline="0">
                <a:solidFill>
                  <a:sysClr val="windowText" lastClr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840812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4081280"/>
        <c:scaling>
          <c:orientation val="minMax"/>
          <c:max val="600000"/>
          <c:min val="0"/>
        </c:scaling>
        <c:delete val="0"/>
        <c:axPos val="l"/>
        <c:majorGridlines>
          <c:spPr>
            <a:ln w="12700">
              <a:solidFill>
                <a:srgbClr val="FF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1" i="1" u="none" strike="noStrike" baseline="0">
                <a:solidFill>
                  <a:sysClr val="windowText" lastClr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84079744"/>
        <c:crosses val="autoZero"/>
        <c:crossBetween val="between"/>
        <c:majorUnit val="100000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6829268292682928"/>
          <c:y val="0.89547038327525719"/>
          <c:w val="0.5224646983311938"/>
          <c:h val="8.013937282230002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90" b="1" i="1" u="none" strike="noStrike" baseline="0">
              <a:solidFill>
                <a:sysClr val="windowText" lastClr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legend>
    <c:plotVisOnly val="1"/>
    <c:dispBlanksAs val="gap"/>
    <c:showDLblsOverMax val="0"/>
  </c:chart>
  <c:spPr>
    <a:solidFill>
      <a:srgbClr val="99CC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bg-BG"/>
    </a:p>
  </c:txPr>
  <c:printSettings>
    <c:headerFooter alignWithMargins="0"/>
    <c:pageMargins b="1" l="0.75000000000000333" r="0.75000000000000333" t="1" header="0.5" footer="0.5"/>
    <c:pageSetup paperSize="9" orientation="landscape" horizontalDpi="0" verticalDpi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'Осигурени лица'!$E$28</c:f>
          <c:strCache>
            <c:ptCount val="1"/>
            <c:pt idx="0">
              <c:v>Разпределение на осигурените лица в ППФ*** по пол и възраст към  30.9.2020 г.</c:v>
            </c:pt>
          </c:strCache>
        </c:strRef>
      </c:tx>
      <c:layout>
        <c:manualLayout>
          <c:xMode val="edge"/>
          <c:yMode val="edge"/>
          <c:x val="0.20486569140445154"/>
          <c:y val="5.12820512820512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title>
    <c:autoTitleDeleted val="0"/>
    <c:plotArea>
      <c:layout>
        <c:manualLayout>
          <c:layoutTarget val="inner"/>
          <c:xMode val="edge"/>
          <c:yMode val="edge"/>
          <c:x val="8.5787505618989096E-2"/>
          <c:y val="0.16117273771154417"/>
          <c:w val="0.89628737213869192"/>
          <c:h val="0.58608268258743457"/>
        </c:manualLayout>
      </c:layout>
      <c:lineChart>
        <c:grouping val="standard"/>
        <c:varyColors val="0"/>
        <c:ser>
          <c:idx val="5"/>
          <c:order val="0"/>
          <c:tx>
            <c:strRef>
              <c:f>'Осигурени лица'!$B$10</c:f>
              <c:strCache>
                <c:ptCount val="1"/>
                <c:pt idx="0">
                  <c:v>Мъже</c:v>
                </c:pt>
              </c:strCache>
            </c:strRef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Ref>
              <c:f>'Осигурени лица'!$D$10:$N$10</c:f>
              <c:numCache>
                <c:formatCode>#,##0</c:formatCode>
                <c:ptCount val="11"/>
                <c:pt idx="0">
                  <c:v>96</c:v>
                </c:pt>
                <c:pt idx="1">
                  <c:v>3052</c:v>
                </c:pt>
                <c:pt idx="2">
                  <c:v>11049</c:v>
                </c:pt>
                <c:pt idx="3">
                  <c:v>20808</c:v>
                </c:pt>
                <c:pt idx="4">
                  <c:v>29439</c:v>
                </c:pt>
                <c:pt idx="5">
                  <c:v>41089</c:v>
                </c:pt>
                <c:pt idx="6">
                  <c:v>44400</c:v>
                </c:pt>
                <c:pt idx="7">
                  <c:v>45232</c:v>
                </c:pt>
                <c:pt idx="8">
                  <c:v>34061</c:v>
                </c:pt>
                <c:pt idx="9">
                  <c:v>15288</c:v>
                </c:pt>
                <c:pt idx="10">
                  <c:v>14074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D3C-425D-A860-5125A3DE58CF}"/>
            </c:ext>
          </c:extLst>
        </c:ser>
        <c:ser>
          <c:idx val="6"/>
          <c:order val="1"/>
          <c:tx>
            <c:strRef>
              <c:f>'Осигурени лица'!$B$11</c:f>
              <c:strCache>
                <c:ptCount val="1"/>
                <c:pt idx="0">
                  <c:v>Жени</c:v>
                </c:pt>
              </c:strCache>
            </c:strRef>
          </c:tx>
          <c:spPr>
            <a:ln w="381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Ref>
              <c:f>'Осигурени лица'!$D$11:$N$11</c:f>
              <c:numCache>
                <c:formatCode>#,##0</c:formatCode>
                <c:ptCount val="11"/>
                <c:pt idx="0">
                  <c:v>15</c:v>
                </c:pt>
                <c:pt idx="1">
                  <c:v>731</c:v>
                </c:pt>
                <c:pt idx="2">
                  <c:v>1828</c:v>
                </c:pt>
                <c:pt idx="3">
                  <c:v>3114</c:v>
                </c:pt>
                <c:pt idx="4">
                  <c:v>4062</c:v>
                </c:pt>
                <c:pt idx="5">
                  <c:v>5318</c:v>
                </c:pt>
                <c:pt idx="6">
                  <c:v>7097</c:v>
                </c:pt>
                <c:pt idx="7">
                  <c:v>7685</c:v>
                </c:pt>
                <c:pt idx="8">
                  <c:v>5280</c:v>
                </c:pt>
                <c:pt idx="9">
                  <c:v>2576</c:v>
                </c:pt>
                <c:pt idx="10">
                  <c:v>5059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3C-425D-A860-5125A3DE58CF}"/>
            </c:ext>
          </c:extLst>
        </c:ser>
        <c:ser>
          <c:idx val="7"/>
          <c:order val="2"/>
          <c:tx>
            <c:strRef>
              <c:f>'Осигурени лица'!$B$12</c:f>
              <c:strCache>
                <c:ptCount val="1"/>
                <c:pt idx="0">
                  <c:v>Всичко</c:v>
                </c:pt>
              </c:strCache>
            </c:strRef>
          </c:tx>
          <c:spPr>
            <a:ln w="381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Ref>
              <c:f>'Осигурени лица'!$D$12:$N$12</c:f>
              <c:numCache>
                <c:formatCode>#,##0</c:formatCode>
                <c:ptCount val="11"/>
                <c:pt idx="0">
                  <c:v>111</c:v>
                </c:pt>
                <c:pt idx="1">
                  <c:v>3783</c:v>
                </c:pt>
                <c:pt idx="2">
                  <c:v>12877</c:v>
                </c:pt>
                <c:pt idx="3">
                  <c:v>23922</c:v>
                </c:pt>
                <c:pt idx="4">
                  <c:v>33501</c:v>
                </c:pt>
                <c:pt idx="5">
                  <c:v>46407</c:v>
                </c:pt>
                <c:pt idx="6">
                  <c:v>51497</c:v>
                </c:pt>
                <c:pt idx="7">
                  <c:v>52917</c:v>
                </c:pt>
                <c:pt idx="8">
                  <c:v>39341</c:v>
                </c:pt>
                <c:pt idx="9">
                  <c:v>17864</c:v>
                </c:pt>
                <c:pt idx="10">
                  <c:v>19133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3C-425D-A860-5125A3DE58CF}"/>
            </c:ext>
          </c:extLst>
        </c:ser>
        <c:ser>
          <c:idx val="0"/>
          <c:order val="3"/>
          <c:tx>
            <c:v>Средна възраст</c:v>
          </c:tx>
          <c:spPr>
            <a:ln w="25400">
              <a:solidFill>
                <a:srgbClr val="000080"/>
              </a:solidFill>
              <a:prstDash val="sysDash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BD3C-425D-A860-5125A3DE58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8127232"/>
        <c:axId val="115184768"/>
      </c:lineChart>
      <c:catAx>
        <c:axId val="98127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1" u="none" strike="noStrike" baseline="0">
                <a:solidFill>
                  <a:sysClr val="windowText" lastClr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1151847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5184768"/>
        <c:scaling>
          <c:orientation val="minMax"/>
          <c:max val="55000"/>
          <c:min val="0"/>
        </c:scaling>
        <c:delete val="0"/>
        <c:axPos val="l"/>
        <c:majorGridlines>
          <c:spPr>
            <a:ln w="12700">
              <a:solidFill>
                <a:srgbClr val="FF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1" i="1" u="none" strike="noStrike" baseline="0">
                <a:solidFill>
                  <a:sysClr val="windowText" lastClr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98127232"/>
        <c:crosses val="autoZero"/>
        <c:crossBetween val="between"/>
        <c:majorUnit val="10000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6376453903569352"/>
          <c:y val="0.88278695932239237"/>
          <c:w val="0.54161371953985904"/>
          <c:h val="8.7912472479401579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1" i="1" u="none" strike="noStrike" baseline="0">
              <a:solidFill>
                <a:sysClr val="windowText" lastClr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legend>
    <c:plotVisOnly val="1"/>
    <c:dispBlanksAs val="gap"/>
    <c:showDLblsOverMax val="0"/>
  </c:chart>
  <c:spPr>
    <a:solidFill>
      <a:srgbClr val="99CC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bg-BG"/>
    </a:p>
  </c:txPr>
  <c:printSettings>
    <c:headerFooter alignWithMargins="0"/>
    <c:pageMargins b="1" l="0.75000000000000333" r="0.75000000000000333" t="1" header="0.5" footer="0.5"/>
    <c:pageSetup paperSize="9" orientation="landscape" horizontalDpi="0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'Осигурени лица'!$E$29</c:f>
          <c:strCache>
            <c:ptCount val="1"/>
            <c:pt idx="0">
              <c:v>Разпределение на осигурените лица в ДПФ по пол и възраст към  30.9.2020 г.</c:v>
            </c:pt>
          </c:strCache>
        </c:strRef>
      </c:tx>
      <c:layout>
        <c:manualLayout>
          <c:xMode val="edge"/>
          <c:yMode val="edge"/>
          <c:x val="0.20076726342711118"/>
          <c:y val="3.832752613240417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title>
    <c:autoTitleDeleted val="0"/>
    <c:plotArea>
      <c:layout>
        <c:manualLayout>
          <c:layoutTarget val="inner"/>
          <c:xMode val="edge"/>
          <c:yMode val="edge"/>
          <c:x val="9.4629156010230267E-2"/>
          <c:y val="0.16376306620209091"/>
          <c:w val="0.88618925831202044"/>
          <c:h val="0.61672473867596189"/>
        </c:manualLayout>
      </c:layout>
      <c:lineChart>
        <c:grouping val="standard"/>
        <c:varyColors val="0"/>
        <c:ser>
          <c:idx val="9"/>
          <c:order val="0"/>
          <c:tx>
            <c:strRef>
              <c:f>'Осигурени лица'!$B$14</c:f>
              <c:strCache>
                <c:ptCount val="1"/>
                <c:pt idx="0">
                  <c:v>Мъже</c:v>
                </c:pt>
              </c:strCache>
            </c:strRef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Ref>
              <c:f>'Осигурени лица'!$D$14:$N$14</c:f>
              <c:numCache>
                <c:formatCode>#,##0</c:formatCode>
                <c:ptCount val="11"/>
                <c:pt idx="0">
                  <c:v>140</c:v>
                </c:pt>
                <c:pt idx="1">
                  <c:v>3336</c:v>
                </c:pt>
                <c:pt idx="2">
                  <c:v>9102</c:v>
                </c:pt>
                <c:pt idx="3">
                  <c:v>18646</c:v>
                </c:pt>
                <c:pt idx="4">
                  <c:v>27733</c:v>
                </c:pt>
                <c:pt idx="5">
                  <c:v>38374</c:v>
                </c:pt>
                <c:pt idx="6">
                  <c:v>51329</c:v>
                </c:pt>
                <c:pt idx="7">
                  <c:v>59379</c:v>
                </c:pt>
                <c:pt idx="8">
                  <c:v>52907</c:v>
                </c:pt>
                <c:pt idx="9">
                  <c:v>37951</c:v>
                </c:pt>
                <c:pt idx="10">
                  <c:v>69113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01-424F-8BCD-427B6B9B44CF}"/>
            </c:ext>
          </c:extLst>
        </c:ser>
        <c:ser>
          <c:idx val="10"/>
          <c:order val="1"/>
          <c:tx>
            <c:strRef>
              <c:f>'Осигурени лица'!$B$15</c:f>
              <c:strCache>
                <c:ptCount val="1"/>
                <c:pt idx="0">
                  <c:v>Жени</c:v>
                </c:pt>
              </c:strCache>
            </c:strRef>
          </c:tx>
          <c:spPr>
            <a:ln w="381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Ref>
              <c:f>'Осигурени лица'!$D$15:$N$15</c:f>
              <c:numCache>
                <c:formatCode>#,##0</c:formatCode>
                <c:ptCount val="11"/>
                <c:pt idx="0">
                  <c:v>93</c:v>
                </c:pt>
                <c:pt idx="1">
                  <c:v>1765</c:v>
                </c:pt>
                <c:pt idx="2">
                  <c:v>5720</c:v>
                </c:pt>
                <c:pt idx="3">
                  <c:v>12882</c:v>
                </c:pt>
                <c:pt idx="4">
                  <c:v>21066</c:v>
                </c:pt>
                <c:pt idx="5">
                  <c:v>30563</c:v>
                </c:pt>
                <c:pt idx="6">
                  <c:v>37751</c:v>
                </c:pt>
                <c:pt idx="7">
                  <c:v>44521</c:v>
                </c:pt>
                <c:pt idx="8">
                  <c:v>41919</c:v>
                </c:pt>
                <c:pt idx="9">
                  <c:v>29182</c:v>
                </c:pt>
                <c:pt idx="10">
                  <c:v>50578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F01-424F-8BCD-427B6B9B44CF}"/>
            </c:ext>
          </c:extLst>
        </c:ser>
        <c:ser>
          <c:idx val="11"/>
          <c:order val="2"/>
          <c:tx>
            <c:strRef>
              <c:f>'Осигурени лица'!$B$16</c:f>
              <c:strCache>
                <c:ptCount val="1"/>
                <c:pt idx="0">
                  <c:v>Всичко</c:v>
                </c:pt>
              </c:strCache>
            </c:strRef>
          </c:tx>
          <c:spPr>
            <a:ln w="381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Ref>
              <c:f>'Осигурени лица'!$D$16:$N$16</c:f>
              <c:numCache>
                <c:formatCode>#,##0</c:formatCode>
                <c:ptCount val="11"/>
                <c:pt idx="0">
                  <c:v>233</c:v>
                </c:pt>
                <c:pt idx="1">
                  <c:v>5101</c:v>
                </c:pt>
                <c:pt idx="2">
                  <c:v>14822</c:v>
                </c:pt>
                <c:pt idx="3">
                  <c:v>31528</c:v>
                </c:pt>
                <c:pt idx="4">
                  <c:v>48799</c:v>
                </c:pt>
                <c:pt idx="5">
                  <c:v>68937</c:v>
                </c:pt>
                <c:pt idx="6">
                  <c:v>89080</c:v>
                </c:pt>
                <c:pt idx="7">
                  <c:v>103900</c:v>
                </c:pt>
                <c:pt idx="8">
                  <c:v>94826</c:v>
                </c:pt>
                <c:pt idx="9">
                  <c:v>67133</c:v>
                </c:pt>
                <c:pt idx="10">
                  <c:v>119691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F01-424F-8BCD-427B6B9B44CF}"/>
            </c:ext>
          </c:extLst>
        </c:ser>
        <c:ser>
          <c:idx val="0"/>
          <c:order val="3"/>
          <c:tx>
            <c:v>Средна възраст</c:v>
          </c:tx>
          <c:spPr>
            <a:ln w="25400">
              <a:solidFill>
                <a:srgbClr val="000080"/>
              </a:solidFill>
              <a:prstDash val="sysDash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FF01-424F-8BCD-427B6B9B44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8908416"/>
        <c:axId val="118909952"/>
      </c:lineChart>
      <c:catAx>
        <c:axId val="1189084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1" u="none" strike="noStrike" baseline="0">
                <a:solidFill>
                  <a:sysClr val="windowText" lastClr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118909952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18909952"/>
        <c:scaling>
          <c:orientation val="minMax"/>
          <c:max val="111000"/>
          <c:min val="0"/>
        </c:scaling>
        <c:delete val="0"/>
        <c:axPos val="l"/>
        <c:majorGridlines>
          <c:spPr>
            <a:ln w="12700">
              <a:solidFill>
                <a:srgbClr val="FF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1" i="1" u="none" strike="noStrike" baseline="0">
                <a:solidFill>
                  <a:sysClr val="windowText" lastClr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118908416"/>
        <c:crosses val="autoZero"/>
        <c:crossBetween val="between"/>
        <c:majorUnit val="20000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7237851662404416"/>
          <c:y val="0.89547038327525719"/>
          <c:w val="0.52046035805626001"/>
          <c:h val="8.013937282230002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90" b="1" i="1" u="none" strike="noStrike" baseline="0">
              <a:solidFill>
                <a:sysClr val="windowText" lastClr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legend>
    <c:plotVisOnly val="1"/>
    <c:dispBlanksAs val="gap"/>
    <c:showDLblsOverMax val="0"/>
  </c:chart>
  <c:spPr>
    <a:solidFill>
      <a:srgbClr val="99CC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bg-BG"/>
    </a:p>
  </c:txPr>
  <c:printSettings>
    <c:headerFooter alignWithMargins="0"/>
    <c:pageMargins b="1" l="0.75000000000000333" r="0.75000000000000333" t="1" header="0.5" footer="0.5"/>
    <c:pageSetup paperSize="9" orientation="landscape" horizontalDpi="0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'Осигурени лица'!$E$28</c:f>
          <c:strCache>
            <c:ptCount val="1"/>
            <c:pt idx="0">
              <c:v>Разпределение на осигурените лица в ППФ*** по пол и възраст към  30.9.2020 г.</c:v>
            </c:pt>
          </c:strCache>
        </c:strRef>
      </c:tx>
      <c:layout>
        <c:manualLayout>
          <c:xMode val="edge"/>
          <c:yMode val="edge"/>
          <c:x val="0.15074642535354721"/>
          <c:y val="3.793103448275886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title>
    <c:autoTitleDeleted val="0"/>
    <c:view3D>
      <c:rotX val="15"/>
      <c:hPercent val="36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6.9184780473869334E-2"/>
          <c:y val="0.12068975643778794"/>
          <c:w val="0.92988690699376864"/>
          <c:h val="0.71379310344828073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'Осигурени лица'!$B$10</c:f>
              <c:strCache>
                <c:ptCount val="1"/>
                <c:pt idx="0">
                  <c:v>Мъже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'Осигурени лица'!$D$4:$N$4</c:f>
              <c:strCache>
                <c:ptCount val="11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</c:strCache>
            </c:strRef>
          </c:cat>
          <c:val>
            <c:numRef>
              <c:f>'Осигурени лица'!$D$10:$N$10</c:f>
              <c:numCache>
                <c:formatCode>#,##0</c:formatCode>
                <c:ptCount val="11"/>
                <c:pt idx="0">
                  <c:v>96</c:v>
                </c:pt>
                <c:pt idx="1">
                  <c:v>3052</c:v>
                </c:pt>
                <c:pt idx="2">
                  <c:v>11049</c:v>
                </c:pt>
                <c:pt idx="3">
                  <c:v>20808</c:v>
                </c:pt>
                <c:pt idx="4">
                  <c:v>29439</c:v>
                </c:pt>
                <c:pt idx="5">
                  <c:v>41089</c:v>
                </c:pt>
                <c:pt idx="6">
                  <c:v>44400</c:v>
                </c:pt>
                <c:pt idx="7">
                  <c:v>45232</c:v>
                </c:pt>
                <c:pt idx="8">
                  <c:v>34061</c:v>
                </c:pt>
                <c:pt idx="9">
                  <c:v>15288</c:v>
                </c:pt>
                <c:pt idx="10">
                  <c:v>14074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C7-4833-9D76-B856A328BA55}"/>
            </c:ext>
          </c:extLst>
        </c:ser>
        <c:ser>
          <c:idx val="1"/>
          <c:order val="1"/>
          <c:tx>
            <c:strRef>
              <c:f>'Осигурени лица'!$B$11</c:f>
              <c:strCache>
                <c:ptCount val="1"/>
                <c:pt idx="0">
                  <c:v>Жени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'Осигурени лица'!$D$4:$N$4</c:f>
              <c:strCache>
                <c:ptCount val="11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</c:strCache>
            </c:strRef>
          </c:cat>
          <c:val>
            <c:numRef>
              <c:f>'Осигурени лица'!$D$11:$N$11</c:f>
              <c:numCache>
                <c:formatCode>#,##0</c:formatCode>
                <c:ptCount val="11"/>
                <c:pt idx="0">
                  <c:v>15</c:v>
                </c:pt>
                <c:pt idx="1">
                  <c:v>731</c:v>
                </c:pt>
                <c:pt idx="2">
                  <c:v>1828</c:v>
                </c:pt>
                <c:pt idx="3">
                  <c:v>3114</c:v>
                </c:pt>
                <c:pt idx="4">
                  <c:v>4062</c:v>
                </c:pt>
                <c:pt idx="5">
                  <c:v>5318</c:v>
                </c:pt>
                <c:pt idx="6">
                  <c:v>7097</c:v>
                </c:pt>
                <c:pt idx="7">
                  <c:v>7685</c:v>
                </c:pt>
                <c:pt idx="8">
                  <c:v>5280</c:v>
                </c:pt>
                <c:pt idx="9">
                  <c:v>2576</c:v>
                </c:pt>
                <c:pt idx="10">
                  <c:v>5059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2C7-4833-9D76-B856A328BA55}"/>
            </c:ext>
          </c:extLst>
        </c:ser>
        <c:ser>
          <c:idx val="2"/>
          <c:order val="2"/>
          <c:tx>
            <c:strRef>
              <c:f>'Осигурени лица'!$B$12</c:f>
              <c:strCache>
                <c:ptCount val="1"/>
                <c:pt idx="0">
                  <c:v>Всичко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'Осигурени лица'!$D$4:$N$4</c:f>
              <c:strCache>
                <c:ptCount val="11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</c:strCache>
            </c:strRef>
          </c:cat>
          <c:val>
            <c:numRef>
              <c:f>'Осигурени лица'!$D$12:$N$12</c:f>
              <c:numCache>
                <c:formatCode>#,##0</c:formatCode>
                <c:ptCount val="11"/>
                <c:pt idx="0">
                  <c:v>111</c:v>
                </c:pt>
                <c:pt idx="1">
                  <c:v>3783</c:v>
                </c:pt>
                <c:pt idx="2">
                  <c:v>12877</c:v>
                </c:pt>
                <c:pt idx="3">
                  <c:v>23922</c:v>
                </c:pt>
                <c:pt idx="4">
                  <c:v>33501</c:v>
                </c:pt>
                <c:pt idx="5">
                  <c:v>46407</c:v>
                </c:pt>
                <c:pt idx="6">
                  <c:v>51497</c:v>
                </c:pt>
                <c:pt idx="7">
                  <c:v>52917</c:v>
                </c:pt>
                <c:pt idx="8">
                  <c:v>39341</c:v>
                </c:pt>
                <c:pt idx="9">
                  <c:v>17864</c:v>
                </c:pt>
                <c:pt idx="10">
                  <c:v>19133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2C7-4833-9D76-B856A328BA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gapDepth val="0"/>
        <c:shape val="box"/>
        <c:axId val="119045120"/>
        <c:axId val="119055488"/>
        <c:axId val="0"/>
      </c:bar3DChart>
      <c:catAx>
        <c:axId val="119045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1190554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9055488"/>
        <c:scaling>
          <c:orientation val="minMax"/>
          <c:max val="55000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119045120"/>
        <c:crosses val="autoZero"/>
        <c:crossBetween val="between"/>
        <c:majorUnit val="100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9552301484702457"/>
          <c:y val="0.30689655172413832"/>
          <c:w val="8.95522388059702E-2"/>
          <c:h val="0.2103448275862080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715" b="0" i="0" u="none" strike="noStrike" baseline="0">
              <a:ln>
                <a:noFill/>
              </a:ln>
              <a:solidFill>
                <a:srgbClr val="000000"/>
              </a:solidFill>
              <a:effectLst/>
              <a:latin typeface="Arial"/>
              <a:ea typeface="Arial"/>
              <a:cs typeface="Arial"/>
            </a:defRPr>
          </a:pPr>
          <a:endParaRPr lang="bg-BG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bg-BG"/>
    </a:p>
  </c:txPr>
  <c:printSettings>
    <c:headerFooter alignWithMargins="0"/>
    <c:pageMargins b="1" l="0.75000000000000355" r="0.75000000000000355" t="1" header="0.5" footer="0.5"/>
    <c:pageSetup paperSize="9" orientation="landscape" horizontalDpi="0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'Осигурени лица'!$E$29</c:f>
          <c:strCache>
            <c:ptCount val="1"/>
            <c:pt idx="0">
              <c:v>Разпределение на осигурените лица в ДПФ по пол и възраст към  30.9.2020 г.</c:v>
            </c:pt>
          </c:strCache>
        </c:strRef>
      </c:tx>
      <c:layout>
        <c:manualLayout>
          <c:xMode val="edge"/>
          <c:yMode val="edge"/>
          <c:x val="0.15281899109792493"/>
          <c:y val="3.819444444444444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title>
    <c:autoTitleDeleted val="0"/>
    <c:view3D>
      <c:rotX val="15"/>
      <c:hPercent val="37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9.7922848664688728E-2"/>
          <c:y val="0.12152818986067022"/>
          <c:w val="0.87240356083086057"/>
          <c:h val="0.74653030914411467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'Осигурени лица'!$B$14</c:f>
              <c:strCache>
                <c:ptCount val="1"/>
                <c:pt idx="0">
                  <c:v>Мъже</c:v>
                </c:pt>
              </c:strCache>
            </c:strRef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'Осигурени лица'!$D$4:$N$4</c:f>
              <c:strCache>
                <c:ptCount val="11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</c:strCache>
            </c:strRef>
          </c:cat>
          <c:val>
            <c:numRef>
              <c:f>'Осигурени лица'!$D$14:$N$14</c:f>
              <c:numCache>
                <c:formatCode>#,##0</c:formatCode>
                <c:ptCount val="11"/>
                <c:pt idx="0">
                  <c:v>140</c:v>
                </c:pt>
                <c:pt idx="1">
                  <c:v>3336</c:v>
                </c:pt>
                <c:pt idx="2">
                  <c:v>9102</c:v>
                </c:pt>
                <c:pt idx="3">
                  <c:v>18646</c:v>
                </c:pt>
                <c:pt idx="4">
                  <c:v>27733</c:v>
                </c:pt>
                <c:pt idx="5">
                  <c:v>38374</c:v>
                </c:pt>
                <c:pt idx="6">
                  <c:v>51329</c:v>
                </c:pt>
                <c:pt idx="7">
                  <c:v>59379</c:v>
                </c:pt>
                <c:pt idx="8">
                  <c:v>52907</c:v>
                </c:pt>
                <c:pt idx="9">
                  <c:v>37951</c:v>
                </c:pt>
                <c:pt idx="10">
                  <c:v>69113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A4-4403-92DC-137A93F757A8}"/>
            </c:ext>
          </c:extLst>
        </c:ser>
        <c:ser>
          <c:idx val="1"/>
          <c:order val="1"/>
          <c:tx>
            <c:strRef>
              <c:f>'Осигурени лица'!$B$15</c:f>
              <c:strCache>
                <c:ptCount val="1"/>
                <c:pt idx="0">
                  <c:v>Жени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'Осигурени лица'!$D$4:$N$4</c:f>
              <c:strCache>
                <c:ptCount val="11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</c:strCache>
            </c:strRef>
          </c:cat>
          <c:val>
            <c:numRef>
              <c:f>'Осигурени лица'!$D$15:$N$15</c:f>
              <c:numCache>
                <c:formatCode>#,##0</c:formatCode>
                <c:ptCount val="11"/>
                <c:pt idx="0">
                  <c:v>93</c:v>
                </c:pt>
                <c:pt idx="1">
                  <c:v>1765</c:v>
                </c:pt>
                <c:pt idx="2">
                  <c:v>5720</c:v>
                </c:pt>
                <c:pt idx="3">
                  <c:v>12882</c:v>
                </c:pt>
                <c:pt idx="4">
                  <c:v>21066</c:v>
                </c:pt>
                <c:pt idx="5">
                  <c:v>30563</c:v>
                </c:pt>
                <c:pt idx="6">
                  <c:v>37751</c:v>
                </c:pt>
                <c:pt idx="7">
                  <c:v>44521</c:v>
                </c:pt>
                <c:pt idx="8">
                  <c:v>41919</c:v>
                </c:pt>
                <c:pt idx="9">
                  <c:v>29182</c:v>
                </c:pt>
                <c:pt idx="10">
                  <c:v>50578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A4-4403-92DC-137A93F757A8}"/>
            </c:ext>
          </c:extLst>
        </c:ser>
        <c:ser>
          <c:idx val="2"/>
          <c:order val="2"/>
          <c:tx>
            <c:strRef>
              <c:f>'Осигурени лица'!$B$16</c:f>
              <c:strCache>
                <c:ptCount val="1"/>
                <c:pt idx="0">
                  <c:v>Всичко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'Осигурени лица'!$D$4:$N$4</c:f>
              <c:strCache>
                <c:ptCount val="11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</c:strCache>
            </c:strRef>
          </c:cat>
          <c:val>
            <c:numRef>
              <c:f>'Осигурени лица'!$D$16:$N$16</c:f>
              <c:numCache>
                <c:formatCode>#,##0</c:formatCode>
                <c:ptCount val="11"/>
                <c:pt idx="0">
                  <c:v>233</c:v>
                </c:pt>
                <c:pt idx="1">
                  <c:v>5101</c:v>
                </c:pt>
                <c:pt idx="2">
                  <c:v>14822</c:v>
                </c:pt>
                <c:pt idx="3">
                  <c:v>31528</c:v>
                </c:pt>
                <c:pt idx="4">
                  <c:v>48799</c:v>
                </c:pt>
                <c:pt idx="5">
                  <c:v>68937</c:v>
                </c:pt>
                <c:pt idx="6">
                  <c:v>89080</c:v>
                </c:pt>
                <c:pt idx="7">
                  <c:v>103900</c:v>
                </c:pt>
                <c:pt idx="8">
                  <c:v>94826</c:v>
                </c:pt>
                <c:pt idx="9">
                  <c:v>67133</c:v>
                </c:pt>
                <c:pt idx="10">
                  <c:v>119691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0A4-4403-92DC-137A93F757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123906688"/>
        <c:axId val="123952512"/>
        <c:axId val="0"/>
      </c:bar3DChart>
      <c:catAx>
        <c:axId val="1239066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1239525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3952512"/>
        <c:scaling>
          <c:orientation val="minMax"/>
          <c:max val="111000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123906688"/>
        <c:crosses val="autoZero"/>
        <c:crossBetween val="between"/>
        <c:majorUnit val="200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90887062250454498"/>
          <c:y val="0.36111184018664338"/>
          <c:w val="8.9020771513353095E-2"/>
          <c:h val="0.2118062846310879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69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bg-BG"/>
    </a:p>
  </c:txPr>
  <c:printSettings>
    <c:headerFooter alignWithMargins="0"/>
    <c:pageMargins b="1" l="0.75000000000000333" r="0.75000000000000333" t="1" header="0.5" footer="0.5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'Осигурени лица'!$E$30</c:f>
          <c:strCache>
            <c:ptCount val="1"/>
            <c:pt idx="0">
              <c:v>Разпределение на осигурените лица в ДПФПС по пол и възраст към  30.9.2020 г.</c:v>
            </c:pt>
          </c:strCache>
        </c:strRef>
      </c:tx>
      <c:layout>
        <c:manualLayout>
          <c:xMode val="edge"/>
          <c:yMode val="edge"/>
          <c:x val="0.18974385894070941"/>
          <c:y val="3.64963503649636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title>
    <c:autoTitleDeleted val="0"/>
    <c:plotArea>
      <c:layout>
        <c:manualLayout>
          <c:layoutTarget val="inner"/>
          <c:xMode val="edge"/>
          <c:yMode val="edge"/>
          <c:x val="7.820522611832198E-2"/>
          <c:y val="0.15693458623436582"/>
          <c:w val="0.90384728546585225"/>
          <c:h val="0.60219085415512597"/>
        </c:manualLayout>
      </c:layout>
      <c:lineChart>
        <c:grouping val="standard"/>
        <c:varyColors val="0"/>
        <c:ser>
          <c:idx val="9"/>
          <c:order val="0"/>
          <c:tx>
            <c:strRef>
              <c:f>'Осигурени лица'!$B$18</c:f>
              <c:strCache>
                <c:ptCount val="1"/>
                <c:pt idx="0">
                  <c:v>Мъже</c:v>
                </c:pt>
              </c:strCache>
            </c:strRef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Ref>
              <c:f>'Осигурени лица'!$D$18:$N$18</c:f>
              <c:numCache>
                <c:formatCode>#,##0</c:formatCode>
                <c:ptCount val="11"/>
                <c:pt idx="0">
                  <c:v>1</c:v>
                </c:pt>
                <c:pt idx="1">
                  <c:v>59</c:v>
                </c:pt>
                <c:pt idx="2">
                  <c:v>264</c:v>
                </c:pt>
                <c:pt idx="3">
                  <c:v>480</c:v>
                </c:pt>
                <c:pt idx="4">
                  <c:v>631</c:v>
                </c:pt>
                <c:pt idx="5">
                  <c:v>493</c:v>
                </c:pt>
                <c:pt idx="6">
                  <c:v>387</c:v>
                </c:pt>
                <c:pt idx="7">
                  <c:v>309</c:v>
                </c:pt>
                <c:pt idx="8">
                  <c:v>216</c:v>
                </c:pt>
                <c:pt idx="9">
                  <c:v>116</c:v>
                </c:pt>
                <c:pt idx="10">
                  <c:v>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14-46AA-824E-767F1812F368}"/>
            </c:ext>
          </c:extLst>
        </c:ser>
        <c:ser>
          <c:idx val="10"/>
          <c:order val="1"/>
          <c:tx>
            <c:strRef>
              <c:f>'Осигурени лица'!$B$19</c:f>
              <c:strCache>
                <c:ptCount val="1"/>
                <c:pt idx="0">
                  <c:v>Жени</c:v>
                </c:pt>
              </c:strCache>
            </c:strRef>
          </c:tx>
          <c:spPr>
            <a:ln w="381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Ref>
              <c:f>'Осигурени лица'!$D$19:$N$19</c:f>
              <c:numCache>
                <c:formatCode>#,##0</c:formatCode>
                <c:ptCount val="11"/>
                <c:pt idx="0">
                  <c:v>4</c:v>
                </c:pt>
                <c:pt idx="1">
                  <c:v>157</c:v>
                </c:pt>
                <c:pt idx="2">
                  <c:v>741</c:v>
                </c:pt>
                <c:pt idx="3">
                  <c:v>1208</c:v>
                </c:pt>
                <c:pt idx="4">
                  <c:v>1367</c:v>
                </c:pt>
                <c:pt idx="5">
                  <c:v>1129</c:v>
                </c:pt>
                <c:pt idx="6">
                  <c:v>801</c:v>
                </c:pt>
                <c:pt idx="7">
                  <c:v>714</c:v>
                </c:pt>
                <c:pt idx="8">
                  <c:v>550</c:v>
                </c:pt>
                <c:pt idx="9">
                  <c:v>218</c:v>
                </c:pt>
                <c:pt idx="10">
                  <c:v>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314-46AA-824E-767F1812F368}"/>
            </c:ext>
          </c:extLst>
        </c:ser>
        <c:ser>
          <c:idx val="11"/>
          <c:order val="2"/>
          <c:tx>
            <c:strRef>
              <c:f>'Осигурени лица'!$B$20</c:f>
              <c:strCache>
                <c:ptCount val="1"/>
                <c:pt idx="0">
                  <c:v>Всичко</c:v>
                </c:pt>
              </c:strCache>
            </c:strRef>
          </c:tx>
          <c:spPr>
            <a:ln w="381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Ref>
              <c:f>'Осигурени лица'!$D$20:$N$20</c:f>
              <c:numCache>
                <c:formatCode>#,##0</c:formatCode>
                <c:ptCount val="11"/>
                <c:pt idx="0">
                  <c:v>5</c:v>
                </c:pt>
                <c:pt idx="1">
                  <c:v>216</c:v>
                </c:pt>
                <c:pt idx="2">
                  <c:v>1005</c:v>
                </c:pt>
                <c:pt idx="3">
                  <c:v>1688</c:v>
                </c:pt>
                <c:pt idx="4">
                  <c:v>1998</c:v>
                </c:pt>
                <c:pt idx="5">
                  <c:v>1622</c:v>
                </c:pt>
                <c:pt idx="6">
                  <c:v>1188</c:v>
                </c:pt>
                <c:pt idx="7">
                  <c:v>1023</c:v>
                </c:pt>
                <c:pt idx="8">
                  <c:v>766</c:v>
                </c:pt>
                <c:pt idx="9">
                  <c:v>334</c:v>
                </c:pt>
                <c:pt idx="10">
                  <c:v>173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314-46AA-824E-767F1812F368}"/>
            </c:ext>
          </c:extLst>
        </c:ser>
        <c:ser>
          <c:idx val="0"/>
          <c:order val="3"/>
          <c:tx>
            <c:v>Средна възраст</c:v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3314-46AA-824E-767F1812F3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433344"/>
        <c:axId val="39434880"/>
      </c:lineChart>
      <c:catAx>
        <c:axId val="394333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1" i="1" u="none" strike="noStrike" baseline="0">
                <a:solidFill>
                  <a:sysClr val="windowText" lastClr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394348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9434880"/>
        <c:scaling>
          <c:orientation val="minMax"/>
          <c:min val="0"/>
        </c:scaling>
        <c:delete val="0"/>
        <c:axPos val="l"/>
        <c:majorGridlines>
          <c:spPr>
            <a:ln w="12700">
              <a:solidFill>
                <a:srgbClr val="FF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50" b="1" i="1" u="none" strike="noStrike" baseline="0">
                <a:solidFill>
                  <a:sysClr val="windowText" lastClr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39433344"/>
        <c:crosses val="autoZero"/>
        <c:crossBetween val="between"/>
        <c:majorUnit val="300"/>
        <c:minorUnit val="100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6410283329968626"/>
          <c:y val="0.89051248156023599"/>
          <c:w val="0.52179554478767076"/>
          <c:h val="8.3941605839416025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90" b="1" i="1" u="none" strike="noStrike" baseline="0">
              <a:solidFill>
                <a:sysClr val="windowText" lastClr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legend>
    <c:plotVisOnly val="1"/>
    <c:dispBlanksAs val="gap"/>
    <c:showDLblsOverMax val="0"/>
  </c:chart>
  <c:spPr>
    <a:solidFill>
      <a:srgbClr val="99CC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bg-BG"/>
    </a:p>
  </c:txPr>
  <c:printSettings>
    <c:headerFooter alignWithMargins="0"/>
    <c:pageMargins b="1" l="0.75000000000000333" r="0.75000000000000333" t="1" header="0.5" footer="0.5"/>
    <c:pageSetup paperSize="9" orientation="landscape" horizontalDpi="0" verticalDpi="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'Осигурени лица'!$E$30</c:f>
          <c:strCache>
            <c:ptCount val="1"/>
            <c:pt idx="0">
              <c:v>Разпределение на осигурените лица в ДПФПС по пол и възраст към  30.9.2020 г.</c:v>
            </c:pt>
          </c:strCache>
        </c:strRef>
      </c:tx>
      <c:layout>
        <c:manualLayout>
          <c:xMode val="edge"/>
          <c:yMode val="edge"/>
          <c:x val="0.13967326149610199"/>
          <c:y val="2.19780219780219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title>
    <c:autoTitleDeleted val="0"/>
    <c:view3D>
      <c:rotX val="15"/>
      <c:hPercent val="34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6.9836603417391355E-2"/>
          <c:y val="0.1135535197513155"/>
          <c:w val="0.92422058139610808"/>
          <c:h val="0.74725542029898406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'Осигурени лица'!$B$14</c:f>
              <c:strCache>
                <c:ptCount val="1"/>
                <c:pt idx="0">
                  <c:v>Мъже</c:v>
                </c:pt>
              </c:strCache>
            </c:strRef>
          </c:tx>
          <c:spPr>
            <a:solidFill>
              <a:srgbClr val="92D05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'Осигурени лица'!$D$4:$N$4</c:f>
              <c:strCache>
                <c:ptCount val="11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</c:strCache>
            </c:strRef>
          </c:cat>
          <c:val>
            <c:numRef>
              <c:f>'Осигурени лица'!$D$18:$N$18</c:f>
              <c:numCache>
                <c:formatCode>#,##0</c:formatCode>
                <c:ptCount val="11"/>
                <c:pt idx="0">
                  <c:v>1</c:v>
                </c:pt>
                <c:pt idx="1">
                  <c:v>59</c:v>
                </c:pt>
                <c:pt idx="2">
                  <c:v>264</c:v>
                </c:pt>
                <c:pt idx="3">
                  <c:v>480</c:v>
                </c:pt>
                <c:pt idx="4">
                  <c:v>631</c:v>
                </c:pt>
                <c:pt idx="5">
                  <c:v>493</c:v>
                </c:pt>
                <c:pt idx="6">
                  <c:v>387</c:v>
                </c:pt>
                <c:pt idx="7">
                  <c:v>309</c:v>
                </c:pt>
                <c:pt idx="8">
                  <c:v>216</c:v>
                </c:pt>
                <c:pt idx="9">
                  <c:v>116</c:v>
                </c:pt>
                <c:pt idx="10">
                  <c:v>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4C-4E15-B8E9-B8DE28FB9639}"/>
            </c:ext>
          </c:extLst>
        </c:ser>
        <c:ser>
          <c:idx val="1"/>
          <c:order val="1"/>
          <c:tx>
            <c:strRef>
              <c:f>'Осигурени лица'!$B$15</c:f>
              <c:strCache>
                <c:ptCount val="1"/>
                <c:pt idx="0">
                  <c:v>Жени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'Осигурени лица'!$D$4:$N$4</c:f>
              <c:strCache>
                <c:ptCount val="11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</c:strCache>
            </c:strRef>
          </c:cat>
          <c:val>
            <c:numRef>
              <c:f>'Осигурени лица'!$D$19:$N$19</c:f>
              <c:numCache>
                <c:formatCode>#,##0</c:formatCode>
                <c:ptCount val="11"/>
                <c:pt idx="0">
                  <c:v>4</c:v>
                </c:pt>
                <c:pt idx="1">
                  <c:v>157</c:v>
                </c:pt>
                <c:pt idx="2">
                  <c:v>741</c:v>
                </c:pt>
                <c:pt idx="3">
                  <c:v>1208</c:v>
                </c:pt>
                <c:pt idx="4">
                  <c:v>1367</c:v>
                </c:pt>
                <c:pt idx="5">
                  <c:v>1129</c:v>
                </c:pt>
                <c:pt idx="6">
                  <c:v>801</c:v>
                </c:pt>
                <c:pt idx="7">
                  <c:v>714</c:v>
                </c:pt>
                <c:pt idx="8">
                  <c:v>550</c:v>
                </c:pt>
                <c:pt idx="9">
                  <c:v>218</c:v>
                </c:pt>
                <c:pt idx="10">
                  <c:v>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F4C-4E15-B8E9-B8DE28FB9639}"/>
            </c:ext>
          </c:extLst>
        </c:ser>
        <c:ser>
          <c:idx val="2"/>
          <c:order val="2"/>
          <c:tx>
            <c:strRef>
              <c:f>'Осигурени лица'!$B$16</c:f>
              <c:strCache>
                <c:ptCount val="1"/>
                <c:pt idx="0">
                  <c:v>Всичко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'Осигурени лица'!$D$4:$N$4</c:f>
              <c:strCache>
                <c:ptCount val="11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</c:strCache>
            </c:strRef>
          </c:cat>
          <c:val>
            <c:numRef>
              <c:f>'Осигурени лица'!$D$20:$N$20</c:f>
              <c:numCache>
                <c:formatCode>#,##0</c:formatCode>
                <c:ptCount val="11"/>
                <c:pt idx="0">
                  <c:v>5</c:v>
                </c:pt>
                <c:pt idx="1">
                  <c:v>216</c:v>
                </c:pt>
                <c:pt idx="2">
                  <c:v>1005</c:v>
                </c:pt>
                <c:pt idx="3">
                  <c:v>1688</c:v>
                </c:pt>
                <c:pt idx="4">
                  <c:v>1998</c:v>
                </c:pt>
                <c:pt idx="5">
                  <c:v>1622</c:v>
                </c:pt>
                <c:pt idx="6">
                  <c:v>1188</c:v>
                </c:pt>
                <c:pt idx="7">
                  <c:v>1023</c:v>
                </c:pt>
                <c:pt idx="8">
                  <c:v>766</c:v>
                </c:pt>
                <c:pt idx="9">
                  <c:v>334</c:v>
                </c:pt>
                <c:pt idx="10">
                  <c:v>173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F4C-4E15-B8E9-B8DE28FB96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39449344"/>
        <c:axId val="39450880"/>
        <c:axId val="0"/>
      </c:bar3DChart>
      <c:catAx>
        <c:axId val="394493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394508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9450880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39449344"/>
        <c:crosses val="autoZero"/>
        <c:crossBetween val="between"/>
        <c:majorUnit val="300"/>
        <c:minorUnit val="1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9450285281947484"/>
          <c:y val="0.26740003653389477"/>
          <c:w val="9.3610698365527767E-2"/>
          <c:h val="0.2344330035668634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7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bg-BG"/>
    </a:p>
  </c:txPr>
  <c:printSettings>
    <c:headerFooter alignWithMargins="0"/>
    <c:pageMargins b="1" l="0.75000000000000333" r="0.75000000000000333" t="1" header="0.5" footer="0.5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'Осигурени лица'!$E$27</c:f>
          <c:strCache>
            <c:ptCount val="1"/>
            <c:pt idx="0">
              <c:v>Разпределение на осигурените лица в УПФ** по пол и възраст към  30.9.2020 г.</c:v>
            </c:pt>
          </c:strCache>
        </c:strRef>
      </c:tx>
      <c:layout>
        <c:manualLayout>
          <c:xMode val="edge"/>
          <c:yMode val="edge"/>
          <c:x val="0.15074642535354721"/>
          <c:y val="3.793103448275888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title>
    <c:autoTitleDeleted val="0"/>
    <c:view3D>
      <c:rotX val="15"/>
      <c:hPercent val="36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8.5356749105548801E-2"/>
          <c:y val="0.12068965517241381"/>
          <c:w val="0.8955230406971787"/>
          <c:h val="0.71379310344828095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'Осигурени лица'!$B$10</c:f>
              <c:strCache>
                <c:ptCount val="1"/>
                <c:pt idx="0">
                  <c:v>Мъже</c:v>
                </c:pt>
              </c:strCache>
            </c:strRef>
          </c:tx>
          <c:spPr>
            <a:ln>
              <a:solidFill>
                <a:srgbClr val="000000"/>
              </a:solidFill>
            </a:ln>
          </c:spPr>
          <c:invertIfNegative val="0"/>
          <c:cat>
            <c:strRef>
              <c:f>'Осигурени лица'!$D$4:$N$4</c:f>
              <c:strCache>
                <c:ptCount val="11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</c:strCache>
            </c:strRef>
          </c:cat>
          <c:val>
            <c:numRef>
              <c:f>'Осигурени лица'!$D$6:$M$6</c:f>
              <c:numCache>
                <c:formatCode>#,##0</c:formatCode>
                <c:ptCount val="10"/>
                <c:pt idx="0">
                  <c:v>16239</c:v>
                </c:pt>
                <c:pt idx="1">
                  <c:v>122796</c:v>
                </c:pt>
                <c:pt idx="2">
                  <c:v>187659</c:v>
                </c:pt>
                <c:pt idx="3">
                  <c:v>255517</c:v>
                </c:pt>
                <c:pt idx="4">
                  <c:v>274686</c:v>
                </c:pt>
                <c:pt idx="5">
                  <c:v>298463</c:v>
                </c:pt>
                <c:pt idx="6">
                  <c:v>309312</c:v>
                </c:pt>
                <c:pt idx="7">
                  <c:v>254215</c:v>
                </c:pt>
                <c:pt idx="8">
                  <c:v>228285</c:v>
                </c:pt>
                <c:pt idx="9">
                  <c:v>32929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CC-4A36-A1C0-ABCB0319EEB4}"/>
            </c:ext>
          </c:extLst>
        </c:ser>
        <c:ser>
          <c:idx val="1"/>
          <c:order val="1"/>
          <c:tx>
            <c:strRef>
              <c:f>'Осигурени лица'!$B$11</c:f>
              <c:strCache>
                <c:ptCount val="1"/>
                <c:pt idx="0">
                  <c:v>Жени</c:v>
                </c:pt>
              </c:strCache>
            </c:strRef>
          </c:tx>
          <c:spPr>
            <a:ln>
              <a:solidFill>
                <a:srgbClr val="000000"/>
              </a:solidFill>
            </a:ln>
          </c:spPr>
          <c:invertIfNegative val="0"/>
          <c:cat>
            <c:strRef>
              <c:f>'Осигурени лица'!$D$4:$N$4</c:f>
              <c:strCache>
                <c:ptCount val="11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</c:strCache>
            </c:strRef>
          </c:cat>
          <c:val>
            <c:numRef>
              <c:f>'Осигурени лица'!$D$7:$M$7</c:f>
              <c:numCache>
                <c:formatCode>#,##0</c:formatCode>
                <c:ptCount val="10"/>
                <c:pt idx="0">
                  <c:v>14976</c:v>
                </c:pt>
                <c:pt idx="1">
                  <c:v>106495</c:v>
                </c:pt>
                <c:pt idx="2">
                  <c:v>169809</c:v>
                </c:pt>
                <c:pt idx="3">
                  <c:v>234187</c:v>
                </c:pt>
                <c:pt idx="4">
                  <c:v>250511</c:v>
                </c:pt>
                <c:pt idx="5">
                  <c:v>277917</c:v>
                </c:pt>
                <c:pt idx="6">
                  <c:v>288155</c:v>
                </c:pt>
                <c:pt idx="7">
                  <c:v>254623</c:v>
                </c:pt>
                <c:pt idx="8">
                  <c:v>232676</c:v>
                </c:pt>
                <c:pt idx="9">
                  <c:v>33595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FCC-4A36-A1C0-ABCB0319EEB4}"/>
            </c:ext>
          </c:extLst>
        </c:ser>
        <c:ser>
          <c:idx val="2"/>
          <c:order val="2"/>
          <c:tx>
            <c:strRef>
              <c:f>'Осигурени лица'!$B$12</c:f>
              <c:strCache>
                <c:ptCount val="1"/>
                <c:pt idx="0">
                  <c:v>Всичко</c:v>
                </c:pt>
              </c:strCache>
            </c:strRef>
          </c:tx>
          <c:spPr>
            <a:ln>
              <a:solidFill>
                <a:srgbClr val="000000"/>
              </a:solidFill>
            </a:ln>
          </c:spPr>
          <c:invertIfNegative val="0"/>
          <c:cat>
            <c:strRef>
              <c:f>'Осигурени лица'!$D$4:$N$4</c:f>
              <c:strCache>
                <c:ptCount val="11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</c:strCache>
            </c:strRef>
          </c:cat>
          <c:val>
            <c:numRef>
              <c:f>'Осигурени лица'!$D$8:$M$8</c:f>
              <c:numCache>
                <c:formatCode>#,##0</c:formatCode>
                <c:ptCount val="10"/>
                <c:pt idx="0">
                  <c:v>31215</c:v>
                </c:pt>
                <c:pt idx="1">
                  <c:v>229291</c:v>
                </c:pt>
                <c:pt idx="2">
                  <c:v>357468</c:v>
                </c:pt>
                <c:pt idx="3">
                  <c:v>489704</c:v>
                </c:pt>
                <c:pt idx="4">
                  <c:v>525197</c:v>
                </c:pt>
                <c:pt idx="5">
                  <c:v>576380</c:v>
                </c:pt>
                <c:pt idx="6">
                  <c:v>597467</c:v>
                </c:pt>
                <c:pt idx="7">
                  <c:v>508838</c:v>
                </c:pt>
                <c:pt idx="8">
                  <c:v>460961</c:v>
                </c:pt>
                <c:pt idx="9">
                  <c:v>66524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FCC-4A36-A1C0-ABCB0319EE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gapDepth val="0"/>
        <c:shape val="box"/>
        <c:axId val="40304640"/>
        <c:axId val="40306176"/>
        <c:axId val="0"/>
      </c:bar3DChart>
      <c:catAx>
        <c:axId val="40304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403061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306176"/>
        <c:scaling>
          <c:orientation val="minMax"/>
          <c:max val="60000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40304640"/>
        <c:crosses val="autoZero"/>
        <c:crossBetween val="between"/>
        <c:majorUnit val="1000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9552301484702457"/>
          <c:y val="0.30689655172413832"/>
          <c:w val="8.95522388059702E-2"/>
          <c:h val="0.2103448275862080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715" b="0" i="0" u="none" strike="noStrike" baseline="0">
              <a:ln>
                <a:noFill/>
              </a:ln>
              <a:solidFill>
                <a:srgbClr val="000000"/>
              </a:solidFill>
              <a:effectLst/>
              <a:latin typeface="Arial"/>
              <a:ea typeface="Arial"/>
              <a:cs typeface="Arial"/>
            </a:defRPr>
          </a:pPr>
          <a:endParaRPr lang="bg-BG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bg-BG"/>
    </a:p>
  </c:txPr>
  <c:printSettings>
    <c:headerFooter alignWithMargins="0"/>
    <c:pageMargins b="1" l="0.75000000000000377" r="0.75000000000000377" t="1" header="0.5" footer="0.5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'Натрупани средства'!$D$27</c:f>
          <c:strCache>
            <c:ptCount val="1"/>
            <c:pt idx="0">
              <c:v>Среден размер* на натрупаните средства на едно осигурено лице в УПФ към  30.9.2020 г.</c:v>
            </c:pt>
          </c:strCache>
        </c:strRef>
      </c:tx>
      <c:layout>
        <c:manualLayout>
          <c:xMode val="edge"/>
          <c:yMode val="edge"/>
          <c:x val="0.14216868226399929"/>
          <c:y val="3.583061889250815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title>
    <c:autoTitleDeleted val="0"/>
    <c:plotArea>
      <c:layout>
        <c:manualLayout>
          <c:layoutTarget val="inner"/>
          <c:xMode val="edge"/>
          <c:yMode val="edge"/>
          <c:x val="7.7108433734939932E-2"/>
          <c:y val="0.13355070101075917"/>
          <c:w val="0.84337349397590367"/>
          <c:h val="0.65472416836982661"/>
        </c:manualLayout>
      </c:layout>
      <c:barChart>
        <c:barDir val="bar"/>
        <c:grouping val="clustered"/>
        <c:varyColors val="0"/>
        <c:ser>
          <c:idx val="3"/>
          <c:order val="0"/>
          <c:tx>
            <c:strRef>
              <c:f>'Натрупани средства'!$B$8</c:f>
              <c:strCache>
                <c:ptCount val="1"/>
                <c:pt idx="0">
                  <c:v>Общо</c:v>
                </c:pt>
              </c:strCache>
            </c:strRef>
          </c:tx>
          <c:spPr>
            <a:solidFill>
              <a:srgbClr val="CC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'Натрупани средства'!$C$4:$N$4</c:f>
              <c:strCache>
                <c:ptCount val="12"/>
                <c:pt idx="0">
                  <c:v>Общо</c:v>
                </c:pt>
                <c:pt idx="1">
                  <c:v>15-19 г.</c:v>
                </c:pt>
                <c:pt idx="2">
                  <c:v>20-24 г.</c:v>
                </c:pt>
                <c:pt idx="3">
                  <c:v>25-29 г.</c:v>
                </c:pt>
                <c:pt idx="4">
                  <c:v>30-34 г.</c:v>
                </c:pt>
                <c:pt idx="5">
                  <c:v>35-39 г.</c:v>
                </c:pt>
                <c:pt idx="6">
                  <c:v>40-44 г.</c:v>
                </c:pt>
                <c:pt idx="7">
                  <c:v>45-49 г.</c:v>
                </c:pt>
                <c:pt idx="8">
                  <c:v>50-54 г.</c:v>
                </c:pt>
                <c:pt idx="9">
                  <c:v>55-59 г.</c:v>
                </c:pt>
                <c:pt idx="10">
                  <c:v>60-64 г.</c:v>
                </c:pt>
                <c:pt idx="11">
                  <c:v>над 64 г.</c:v>
                </c:pt>
              </c:strCache>
            </c:strRef>
          </c:cat>
          <c:val>
            <c:numRef>
              <c:f>'Натрупани средства'!$C$8:$M$8</c:f>
              <c:numCache>
                <c:formatCode>#,##0.00</c:formatCode>
                <c:ptCount val="11"/>
                <c:pt idx="0">
                  <c:v>3642.5814633292098</c:v>
                </c:pt>
                <c:pt idx="1">
                  <c:v>152.77444625981099</c:v>
                </c:pt>
                <c:pt idx="2">
                  <c:v>637.56776170891999</c:v>
                </c:pt>
                <c:pt idx="3">
                  <c:v>1646.9763534078575</c:v>
                </c:pt>
                <c:pt idx="4">
                  <c:v>2852.8175461299074</c:v>
                </c:pt>
                <c:pt idx="5">
                  <c:v>3746.2610204742223</c:v>
                </c:pt>
                <c:pt idx="6">
                  <c:v>4306.190094954718</c:v>
                </c:pt>
                <c:pt idx="7">
                  <c:v>4467.5171247282278</c:v>
                </c:pt>
                <c:pt idx="8">
                  <c:v>4680.598337290061</c:v>
                </c:pt>
                <c:pt idx="9">
                  <c:v>4482.1850448302575</c:v>
                </c:pt>
                <c:pt idx="10">
                  <c:v>4440.0490316276828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AB4-4E24-8141-29FD30A23A32}"/>
            </c:ext>
          </c:extLst>
        </c:ser>
        <c:ser>
          <c:idx val="2"/>
          <c:order val="1"/>
          <c:tx>
            <c:strRef>
              <c:f>'Натрупани средства'!$B$7</c:f>
              <c:strCache>
                <c:ptCount val="1"/>
                <c:pt idx="0">
                  <c:v>Жени</c:v>
                </c:pt>
              </c:strCache>
            </c:strRef>
          </c:tx>
          <c:spPr>
            <a:solidFill>
              <a:srgbClr val="FFCC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'Натрупани средства'!$C$4:$N$4</c:f>
              <c:strCache>
                <c:ptCount val="12"/>
                <c:pt idx="0">
                  <c:v>Общо</c:v>
                </c:pt>
                <c:pt idx="1">
                  <c:v>15-19 г.</c:v>
                </c:pt>
                <c:pt idx="2">
                  <c:v>20-24 г.</c:v>
                </c:pt>
                <c:pt idx="3">
                  <c:v>25-29 г.</c:v>
                </c:pt>
                <c:pt idx="4">
                  <c:v>30-34 г.</c:v>
                </c:pt>
                <c:pt idx="5">
                  <c:v>35-39 г.</c:v>
                </c:pt>
                <c:pt idx="6">
                  <c:v>40-44 г.</c:v>
                </c:pt>
                <c:pt idx="7">
                  <c:v>45-49 г.</c:v>
                </c:pt>
                <c:pt idx="8">
                  <c:v>50-54 г.</c:v>
                </c:pt>
                <c:pt idx="9">
                  <c:v>55-59 г.</c:v>
                </c:pt>
                <c:pt idx="10">
                  <c:v>60-64 г.</c:v>
                </c:pt>
                <c:pt idx="11">
                  <c:v>над 64 г.</c:v>
                </c:pt>
              </c:strCache>
            </c:strRef>
          </c:cat>
          <c:val>
            <c:numRef>
              <c:f>'Натрупани средства'!$C$7:$M$7</c:f>
              <c:numCache>
                <c:formatCode>#,##0.00</c:formatCode>
                <c:ptCount val="11"/>
                <c:pt idx="0">
                  <c:v>3466.2893074510021</c:v>
                </c:pt>
                <c:pt idx="1">
                  <c:v>139.34019163995725</c:v>
                </c:pt>
                <c:pt idx="2">
                  <c:v>559.1520406591859</c:v>
                </c:pt>
                <c:pt idx="3">
                  <c:v>1457.5653907036731</c:v>
                </c:pt>
                <c:pt idx="4">
                  <c:v>2503.5121721957248</c:v>
                </c:pt>
                <c:pt idx="5">
                  <c:v>3345.9483394341974</c:v>
                </c:pt>
                <c:pt idx="6">
                  <c:v>4005.7975922307742</c:v>
                </c:pt>
                <c:pt idx="7">
                  <c:v>4338.6586708195236</c:v>
                </c:pt>
                <c:pt idx="8">
                  <c:v>4617.4096179842354</c:v>
                </c:pt>
                <c:pt idx="9">
                  <c:v>4451.7589056026409</c:v>
                </c:pt>
                <c:pt idx="10">
                  <c:v>4431.4046236047025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AB4-4E24-8141-29FD30A23A32}"/>
            </c:ext>
          </c:extLst>
        </c:ser>
        <c:ser>
          <c:idx val="1"/>
          <c:order val="2"/>
          <c:tx>
            <c:strRef>
              <c:f>'Натрупани средства'!$B$6</c:f>
              <c:strCache>
                <c:ptCount val="1"/>
                <c:pt idx="0">
                  <c:v>Мъже</c:v>
                </c:pt>
              </c:strCache>
            </c:strRef>
          </c:tx>
          <c:spPr>
            <a:solidFill>
              <a:srgbClr val="99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'Натрупани средства'!$C$4:$N$4</c:f>
              <c:strCache>
                <c:ptCount val="12"/>
                <c:pt idx="0">
                  <c:v>Общо</c:v>
                </c:pt>
                <c:pt idx="1">
                  <c:v>15-19 г.</c:v>
                </c:pt>
                <c:pt idx="2">
                  <c:v>20-24 г.</c:v>
                </c:pt>
                <c:pt idx="3">
                  <c:v>25-29 г.</c:v>
                </c:pt>
                <c:pt idx="4">
                  <c:v>30-34 г.</c:v>
                </c:pt>
                <c:pt idx="5">
                  <c:v>35-39 г.</c:v>
                </c:pt>
                <c:pt idx="6">
                  <c:v>40-44 г.</c:v>
                </c:pt>
                <c:pt idx="7">
                  <c:v>45-49 г.</c:v>
                </c:pt>
                <c:pt idx="8">
                  <c:v>50-54 г.</c:v>
                </c:pt>
                <c:pt idx="9">
                  <c:v>55-59 г.</c:v>
                </c:pt>
                <c:pt idx="10">
                  <c:v>60-64 г.</c:v>
                </c:pt>
                <c:pt idx="11">
                  <c:v>над 64 г.</c:v>
                </c:pt>
              </c:strCache>
            </c:strRef>
          </c:cat>
          <c:val>
            <c:numRef>
              <c:f>'Натрупани средства'!$C$6:$M$6</c:f>
              <c:numCache>
                <c:formatCode>#,##0.00</c:formatCode>
                <c:ptCount val="11"/>
                <c:pt idx="0">
                  <c:v>3808.442908801117</c:v>
                </c:pt>
                <c:pt idx="1">
                  <c:v>165.16384198534391</c:v>
                </c:pt>
                <c:pt idx="2">
                  <c:v>705.57390371021847</c:v>
                </c:pt>
                <c:pt idx="3">
                  <c:v>1818.3706705780166</c:v>
                </c:pt>
                <c:pt idx="4">
                  <c:v>3172.9636718496222</c:v>
                </c:pt>
                <c:pt idx="5">
                  <c:v>4111.3423498467346</c:v>
                </c:pt>
                <c:pt idx="6">
                  <c:v>4585.9037719583339</c:v>
                </c:pt>
                <c:pt idx="7">
                  <c:v>4587.5616357270328</c:v>
                </c:pt>
                <c:pt idx="8">
                  <c:v>4743.888470743268</c:v>
                </c:pt>
                <c:pt idx="9">
                  <c:v>4513.1964225858028</c:v>
                </c:pt>
                <c:pt idx="10">
                  <c:v>4448.8682756840481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B4-4E24-8141-29FD30A23A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344576"/>
        <c:axId val="44827392"/>
      </c:barChart>
      <c:catAx>
        <c:axId val="4034457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448273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827392"/>
        <c:scaling>
          <c:orientation val="minMax"/>
          <c:max val="4800"/>
          <c:min val="0"/>
        </c:scaling>
        <c:delete val="0"/>
        <c:axPos val="b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numFmt formatCode="#,##0\ &quot;лв&quot;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40344576"/>
        <c:crosses val="autoZero"/>
        <c:crossBetween val="between"/>
        <c:majorUnit val="2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3132527094400364"/>
          <c:y val="0.38436550480050136"/>
          <c:w val="6.2650541888005701E-2"/>
          <c:h val="0.41693879470278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bg-BG"/>
    </a:p>
  </c:txPr>
  <c:printSettings>
    <c:headerFooter alignWithMargins="0"/>
    <c:pageMargins b="1" l="0.75000000000000333" r="0.75000000000000333" t="1" header="0.5" footer="0.5"/>
    <c:pageSetup paperSize="9" orientation="landscape" horizontalDpi="0" verticalDpi="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'Натрупани средства'!$D$28</c:f>
          <c:strCache>
            <c:ptCount val="1"/>
            <c:pt idx="0">
              <c:v>Среден размер* на натрупаните средства на едно осигурено лице в ППФ**** към  30.9.2020 г.</c:v>
            </c:pt>
          </c:strCache>
        </c:strRef>
      </c:tx>
      <c:layout>
        <c:manualLayout>
          <c:xMode val="edge"/>
          <c:yMode val="edge"/>
          <c:x val="0.14320109627873578"/>
          <c:y val="3.43750000000000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title>
    <c:autoTitleDeleted val="0"/>
    <c:plotArea>
      <c:layout>
        <c:manualLayout>
          <c:layoutTarget val="inner"/>
          <c:xMode val="edge"/>
          <c:yMode val="edge"/>
          <c:x val="8.1829217703183424E-2"/>
          <c:y val="0.12812499999999988"/>
          <c:w val="0.84717307739766368"/>
          <c:h val="0.68437499999999996"/>
        </c:manualLayout>
      </c:layout>
      <c:barChart>
        <c:barDir val="bar"/>
        <c:grouping val="clustered"/>
        <c:varyColors val="0"/>
        <c:ser>
          <c:idx val="7"/>
          <c:order val="0"/>
          <c:tx>
            <c:strRef>
              <c:f>'Натрупани средства'!$B$12</c:f>
              <c:strCache>
                <c:ptCount val="1"/>
                <c:pt idx="0">
                  <c:v>Общо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'Натрупани средства'!$C$4:$N$4</c:f>
              <c:strCache>
                <c:ptCount val="12"/>
                <c:pt idx="0">
                  <c:v>Общо</c:v>
                </c:pt>
                <c:pt idx="1">
                  <c:v>15-19 г.</c:v>
                </c:pt>
                <c:pt idx="2">
                  <c:v>20-24 г.</c:v>
                </c:pt>
                <c:pt idx="3">
                  <c:v>25-29 г.</c:v>
                </c:pt>
                <c:pt idx="4">
                  <c:v>30-34 г.</c:v>
                </c:pt>
                <c:pt idx="5">
                  <c:v>35-39 г.</c:v>
                </c:pt>
                <c:pt idx="6">
                  <c:v>40-44 г.</c:v>
                </c:pt>
                <c:pt idx="7">
                  <c:v>45-49 г.</c:v>
                </c:pt>
                <c:pt idx="8">
                  <c:v>50-54 г.</c:v>
                </c:pt>
                <c:pt idx="9">
                  <c:v>55-59 г.</c:v>
                </c:pt>
                <c:pt idx="10">
                  <c:v>60-64 г.</c:v>
                </c:pt>
                <c:pt idx="11">
                  <c:v>над 64 г.</c:v>
                </c:pt>
              </c:strCache>
            </c:strRef>
          </c:cat>
          <c:val>
            <c:numRef>
              <c:f>'Натрупани средства'!$C$12:$N$12</c:f>
              <c:numCache>
                <c:formatCode>#,##0.00</c:formatCode>
                <c:ptCount val="12"/>
                <c:pt idx="0">
                  <c:v>4092.407449181102</c:v>
                </c:pt>
                <c:pt idx="1">
                  <c:v>526.95954954954959</c:v>
                </c:pt>
                <c:pt idx="2">
                  <c:v>1268.7779865377743</c:v>
                </c:pt>
                <c:pt idx="3">
                  <c:v>1988.328400248505</c:v>
                </c:pt>
                <c:pt idx="4">
                  <c:v>2911.1840147144894</c:v>
                </c:pt>
                <c:pt idx="5">
                  <c:v>3637.537892003224</c:v>
                </c:pt>
                <c:pt idx="6">
                  <c:v>4228.6564919085486</c:v>
                </c:pt>
                <c:pt idx="7">
                  <c:v>5177.826669903101</c:v>
                </c:pt>
                <c:pt idx="8">
                  <c:v>5975.7615785097423</c:v>
                </c:pt>
                <c:pt idx="9">
                  <c:v>4684.8798141887601</c:v>
                </c:pt>
                <c:pt idx="10">
                  <c:v>1849.6470784818632</c:v>
                </c:pt>
                <c:pt idx="11">
                  <c:v>775.81389222808764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5F0-4707-AE90-5066C6DF3472}"/>
            </c:ext>
          </c:extLst>
        </c:ser>
        <c:ser>
          <c:idx val="6"/>
          <c:order val="1"/>
          <c:tx>
            <c:strRef>
              <c:f>'Натрупани средства'!$B$11</c:f>
              <c:strCache>
                <c:ptCount val="1"/>
                <c:pt idx="0">
                  <c:v>Жени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'Натрупани средства'!$C$4:$N$4</c:f>
              <c:strCache>
                <c:ptCount val="12"/>
                <c:pt idx="0">
                  <c:v>Общо</c:v>
                </c:pt>
                <c:pt idx="1">
                  <c:v>15-19 г.</c:v>
                </c:pt>
                <c:pt idx="2">
                  <c:v>20-24 г.</c:v>
                </c:pt>
                <c:pt idx="3">
                  <c:v>25-29 г.</c:v>
                </c:pt>
                <c:pt idx="4">
                  <c:v>30-34 г.</c:v>
                </c:pt>
                <c:pt idx="5">
                  <c:v>35-39 г.</c:v>
                </c:pt>
                <c:pt idx="6">
                  <c:v>40-44 г.</c:v>
                </c:pt>
                <c:pt idx="7">
                  <c:v>45-49 г.</c:v>
                </c:pt>
                <c:pt idx="8">
                  <c:v>50-54 г.</c:v>
                </c:pt>
                <c:pt idx="9">
                  <c:v>55-59 г.</c:v>
                </c:pt>
                <c:pt idx="10">
                  <c:v>60-64 г.</c:v>
                </c:pt>
                <c:pt idx="11">
                  <c:v>над 64 г.</c:v>
                </c:pt>
              </c:strCache>
            </c:strRef>
          </c:cat>
          <c:val>
            <c:numRef>
              <c:f>'Натрупани средства'!$C$11:$N$11</c:f>
              <c:numCache>
                <c:formatCode>#,##0.00</c:formatCode>
                <c:ptCount val="12"/>
                <c:pt idx="0">
                  <c:v>3098.4611902974962</c:v>
                </c:pt>
                <c:pt idx="1">
                  <c:v>624.24</c:v>
                </c:pt>
                <c:pt idx="2">
                  <c:v>1386.2664611113544</c:v>
                </c:pt>
                <c:pt idx="3">
                  <c:v>2119.3213019693649</c:v>
                </c:pt>
                <c:pt idx="4">
                  <c:v>2620.6440526653823</c:v>
                </c:pt>
                <c:pt idx="5">
                  <c:v>2929.1848325947803</c:v>
                </c:pt>
                <c:pt idx="6">
                  <c:v>3218.8957672057168</c:v>
                </c:pt>
                <c:pt idx="7">
                  <c:v>4022.8809102437649</c:v>
                </c:pt>
                <c:pt idx="8">
                  <c:v>4994.4961548471065</c:v>
                </c:pt>
                <c:pt idx="9">
                  <c:v>2915.1934242424236</c:v>
                </c:pt>
                <c:pt idx="10">
                  <c:v>1712.1861296583854</c:v>
                </c:pt>
                <c:pt idx="11">
                  <c:v>730.54467286024908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5F0-4707-AE90-5066C6DF3472}"/>
            </c:ext>
          </c:extLst>
        </c:ser>
        <c:ser>
          <c:idx val="5"/>
          <c:order val="2"/>
          <c:tx>
            <c:strRef>
              <c:f>'Натрупани средства'!$B$10</c:f>
              <c:strCache>
                <c:ptCount val="1"/>
                <c:pt idx="0">
                  <c:v>Мъже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'Натрупани средства'!$C$4:$N$4</c:f>
              <c:strCache>
                <c:ptCount val="12"/>
                <c:pt idx="0">
                  <c:v>Общо</c:v>
                </c:pt>
                <c:pt idx="1">
                  <c:v>15-19 г.</c:v>
                </c:pt>
                <c:pt idx="2">
                  <c:v>20-24 г.</c:v>
                </c:pt>
                <c:pt idx="3">
                  <c:v>25-29 г.</c:v>
                </c:pt>
                <c:pt idx="4">
                  <c:v>30-34 г.</c:v>
                </c:pt>
                <c:pt idx="5">
                  <c:v>35-39 г.</c:v>
                </c:pt>
                <c:pt idx="6">
                  <c:v>40-44 г.</c:v>
                </c:pt>
                <c:pt idx="7">
                  <c:v>45-49 г.</c:v>
                </c:pt>
                <c:pt idx="8">
                  <c:v>50-54 г.</c:v>
                </c:pt>
                <c:pt idx="9">
                  <c:v>55-59 г.</c:v>
                </c:pt>
                <c:pt idx="10">
                  <c:v>60-64 г.</c:v>
                </c:pt>
                <c:pt idx="11">
                  <c:v>над 64 г.</c:v>
                </c:pt>
              </c:strCache>
            </c:strRef>
          </c:cat>
          <c:val>
            <c:numRef>
              <c:f>'Натрупани средства'!$C$10:$N$10</c:f>
              <c:numCache>
                <c:formatCode>#,##0.00</c:formatCode>
                <c:ptCount val="12"/>
                <c:pt idx="0">
                  <c:v>4256.7851920042704</c:v>
                </c:pt>
                <c:pt idx="1">
                  <c:v>511.75947916666672</c:v>
                </c:pt>
                <c:pt idx="2">
                  <c:v>1240.6377260812581</c:v>
                </c:pt>
                <c:pt idx="3">
                  <c:v>1966.6563010227169</c:v>
                </c:pt>
                <c:pt idx="4">
                  <c:v>2954.6644761630146</c:v>
                </c:pt>
                <c:pt idx="5">
                  <c:v>3735.2766102788819</c:v>
                </c:pt>
                <c:pt idx="6">
                  <c:v>4359.3461542018549</c:v>
                </c:pt>
                <c:pt idx="7">
                  <c:v>5362.4359054054048</c:v>
                </c:pt>
                <c:pt idx="8">
                  <c:v>6142.4803789352682</c:v>
                </c:pt>
                <c:pt idx="9">
                  <c:v>4959.2095208596347</c:v>
                </c:pt>
                <c:pt idx="10">
                  <c:v>1872.8089965986396</c:v>
                </c:pt>
                <c:pt idx="11">
                  <c:v>792.0862370328266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F0-4707-AE90-5066C6DF34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836736"/>
        <c:axId val="44838272"/>
      </c:barChart>
      <c:catAx>
        <c:axId val="4483673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448382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838272"/>
        <c:scaling>
          <c:orientation val="minMax"/>
          <c:max val="6200"/>
          <c:min val="0"/>
        </c:scaling>
        <c:delete val="0"/>
        <c:axPos val="b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numFmt formatCode="#,##0\ &quot;лв&quot;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44836736"/>
        <c:crosses val="autoZero"/>
        <c:crossBetween val="between"/>
        <c:majorUnit val="200"/>
        <c:minorUnit val="4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3501914411235887"/>
          <c:y val="0.44374999999999998"/>
          <c:w val="5.8965245831726514E-2"/>
          <c:h val="0.3625000000000003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bg-BG"/>
    </a:p>
  </c:txPr>
  <c:printSettings>
    <c:headerFooter alignWithMargins="0"/>
    <c:pageMargins b="0.78740157480314954" l="0.74803149606299579" r="0.74803149606299579" t="0.78740157480314954" header="0.51181102362204722" footer="0.51181102362204722"/>
    <c:pageSetup paperSize="9" orientation="landscape" horizontalDpi="0" verticalDpi="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'Натрупани средства'!$D$29</c:f>
          <c:strCache>
            <c:ptCount val="1"/>
            <c:pt idx="0">
              <c:v>Среден размер* на натрупаните средства на едно осигурено лице в ДПФ към  30.9.2020 г.</c:v>
            </c:pt>
          </c:strCache>
        </c:strRef>
      </c:tx>
      <c:layout>
        <c:manualLayout>
          <c:xMode val="edge"/>
          <c:yMode val="edge"/>
          <c:x val="0.14405763641880878"/>
          <c:y val="3.448275862068965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title>
    <c:autoTitleDeleted val="0"/>
    <c:plotArea>
      <c:layout>
        <c:manualLayout>
          <c:layoutTarget val="inner"/>
          <c:xMode val="edge"/>
          <c:yMode val="edge"/>
          <c:x val="8.0432172869147653E-2"/>
          <c:y val="0.1222572404260765"/>
          <c:w val="0.84393757503001199"/>
          <c:h val="0.68025182493483194"/>
        </c:manualLayout>
      </c:layout>
      <c:barChart>
        <c:barDir val="bar"/>
        <c:grouping val="clustered"/>
        <c:varyColors val="0"/>
        <c:ser>
          <c:idx val="11"/>
          <c:order val="0"/>
          <c:tx>
            <c:strRef>
              <c:f>'Натрупани средства'!$B$16</c:f>
              <c:strCache>
                <c:ptCount val="1"/>
                <c:pt idx="0">
                  <c:v>Общо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'Натрупани средства'!$C$4:$N$4</c:f>
              <c:strCache>
                <c:ptCount val="12"/>
                <c:pt idx="0">
                  <c:v>Общо</c:v>
                </c:pt>
                <c:pt idx="1">
                  <c:v>15-19 г.</c:v>
                </c:pt>
                <c:pt idx="2">
                  <c:v>20-24 г.</c:v>
                </c:pt>
                <c:pt idx="3">
                  <c:v>25-29 г.</c:v>
                </c:pt>
                <c:pt idx="4">
                  <c:v>30-34 г.</c:v>
                </c:pt>
                <c:pt idx="5">
                  <c:v>35-39 г.</c:v>
                </c:pt>
                <c:pt idx="6">
                  <c:v>40-44 г.</c:v>
                </c:pt>
                <c:pt idx="7">
                  <c:v>45-49 г.</c:v>
                </c:pt>
                <c:pt idx="8">
                  <c:v>50-54 г.</c:v>
                </c:pt>
                <c:pt idx="9">
                  <c:v>55-59 г.</c:v>
                </c:pt>
                <c:pt idx="10">
                  <c:v>60-64 г.</c:v>
                </c:pt>
                <c:pt idx="11">
                  <c:v>над 64 г.</c:v>
                </c:pt>
              </c:strCache>
            </c:strRef>
          </c:cat>
          <c:val>
            <c:numRef>
              <c:f>'Натрупани средства'!$C$16:$N$16</c:f>
              <c:numCache>
                <c:formatCode>#,##0.00</c:formatCode>
                <c:ptCount val="12"/>
                <c:pt idx="0">
                  <c:v>1821.6335320239111</c:v>
                </c:pt>
                <c:pt idx="1">
                  <c:v>931.63824034334743</c:v>
                </c:pt>
                <c:pt idx="2">
                  <c:v>1137.6310546951577</c:v>
                </c:pt>
                <c:pt idx="3">
                  <c:v>723.67413709350967</c:v>
                </c:pt>
                <c:pt idx="4">
                  <c:v>1258.9475294975896</c:v>
                </c:pt>
                <c:pt idx="5">
                  <c:v>1530.6600903707042</c:v>
                </c:pt>
                <c:pt idx="6">
                  <c:v>1945.0228328763944</c:v>
                </c:pt>
                <c:pt idx="7">
                  <c:v>2131.1490380556802</c:v>
                </c:pt>
                <c:pt idx="8">
                  <c:v>2317.2478410009621</c:v>
                </c:pt>
                <c:pt idx="9">
                  <c:v>2143.7107820639908</c:v>
                </c:pt>
                <c:pt idx="10">
                  <c:v>1936.9632475831559</c:v>
                </c:pt>
                <c:pt idx="11">
                  <c:v>1203.8277959077959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03E-4624-AB88-D4B94FE6E49F}"/>
            </c:ext>
          </c:extLst>
        </c:ser>
        <c:ser>
          <c:idx val="10"/>
          <c:order val="1"/>
          <c:tx>
            <c:strRef>
              <c:f>'Натрупани средства'!$B$15</c:f>
              <c:strCache>
                <c:ptCount val="1"/>
                <c:pt idx="0">
                  <c:v>Жени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'Натрупани средства'!$C$4:$N$4</c:f>
              <c:strCache>
                <c:ptCount val="12"/>
                <c:pt idx="0">
                  <c:v>Общо</c:v>
                </c:pt>
                <c:pt idx="1">
                  <c:v>15-19 г.</c:v>
                </c:pt>
                <c:pt idx="2">
                  <c:v>20-24 г.</c:v>
                </c:pt>
                <c:pt idx="3">
                  <c:v>25-29 г.</c:v>
                </c:pt>
                <c:pt idx="4">
                  <c:v>30-34 г.</c:v>
                </c:pt>
                <c:pt idx="5">
                  <c:v>35-39 г.</c:v>
                </c:pt>
                <c:pt idx="6">
                  <c:v>40-44 г.</c:v>
                </c:pt>
                <c:pt idx="7">
                  <c:v>45-49 г.</c:v>
                </c:pt>
                <c:pt idx="8">
                  <c:v>50-54 г.</c:v>
                </c:pt>
                <c:pt idx="9">
                  <c:v>55-59 г.</c:v>
                </c:pt>
                <c:pt idx="10">
                  <c:v>60-64 г.</c:v>
                </c:pt>
                <c:pt idx="11">
                  <c:v>над 64 г.</c:v>
                </c:pt>
              </c:strCache>
            </c:strRef>
          </c:cat>
          <c:val>
            <c:numRef>
              <c:f>'Натрупани средства'!$C$15:$N$15</c:f>
              <c:numCache>
                <c:formatCode>#,##0.00</c:formatCode>
                <c:ptCount val="12"/>
                <c:pt idx="0">
                  <c:v>1608.6442226851179</c:v>
                </c:pt>
                <c:pt idx="1">
                  <c:v>936.13817204301063</c:v>
                </c:pt>
                <c:pt idx="2">
                  <c:v>2402.9870594900844</c:v>
                </c:pt>
                <c:pt idx="3">
                  <c:v>711.19881818181818</c:v>
                </c:pt>
                <c:pt idx="4">
                  <c:v>1104.2553120633443</c:v>
                </c:pt>
                <c:pt idx="5">
                  <c:v>1526.2290116775848</c:v>
                </c:pt>
                <c:pt idx="6">
                  <c:v>1799.2383938095081</c:v>
                </c:pt>
                <c:pt idx="7">
                  <c:v>1829.3472806018387</c:v>
                </c:pt>
                <c:pt idx="8">
                  <c:v>1948.1938422317553</c:v>
                </c:pt>
                <c:pt idx="9">
                  <c:v>1714.577502803025</c:v>
                </c:pt>
                <c:pt idx="10">
                  <c:v>1698.1294479473647</c:v>
                </c:pt>
                <c:pt idx="11">
                  <c:v>1128.2309606943729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03E-4624-AB88-D4B94FE6E49F}"/>
            </c:ext>
          </c:extLst>
        </c:ser>
        <c:ser>
          <c:idx val="9"/>
          <c:order val="2"/>
          <c:tx>
            <c:strRef>
              <c:f>'Натрупани средства'!$B$14</c:f>
              <c:strCache>
                <c:ptCount val="1"/>
                <c:pt idx="0">
                  <c:v>Мъже</c:v>
                </c:pt>
              </c:strCache>
            </c:strRef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'Натрупани средства'!$C$4:$N$4</c:f>
              <c:strCache>
                <c:ptCount val="12"/>
                <c:pt idx="0">
                  <c:v>Общо</c:v>
                </c:pt>
                <c:pt idx="1">
                  <c:v>15-19 г.</c:v>
                </c:pt>
                <c:pt idx="2">
                  <c:v>20-24 г.</c:v>
                </c:pt>
                <c:pt idx="3">
                  <c:v>25-29 г.</c:v>
                </c:pt>
                <c:pt idx="4">
                  <c:v>30-34 г.</c:v>
                </c:pt>
                <c:pt idx="5">
                  <c:v>35-39 г.</c:v>
                </c:pt>
                <c:pt idx="6">
                  <c:v>40-44 г.</c:v>
                </c:pt>
                <c:pt idx="7">
                  <c:v>45-49 г.</c:v>
                </c:pt>
                <c:pt idx="8">
                  <c:v>50-54 г.</c:v>
                </c:pt>
                <c:pt idx="9">
                  <c:v>55-59 г.</c:v>
                </c:pt>
                <c:pt idx="10">
                  <c:v>60-64 г.</c:v>
                </c:pt>
                <c:pt idx="11">
                  <c:v>над 64 г.</c:v>
                </c:pt>
              </c:strCache>
            </c:strRef>
          </c:cat>
          <c:val>
            <c:numRef>
              <c:f>'Натрупани средства'!$C$14:$N$14</c:f>
              <c:numCache>
                <c:formatCode>#,##0.00</c:formatCode>
                <c:ptCount val="12"/>
                <c:pt idx="0">
                  <c:v>1981.3943237140293</c:v>
                </c:pt>
                <c:pt idx="1">
                  <c:v>928.64899999999989</c:v>
                </c:pt>
                <c:pt idx="2">
                  <c:v>468.16062649880098</c:v>
                </c:pt>
                <c:pt idx="3">
                  <c:v>731.51404306745769</c:v>
                </c:pt>
                <c:pt idx="4">
                  <c:v>1365.8200568486538</c:v>
                </c:pt>
                <c:pt idx="5">
                  <c:v>1534.0259398550461</c:v>
                </c:pt>
                <c:pt idx="6">
                  <c:v>2061.1329546046804</c:v>
                </c:pt>
                <c:pt idx="7">
                  <c:v>2353.115531570847</c:v>
                </c:pt>
                <c:pt idx="8">
                  <c:v>2593.9559883123661</c:v>
                </c:pt>
                <c:pt idx="9">
                  <c:v>2483.7194375035438</c:v>
                </c:pt>
                <c:pt idx="10">
                  <c:v>2120.6118455376673</c:v>
                </c:pt>
                <c:pt idx="11">
                  <c:v>1259.1507703326436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3E-4624-AB88-D4B94FE6E4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171456"/>
        <c:axId val="45172992"/>
      </c:barChart>
      <c:catAx>
        <c:axId val="4517145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451729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172992"/>
        <c:scaling>
          <c:orientation val="minMax"/>
          <c:max val="2700"/>
          <c:min val="0"/>
        </c:scaling>
        <c:delete val="0"/>
        <c:axPos val="b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numFmt formatCode="#,##0\ &quot;лв&quot;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45171456"/>
        <c:crosses val="autoZero"/>
        <c:crossBetween val="between"/>
        <c:majorUnit val="2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3037217785201998"/>
          <c:y val="0.45454611277038626"/>
          <c:w val="6.1224492349660098E-2"/>
          <c:h val="0.3385586519553426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bg-BG"/>
    </a:p>
  </c:txPr>
  <c:printSettings>
    <c:headerFooter alignWithMargins="0"/>
    <c:pageMargins b="1" l="0.75000000000000333" r="0.75000000000000333" t="1" header="0.5" footer="0.5"/>
    <c:pageSetup paperSize="9" orientation="portrait" horizontalDpi="0" verticalDpi="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'Натрупани средства'!$D$30</c:f>
          <c:strCache>
            <c:ptCount val="1"/>
            <c:pt idx="0">
              <c:v>Среден размер* на натрупаните средства на едно осигурено лице в ДПФПС към  30.9.2020 г.</c:v>
            </c:pt>
          </c:strCache>
        </c:strRef>
      </c:tx>
      <c:layout>
        <c:manualLayout>
          <c:xMode val="edge"/>
          <c:yMode val="edge"/>
          <c:x val="0.13309361329833772"/>
          <c:y val="3.606557377049180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title>
    <c:autoTitleDeleted val="0"/>
    <c:plotArea>
      <c:layout>
        <c:manualLayout>
          <c:layoutTarget val="inner"/>
          <c:xMode val="edge"/>
          <c:yMode val="edge"/>
          <c:x val="8.0335825483159734E-2"/>
          <c:y val="0.13442622950819674"/>
          <c:w val="0.84042582177227854"/>
          <c:h val="0.66885245901639712"/>
        </c:manualLayout>
      </c:layout>
      <c:barChart>
        <c:barDir val="bar"/>
        <c:grouping val="clustered"/>
        <c:varyColors val="0"/>
        <c:ser>
          <c:idx val="11"/>
          <c:order val="0"/>
          <c:tx>
            <c:strRef>
              <c:f>'Натрупани средства'!$B$16</c:f>
              <c:strCache>
                <c:ptCount val="1"/>
                <c:pt idx="0">
                  <c:v>Общо</c:v>
                </c:pt>
              </c:strCache>
            </c:strRef>
          </c:tx>
          <c:spPr>
            <a:solidFill>
              <a:srgbClr val="3399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'Натрупани средства'!$C$4:$N$4</c:f>
              <c:strCache>
                <c:ptCount val="12"/>
                <c:pt idx="0">
                  <c:v>Общо</c:v>
                </c:pt>
                <c:pt idx="1">
                  <c:v>15-19 г.</c:v>
                </c:pt>
                <c:pt idx="2">
                  <c:v>20-24 г.</c:v>
                </c:pt>
                <c:pt idx="3">
                  <c:v>25-29 г.</c:v>
                </c:pt>
                <c:pt idx="4">
                  <c:v>30-34 г.</c:v>
                </c:pt>
                <c:pt idx="5">
                  <c:v>35-39 г.</c:v>
                </c:pt>
                <c:pt idx="6">
                  <c:v>40-44 г.</c:v>
                </c:pt>
                <c:pt idx="7">
                  <c:v>45-49 г.</c:v>
                </c:pt>
                <c:pt idx="8">
                  <c:v>50-54 г.</c:v>
                </c:pt>
                <c:pt idx="9">
                  <c:v>55-59 г.</c:v>
                </c:pt>
                <c:pt idx="10">
                  <c:v>60-64 г.</c:v>
                </c:pt>
                <c:pt idx="11">
                  <c:v>над 64 г.</c:v>
                </c:pt>
              </c:strCache>
            </c:strRef>
          </c:cat>
          <c:val>
            <c:numRef>
              <c:f>'Натрупани средства'!$C$20:$N$20</c:f>
              <c:numCache>
                <c:formatCode>#,##0.00</c:formatCode>
                <c:ptCount val="12"/>
                <c:pt idx="0">
                  <c:v>1717.4774935116791</c:v>
                </c:pt>
                <c:pt idx="1">
                  <c:v>76.451999999999998</c:v>
                </c:pt>
                <c:pt idx="2">
                  <c:v>359.1339814814815</c:v>
                </c:pt>
                <c:pt idx="3">
                  <c:v>688.1788656716418</c:v>
                </c:pt>
                <c:pt idx="4">
                  <c:v>1201.6663033175357</c:v>
                </c:pt>
                <c:pt idx="5">
                  <c:v>1785.0727227227226</c:v>
                </c:pt>
                <c:pt idx="6">
                  <c:v>1950.1889950678176</c:v>
                </c:pt>
                <c:pt idx="7">
                  <c:v>2172.9754545454543</c:v>
                </c:pt>
                <c:pt idx="8">
                  <c:v>2491.5148093841644</c:v>
                </c:pt>
                <c:pt idx="9">
                  <c:v>2108.5528198433421</c:v>
                </c:pt>
                <c:pt idx="10">
                  <c:v>2191.0097604790421</c:v>
                </c:pt>
                <c:pt idx="11">
                  <c:v>1159.8658381502892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908-4737-82BF-F4ECB4D79145}"/>
            </c:ext>
          </c:extLst>
        </c:ser>
        <c:ser>
          <c:idx val="10"/>
          <c:order val="1"/>
          <c:tx>
            <c:strRef>
              <c:f>'Натрупани средства'!$B$15</c:f>
              <c:strCache>
                <c:ptCount val="1"/>
                <c:pt idx="0">
                  <c:v>Жени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'Натрупани средства'!$C$4:$N$4</c:f>
              <c:strCache>
                <c:ptCount val="12"/>
                <c:pt idx="0">
                  <c:v>Общо</c:v>
                </c:pt>
                <c:pt idx="1">
                  <c:v>15-19 г.</c:v>
                </c:pt>
                <c:pt idx="2">
                  <c:v>20-24 г.</c:v>
                </c:pt>
                <c:pt idx="3">
                  <c:v>25-29 г.</c:v>
                </c:pt>
                <c:pt idx="4">
                  <c:v>30-34 г.</c:v>
                </c:pt>
                <c:pt idx="5">
                  <c:v>35-39 г.</c:v>
                </c:pt>
                <c:pt idx="6">
                  <c:v>40-44 г.</c:v>
                </c:pt>
                <c:pt idx="7">
                  <c:v>45-49 г.</c:v>
                </c:pt>
                <c:pt idx="8">
                  <c:v>50-54 г.</c:v>
                </c:pt>
                <c:pt idx="9">
                  <c:v>55-59 г.</c:v>
                </c:pt>
                <c:pt idx="10">
                  <c:v>60-64 г.</c:v>
                </c:pt>
                <c:pt idx="11">
                  <c:v>над 64 г.</c:v>
                </c:pt>
              </c:strCache>
            </c:strRef>
          </c:cat>
          <c:val>
            <c:numRef>
              <c:f>'Натрупани средства'!$C$19:$N$19</c:f>
              <c:numCache>
                <c:formatCode>#,##0.00</c:formatCode>
                <c:ptCount val="12"/>
                <c:pt idx="0">
                  <c:v>1804.6214611741066</c:v>
                </c:pt>
                <c:pt idx="1">
                  <c:v>46.6</c:v>
                </c:pt>
                <c:pt idx="2">
                  <c:v>363.04</c:v>
                </c:pt>
                <c:pt idx="3">
                  <c:v>709.84</c:v>
                </c:pt>
                <c:pt idx="4">
                  <c:v>1251.8900000000001</c:v>
                </c:pt>
                <c:pt idx="5">
                  <c:v>1878.63</c:v>
                </c:pt>
                <c:pt idx="6">
                  <c:v>2025.68</c:v>
                </c:pt>
                <c:pt idx="7">
                  <c:v>2309.09</c:v>
                </c:pt>
                <c:pt idx="8">
                  <c:v>2719.32</c:v>
                </c:pt>
                <c:pt idx="9">
                  <c:v>2264.0700000000002</c:v>
                </c:pt>
                <c:pt idx="10">
                  <c:v>2272.63</c:v>
                </c:pt>
                <c:pt idx="11">
                  <c:v>1159.1300000000001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908-4737-82BF-F4ECB4D79145}"/>
            </c:ext>
          </c:extLst>
        </c:ser>
        <c:ser>
          <c:idx val="9"/>
          <c:order val="2"/>
          <c:tx>
            <c:strRef>
              <c:f>'Натрупани средства'!$B$14</c:f>
              <c:strCache>
                <c:ptCount val="1"/>
                <c:pt idx="0">
                  <c:v>Мъже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'Натрупани средства'!$C$4:$N$4</c:f>
              <c:strCache>
                <c:ptCount val="12"/>
                <c:pt idx="0">
                  <c:v>Общо</c:v>
                </c:pt>
                <c:pt idx="1">
                  <c:v>15-19 г.</c:v>
                </c:pt>
                <c:pt idx="2">
                  <c:v>20-24 г.</c:v>
                </c:pt>
                <c:pt idx="3">
                  <c:v>25-29 г.</c:v>
                </c:pt>
                <c:pt idx="4">
                  <c:v>30-34 г.</c:v>
                </c:pt>
                <c:pt idx="5">
                  <c:v>35-39 г.</c:v>
                </c:pt>
                <c:pt idx="6">
                  <c:v>40-44 г.</c:v>
                </c:pt>
                <c:pt idx="7">
                  <c:v>45-49 г.</c:v>
                </c:pt>
                <c:pt idx="8">
                  <c:v>50-54 г.</c:v>
                </c:pt>
                <c:pt idx="9">
                  <c:v>55-59 г.</c:v>
                </c:pt>
                <c:pt idx="10">
                  <c:v>60-64 г.</c:v>
                </c:pt>
                <c:pt idx="11">
                  <c:v>над 64 г.</c:v>
                </c:pt>
              </c:strCache>
            </c:strRef>
          </c:cat>
          <c:val>
            <c:numRef>
              <c:f>'Натрупани средства'!$C$18:$N$18</c:f>
              <c:numCache>
                <c:formatCode>#,##0.00</c:formatCode>
                <c:ptCount val="12"/>
                <c:pt idx="0">
                  <c:v>1518.4830580137661</c:v>
                </c:pt>
                <c:pt idx="1">
                  <c:v>195.86</c:v>
                </c:pt>
                <c:pt idx="2">
                  <c:v>348.74</c:v>
                </c:pt>
                <c:pt idx="3">
                  <c:v>627.38</c:v>
                </c:pt>
                <c:pt idx="4">
                  <c:v>1075.27</c:v>
                </c:pt>
                <c:pt idx="5">
                  <c:v>1582.39</c:v>
                </c:pt>
                <c:pt idx="6">
                  <c:v>1777.31</c:v>
                </c:pt>
                <c:pt idx="7">
                  <c:v>1891.25</c:v>
                </c:pt>
                <c:pt idx="8">
                  <c:v>1965.13</c:v>
                </c:pt>
                <c:pt idx="9">
                  <c:v>1712.56</c:v>
                </c:pt>
                <c:pt idx="10">
                  <c:v>2037.62</c:v>
                </c:pt>
                <c:pt idx="11">
                  <c:v>1160.47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08-4737-82BF-F4ECB4D791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190528"/>
        <c:axId val="45319296"/>
      </c:barChart>
      <c:catAx>
        <c:axId val="4519052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453192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319296"/>
        <c:scaling>
          <c:orientation val="minMax"/>
          <c:max val="2800"/>
          <c:min val="0"/>
        </c:scaling>
        <c:delete val="0"/>
        <c:axPos val="b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numFmt formatCode="#,##0\ &quot;лв&quot;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45190528"/>
        <c:crosses val="autoZero"/>
        <c:crossBetween val="between"/>
        <c:majorUnit val="200"/>
        <c:minorUnit val="1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3158730158730163"/>
          <c:y val="0.45573770491803273"/>
          <c:w val="5.4025496812898387E-2"/>
          <c:h val="0.354098360655737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bg-BG"/>
    </a:p>
  </c:txPr>
  <c:printSettings>
    <c:headerFooter alignWithMargins="0"/>
    <c:pageMargins b="1" l="0.75000000000000333" r="0.75000000000000333" t="1" header="0.5" footer="0.5"/>
    <c:pageSetup paperSize="9" orientation="landscape" horizontalDpi="0" verticalDpi="0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4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20</xdr:row>
      <xdr:rowOff>133350</xdr:rowOff>
    </xdr:from>
    <xdr:to>
      <xdr:col>14</xdr:col>
      <xdr:colOff>9525</xdr:colOff>
      <xdr:row>37</xdr:row>
      <xdr:rowOff>123825</xdr:rowOff>
    </xdr:to>
    <xdr:graphicFrame macro="">
      <xdr:nvGraphicFramePr>
        <xdr:cNvPr id="133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38100</xdr:colOff>
      <xdr:row>39</xdr:row>
      <xdr:rowOff>114300</xdr:rowOff>
    </xdr:from>
    <xdr:to>
      <xdr:col>14</xdr:col>
      <xdr:colOff>47625</xdr:colOff>
      <xdr:row>55</xdr:row>
      <xdr:rowOff>123825</xdr:rowOff>
    </xdr:to>
    <xdr:graphicFrame macro="">
      <xdr:nvGraphicFramePr>
        <xdr:cNvPr id="1335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9525</xdr:colOff>
      <xdr:row>57</xdr:row>
      <xdr:rowOff>38100</xdr:rowOff>
    </xdr:from>
    <xdr:to>
      <xdr:col>14</xdr:col>
      <xdr:colOff>28575</xdr:colOff>
      <xdr:row>74</xdr:row>
      <xdr:rowOff>19050</xdr:rowOff>
    </xdr:to>
    <xdr:graphicFrame macro="">
      <xdr:nvGraphicFramePr>
        <xdr:cNvPr id="1336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281937</xdr:colOff>
      <xdr:row>42</xdr:row>
      <xdr:rowOff>142874</xdr:rowOff>
    </xdr:from>
    <xdr:to>
      <xdr:col>9</xdr:col>
      <xdr:colOff>285750</xdr:colOff>
      <xdr:row>51</xdr:row>
      <xdr:rowOff>85721</xdr:rowOff>
    </xdr:to>
    <xdr:sp macro="" textlink="">
      <xdr:nvSpPr>
        <xdr:cNvPr id="1337" name="Line 4"/>
        <xdr:cNvSpPr>
          <a:spLocks noChangeShapeType="1"/>
        </xdr:cNvSpPr>
      </xdr:nvSpPr>
      <xdr:spPr bwMode="auto">
        <a:xfrm flipV="1">
          <a:off x="5330187" y="6972299"/>
          <a:ext cx="3813" cy="1400172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10</xdr:col>
      <xdr:colOff>295273</xdr:colOff>
      <xdr:row>60</xdr:row>
      <xdr:rowOff>104775</xdr:rowOff>
    </xdr:from>
    <xdr:to>
      <xdr:col>10</xdr:col>
      <xdr:colOff>295275</xdr:colOff>
      <xdr:row>70</xdr:row>
      <xdr:rowOff>47623</xdr:rowOff>
    </xdr:to>
    <xdr:sp macro="" textlink="">
      <xdr:nvSpPr>
        <xdr:cNvPr id="1338" name="Line 5"/>
        <xdr:cNvSpPr>
          <a:spLocks noChangeShapeType="1"/>
        </xdr:cNvSpPr>
      </xdr:nvSpPr>
      <xdr:spPr bwMode="auto">
        <a:xfrm flipV="1">
          <a:off x="5962648" y="9848850"/>
          <a:ext cx="2" cy="1562098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15</xdr:col>
      <xdr:colOff>590549</xdr:colOff>
      <xdr:row>21</xdr:row>
      <xdr:rowOff>0</xdr:rowOff>
    </xdr:from>
    <xdr:to>
      <xdr:col>27</xdr:col>
      <xdr:colOff>276224</xdr:colOff>
      <xdr:row>37</xdr:row>
      <xdr:rowOff>133350</xdr:rowOff>
    </xdr:to>
    <xdr:graphicFrame macro="">
      <xdr:nvGraphicFramePr>
        <xdr:cNvPr id="1340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15</xdr:col>
      <xdr:colOff>571499</xdr:colOff>
      <xdr:row>39</xdr:row>
      <xdr:rowOff>95250</xdr:rowOff>
    </xdr:from>
    <xdr:to>
      <xdr:col>27</xdr:col>
      <xdr:colOff>304800</xdr:colOff>
      <xdr:row>56</xdr:row>
      <xdr:rowOff>85725</xdr:rowOff>
    </xdr:to>
    <xdr:graphicFrame macro="">
      <xdr:nvGraphicFramePr>
        <xdr:cNvPr id="1341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28575</xdr:colOff>
      <xdr:row>76</xdr:row>
      <xdr:rowOff>133350</xdr:rowOff>
    </xdr:from>
    <xdr:to>
      <xdr:col>14</xdr:col>
      <xdr:colOff>28575</xdr:colOff>
      <xdr:row>92</xdr:row>
      <xdr:rowOff>152400</xdr:rowOff>
    </xdr:to>
    <xdr:graphicFrame macro="">
      <xdr:nvGraphicFramePr>
        <xdr:cNvPr id="1342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15</xdr:col>
      <xdr:colOff>600075</xdr:colOff>
      <xdr:row>58</xdr:row>
      <xdr:rowOff>57150</xdr:rowOff>
    </xdr:from>
    <xdr:to>
      <xdr:col>27</xdr:col>
      <xdr:colOff>342900</xdr:colOff>
      <xdr:row>74</xdr:row>
      <xdr:rowOff>66675</xdr:rowOff>
    </xdr:to>
    <xdr:graphicFrame macro="">
      <xdr:nvGraphicFramePr>
        <xdr:cNvPr id="1344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8</xdr:col>
      <xdr:colOff>161134</xdr:colOff>
      <xdr:row>81</xdr:row>
      <xdr:rowOff>57153</xdr:rowOff>
    </xdr:from>
    <xdr:to>
      <xdr:col>8</xdr:col>
      <xdr:colOff>171450</xdr:colOff>
      <xdr:row>89</xdr:row>
      <xdr:rowOff>795</xdr:rowOff>
    </xdr:to>
    <xdr:cxnSp macro="">
      <xdr:nvCxnSpPr>
        <xdr:cNvPr id="14" name="Straight Connector 13"/>
        <xdr:cNvCxnSpPr/>
      </xdr:nvCxnSpPr>
      <xdr:spPr>
        <a:xfrm flipH="1">
          <a:off x="4590259" y="13201653"/>
          <a:ext cx="10316" cy="1239042"/>
        </a:xfrm>
        <a:prstGeom prst="line">
          <a:avLst/>
        </a:prstGeom>
        <a:ln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590550</xdr:colOff>
      <xdr:row>2</xdr:row>
      <xdr:rowOff>114300</xdr:rowOff>
    </xdr:from>
    <xdr:to>
      <xdr:col>27</xdr:col>
      <xdr:colOff>247650</xdr:colOff>
      <xdr:row>18</xdr:row>
      <xdr:rowOff>133350</xdr:rowOff>
    </xdr:to>
    <xdr:graphicFrame macro="">
      <xdr:nvGraphicFramePr>
        <xdr:cNvPr id="15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0.57766</cdr:x>
      <cdr:y>0.18467</cdr:y>
    </cdr:from>
    <cdr:to>
      <cdr:x>0.57799</cdr:x>
      <cdr:y>0.78073</cdr:y>
    </cdr:to>
    <cdr:sp macro="" textlink="">
      <cdr:nvSpPr>
        <cdr:cNvPr id="2049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4286240" y="504824"/>
          <a:ext cx="2449" cy="162943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prstDash val="dash"/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bg-BG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22</xdr:row>
      <xdr:rowOff>19050</xdr:rowOff>
    </xdr:from>
    <xdr:to>
      <xdr:col>13</xdr:col>
      <xdr:colOff>304800</xdr:colOff>
      <xdr:row>40</xdr:row>
      <xdr:rowOff>28575</xdr:rowOff>
    </xdr:to>
    <xdr:graphicFrame macro="">
      <xdr:nvGraphicFramePr>
        <xdr:cNvPr id="420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285750</xdr:colOff>
      <xdr:row>41</xdr:row>
      <xdr:rowOff>9525</xdr:rowOff>
    </xdr:from>
    <xdr:to>
      <xdr:col>13</xdr:col>
      <xdr:colOff>295275</xdr:colOff>
      <xdr:row>59</xdr:row>
      <xdr:rowOff>142875</xdr:rowOff>
    </xdr:to>
    <xdr:graphicFrame macro="">
      <xdr:nvGraphicFramePr>
        <xdr:cNvPr id="4210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276225</xdr:colOff>
      <xdr:row>61</xdr:row>
      <xdr:rowOff>19050</xdr:rowOff>
    </xdr:from>
    <xdr:to>
      <xdr:col>13</xdr:col>
      <xdr:colOff>304800</xdr:colOff>
      <xdr:row>79</xdr:row>
      <xdr:rowOff>142875</xdr:rowOff>
    </xdr:to>
    <xdr:graphicFrame macro="">
      <xdr:nvGraphicFramePr>
        <xdr:cNvPr id="4211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266700</xdr:colOff>
      <xdr:row>81</xdr:row>
      <xdr:rowOff>47625</xdr:rowOff>
    </xdr:from>
    <xdr:to>
      <xdr:col>13</xdr:col>
      <xdr:colOff>304800</xdr:colOff>
      <xdr:row>99</xdr:row>
      <xdr:rowOff>38100</xdr:rowOff>
    </xdr:to>
    <xdr:graphicFrame macro="">
      <xdr:nvGraphicFramePr>
        <xdr:cNvPr id="421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B101"/>
  <sheetViews>
    <sheetView showGridLines="0" tabSelected="1" workbookViewId="0"/>
  </sheetViews>
  <sheetFormatPr defaultRowHeight="12.75" x14ac:dyDescent="0.2"/>
  <cols>
    <col min="1" max="1" width="1.42578125" style="7" customWidth="1"/>
    <col min="2" max="14" width="9.28515625" style="7" customWidth="1"/>
    <col min="15" max="15" width="10.28515625" style="7" customWidth="1"/>
    <col min="16" max="16384" width="9.140625" style="7"/>
  </cols>
  <sheetData>
    <row r="1" spans="1:28" ht="8.25" customHeight="1" x14ac:dyDescent="0.2"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</row>
    <row r="2" spans="1:28" x14ac:dyDescent="0.2">
      <c r="B2" s="85" t="str">
        <f>'-'!B2</f>
        <v>Осигурени лица във фондовете за допълнително пенсионно осигуряване по пол и възраст към 30.9.2020 г.</v>
      </c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</row>
    <row r="3" spans="1:28" ht="10.5" customHeight="1" x14ac:dyDescent="0.2">
      <c r="A3" s="9"/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</row>
    <row r="4" spans="1:28" ht="28.5" customHeight="1" x14ac:dyDescent="0.2">
      <c r="B4" s="26" t="s">
        <v>0</v>
      </c>
      <c r="C4" s="27" t="s">
        <v>1</v>
      </c>
      <c r="D4" s="27" t="s">
        <v>13</v>
      </c>
      <c r="E4" s="27" t="s">
        <v>14</v>
      </c>
      <c r="F4" s="27" t="s">
        <v>15</v>
      </c>
      <c r="G4" s="27" t="s">
        <v>16</v>
      </c>
      <c r="H4" s="27" t="s">
        <v>17</v>
      </c>
      <c r="I4" s="27" t="s">
        <v>18</v>
      </c>
      <c r="J4" s="27" t="s">
        <v>19</v>
      </c>
      <c r="K4" s="27" t="s">
        <v>20</v>
      </c>
      <c r="L4" s="27" t="s">
        <v>21</v>
      </c>
      <c r="M4" s="27" t="s">
        <v>22</v>
      </c>
      <c r="N4" s="27" t="s">
        <v>2</v>
      </c>
      <c r="O4" s="28" t="s">
        <v>24</v>
      </c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</row>
    <row r="5" spans="1:28" ht="13.5" customHeight="1" x14ac:dyDescent="0.2">
      <c r="B5" s="81" t="s">
        <v>25</v>
      </c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3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</row>
    <row r="6" spans="1:28" ht="12" customHeight="1" x14ac:dyDescent="0.2">
      <c r="B6" s="29" t="s">
        <v>3</v>
      </c>
      <c r="C6" s="30">
        <f>'-'!C6</f>
        <v>1980101</v>
      </c>
      <c r="D6" s="30">
        <f>'-'!D6</f>
        <v>16239</v>
      </c>
      <c r="E6" s="30">
        <f>'-'!E6</f>
        <v>122796</v>
      </c>
      <c r="F6" s="30">
        <f>'-'!F6</f>
        <v>187659</v>
      </c>
      <c r="G6" s="30">
        <f>'-'!G6</f>
        <v>255517</v>
      </c>
      <c r="H6" s="30">
        <f>'-'!H6</f>
        <v>274686</v>
      </c>
      <c r="I6" s="30">
        <f>'-'!I6</f>
        <v>298463</v>
      </c>
      <c r="J6" s="30">
        <f>'-'!J6</f>
        <v>309312</v>
      </c>
      <c r="K6" s="30">
        <f>'-'!K6</f>
        <v>254215</v>
      </c>
      <c r="L6" s="30">
        <f>'-'!L6</f>
        <v>228285</v>
      </c>
      <c r="M6" s="30">
        <f>'-'!M6</f>
        <v>32929</v>
      </c>
      <c r="N6" s="31"/>
      <c r="O6" s="32">
        <f>'-'!O6</f>
        <v>41.584842010584303</v>
      </c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</row>
    <row r="7" spans="1:28" ht="12" customHeight="1" x14ac:dyDescent="0.2">
      <c r="B7" s="29" t="s">
        <v>4</v>
      </c>
      <c r="C7" s="30">
        <f>'-'!C7</f>
        <v>1862944</v>
      </c>
      <c r="D7" s="30">
        <f>'-'!D7</f>
        <v>14976</v>
      </c>
      <c r="E7" s="30">
        <f>'-'!E7</f>
        <v>106495</v>
      </c>
      <c r="F7" s="30">
        <f>'-'!F7</f>
        <v>169809</v>
      </c>
      <c r="G7" s="30">
        <f>'-'!G7</f>
        <v>234187</v>
      </c>
      <c r="H7" s="30">
        <f>'-'!H7</f>
        <v>250511</v>
      </c>
      <c r="I7" s="30">
        <f>'-'!I7</f>
        <v>277917</v>
      </c>
      <c r="J7" s="30">
        <f>'-'!J7</f>
        <v>288155</v>
      </c>
      <c r="K7" s="30">
        <f>'-'!K7</f>
        <v>254623</v>
      </c>
      <c r="L7" s="30">
        <f>'-'!L7</f>
        <v>232676</v>
      </c>
      <c r="M7" s="30">
        <f>'-'!M7</f>
        <v>33595</v>
      </c>
      <c r="N7" s="31"/>
      <c r="O7" s="32">
        <f>'-'!O7</f>
        <v>42.066560197193262</v>
      </c>
      <c r="Q7" s="75"/>
      <c r="R7" s="75"/>
      <c r="S7" s="75"/>
      <c r="T7" s="75"/>
      <c r="U7" s="75"/>
      <c r="V7" s="75"/>
      <c r="W7" s="75"/>
      <c r="X7" s="75"/>
      <c r="Y7" s="75"/>
      <c r="Z7" s="75"/>
      <c r="AA7" s="75"/>
      <c r="AB7" s="75"/>
    </row>
    <row r="8" spans="1:28" s="10" customFormat="1" ht="12" customHeight="1" x14ac:dyDescent="0.2">
      <c r="B8" s="33" t="s">
        <v>5</v>
      </c>
      <c r="C8" s="34">
        <f>'-'!C8</f>
        <v>3843045</v>
      </c>
      <c r="D8" s="34">
        <f>'-'!D8</f>
        <v>31215</v>
      </c>
      <c r="E8" s="34">
        <f>'-'!E8</f>
        <v>229291</v>
      </c>
      <c r="F8" s="34">
        <f>'-'!F8</f>
        <v>357468</v>
      </c>
      <c r="G8" s="34">
        <f>'-'!G8</f>
        <v>489704</v>
      </c>
      <c r="H8" s="34">
        <f>'-'!H8</f>
        <v>525197</v>
      </c>
      <c r="I8" s="34">
        <f>'-'!I8</f>
        <v>576380</v>
      </c>
      <c r="J8" s="34">
        <f>'-'!J8</f>
        <v>597467</v>
      </c>
      <c r="K8" s="34">
        <f>'-'!K8</f>
        <v>508838</v>
      </c>
      <c r="L8" s="34">
        <f>'-'!L8</f>
        <v>460961</v>
      </c>
      <c r="M8" s="34">
        <f>'-'!M8</f>
        <v>66524</v>
      </c>
      <c r="N8" s="35"/>
      <c r="O8" s="36">
        <f>'-'!O8</f>
        <v>41.818358403297381</v>
      </c>
      <c r="Q8" s="76"/>
      <c r="R8" s="76"/>
      <c r="S8" s="76"/>
      <c r="T8" s="76"/>
      <c r="U8" s="76"/>
      <c r="V8" s="76"/>
      <c r="W8" s="76"/>
      <c r="X8" s="76"/>
      <c r="Y8" s="76"/>
      <c r="Z8" s="76"/>
      <c r="AA8" s="76"/>
      <c r="AB8" s="76"/>
    </row>
    <row r="9" spans="1:28" ht="13.5" customHeight="1" x14ac:dyDescent="0.2">
      <c r="B9" s="81" t="s">
        <v>23</v>
      </c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3"/>
      <c r="Q9" s="75"/>
      <c r="R9" s="75"/>
      <c r="S9" s="75"/>
      <c r="T9" s="75"/>
      <c r="U9" s="75"/>
      <c r="V9" s="75"/>
      <c r="W9" s="75"/>
      <c r="X9" s="75"/>
      <c r="Y9" s="75"/>
      <c r="Z9" s="75"/>
      <c r="AA9" s="75"/>
      <c r="AB9" s="75"/>
    </row>
    <row r="10" spans="1:28" ht="12" customHeight="1" x14ac:dyDescent="0.2">
      <c r="B10" s="37" t="s">
        <v>3</v>
      </c>
      <c r="C10" s="30">
        <f>'-'!C10</f>
        <v>258588</v>
      </c>
      <c r="D10" s="30">
        <f>'-'!D10</f>
        <v>96</v>
      </c>
      <c r="E10" s="30">
        <f>'-'!E10</f>
        <v>3052</v>
      </c>
      <c r="F10" s="30">
        <f>'-'!F10</f>
        <v>11049</v>
      </c>
      <c r="G10" s="30">
        <f>'-'!G10</f>
        <v>20808</v>
      </c>
      <c r="H10" s="30">
        <f>'-'!H10</f>
        <v>29439</v>
      </c>
      <c r="I10" s="30">
        <f>'-'!I10</f>
        <v>41089</v>
      </c>
      <c r="J10" s="30">
        <f>'-'!J10</f>
        <v>44400</v>
      </c>
      <c r="K10" s="30">
        <f>'-'!K10</f>
        <v>45232</v>
      </c>
      <c r="L10" s="30">
        <f>'-'!L10</f>
        <v>34061</v>
      </c>
      <c r="M10" s="30">
        <f>'-'!M10</f>
        <v>15288</v>
      </c>
      <c r="N10" s="30">
        <f>'-'!N10</f>
        <v>14074</v>
      </c>
      <c r="O10" s="32">
        <f>'-'!O10</f>
        <v>47.020650648908685</v>
      </c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</row>
    <row r="11" spans="1:28" ht="12" customHeight="1" x14ac:dyDescent="0.2">
      <c r="B11" s="37" t="s">
        <v>4</v>
      </c>
      <c r="C11" s="30">
        <f>'-'!C11</f>
        <v>42765</v>
      </c>
      <c r="D11" s="30">
        <f>'-'!D11</f>
        <v>15</v>
      </c>
      <c r="E11" s="30">
        <f>'-'!E11</f>
        <v>731</v>
      </c>
      <c r="F11" s="30">
        <f>'-'!F11</f>
        <v>1828</v>
      </c>
      <c r="G11" s="30">
        <f>'-'!G11</f>
        <v>3114</v>
      </c>
      <c r="H11" s="30">
        <f>'-'!H11</f>
        <v>4062</v>
      </c>
      <c r="I11" s="30">
        <f>'-'!I11</f>
        <v>5318</v>
      </c>
      <c r="J11" s="30">
        <f>'-'!J11</f>
        <v>7097</v>
      </c>
      <c r="K11" s="30">
        <f>'-'!K11</f>
        <v>7685</v>
      </c>
      <c r="L11" s="30">
        <f>'-'!L11</f>
        <v>5280</v>
      </c>
      <c r="M11" s="30">
        <f>'-'!M11</f>
        <v>2576</v>
      </c>
      <c r="N11" s="30">
        <f>'-'!N11</f>
        <v>5059</v>
      </c>
      <c r="O11" s="32">
        <f>'-'!O11</f>
        <v>48.362672746404776</v>
      </c>
      <c r="Q11" s="75"/>
      <c r="R11" s="75"/>
      <c r="S11" s="75"/>
      <c r="T11" s="75"/>
      <c r="U11" s="75"/>
      <c r="V11" s="75"/>
      <c r="W11" s="75"/>
      <c r="X11" s="75"/>
      <c r="Y11" s="75"/>
      <c r="Z11" s="75"/>
      <c r="AA11" s="75"/>
      <c r="AB11" s="75"/>
    </row>
    <row r="12" spans="1:28" s="10" customFormat="1" ht="12" customHeight="1" x14ac:dyDescent="0.2">
      <c r="B12" s="38" t="s">
        <v>5</v>
      </c>
      <c r="C12" s="34">
        <f>'-'!C12</f>
        <v>301353</v>
      </c>
      <c r="D12" s="34">
        <f>'-'!D12</f>
        <v>111</v>
      </c>
      <c r="E12" s="34">
        <f>'-'!E12</f>
        <v>3783</v>
      </c>
      <c r="F12" s="34">
        <f>'-'!F12</f>
        <v>12877</v>
      </c>
      <c r="G12" s="34">
        <f>'-'!G12</f>
        <v>23922</v>
      </c>
      <c r="H12" s="34">
        <f>'-'!H12</f>
        <v>33501</v>
      </c>
      <c r="I12" s="34">
        <f>'-'!I12</f>
        <v>46407</v>
      </c>
      <c r="J12" s="34">
        <f>'-'!J12</f>
        <v>51497</v>
      </c>
      <c r="K12" s="34">
        <f>'-'!K12</f>
        <v>52917</v>
      </c>
      <c r="L12" s="34">
        <f>'-'!L12</f>
        <v>39341</v>
      </c>
      <c r="M12" s="34">
        <f>'-'!M12</f>
        <v>17864</v>
      </c>
      <c r="N12" s="34">
        <f>'-'!N12</f>
        <v>19133</v>
      </c>
      <c r="O12" s="36">
        <f>'-'!O12</f>
        <v>47.211096985926808</v>
      </c>
      <c r="Q12" s="76"/>
      <c r="R12" s="76"/>
      <c r="S12" s="76"/>
      <c r="T12" s="76"/>
      <c r="U12" s="76"/>
      <c r="V12" s="76"/>
      <c r="W12" s="76"/>
      <c r="X12" s="76"/>
      <c r="Y12" s="76"/>
      <c r="Z12" s="76"/>
      <c r="AA12" s="76"/>
      <c r="AB12" s="76"/>
    </row>
    <row r="13" spans="1:28" ht="13.5" customHeight="1" x14ac:dyDescent="0.2">
      <c r="B13" s="81" t="s">
        <v>7</v>
      </c>
      <c r="C13" s="82"/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3"/>
      <c r="Q13" s="75"/>
      <c r="R13" s="75"/>
      <c r="S13" s="75"/>
      <c r="T13" s="75"/>
      <c r="U13" s="75"/>
      <c r="V13" s="75"/>
      <c r="W13" s="75"/>
      <c r="X13" s="75"/>
      <c r="Y13" s="75"/>
      <c r="Z13" s="75"/>
      <c r="AA13" s="75"/>
      <c r="AB13" s="75"/>
    </row>
    <row r="14" spans="1:28" ht="12" customHeight="1" x14ac:dyDescent="0.2">
      <c r="B14" s="37" t="s">
        <v>3</v>
      </c>
      <c r="C14" s="30">
        <f>'-'!C14</f>
        <v>368010</v>
      </c>
      <c r="D14" s="30">
        <f>'-'!D14</f>
        <v>140</v>
      </c>
      <c r="E14" s="30">
        <f>'-'!E14</f>
        <v>3336</v>
      </c>
      <c r="F14" s="30">
        <f>'-'!F14</f>
        <v>9102</v>
      </c>
      <c r="G14" s="30">
        <f>'-'!G14</f>
        <v>18646</v>
      </c>
      <c r="H14" s="30">
        <f>'-'!H14</f>
        <v>27733</v>
      </c>
      <c r="I14" s="30">
        <f>'-'!I14</f>
        <v>38374</v>
      </c>
      <c r="J14" s="30">
        <f>'-'!J14</f>
        <v>51329</v>
      </c>
      <c r="K14" s="30">
        <f>'-'!K14</f>
        <v>59379</v>
      </c>
      <c r="L14" s="30">
        <f>'-'!L14</f>
        <v>52907</v>
      </c>
      <c r="M14" s="30">
        <f>'-'!M14</f>
        <v>37951</v>
      </c>
      <c r="N14" s="30">
        <f>'-'!N14</f>
        <v>69113</v>
      </c>
      <c r="O14" s="32">
        <f>'-'!O14</f>
        <v>52.63955743050461</v>
      </c>
      <c r="Q14" s="75"/>
      <c r="R14" s="75"/>
      <c r="S14" s="75"/>
      <c r="T14" s="75"/>
      <c r="U14" s="75"/>
      <c r="V14" s="75"/>
      <c r="W14" s="75"/>
      <c r="X14" s="75"/>
      <c r="Y14" s="75"/>
      <c r="Z14" s="75"/>
      <c r="AA14" s="75"/>
      <c r="AB14" s="75"/>
    </row>
    <row r="15" spans="1:28" ht="12" customHeight="1" x14ac:dyDescent="0.2">
      <c r="B15" s="37" t="s">
        <v>4</v>
      </c>
      <c r="C15" s="30">
        <f>'-'!C15</f>
        <v>276040</v>
      </c>
      <c r="D15" s="30">
        <f>'-'!D15</f>
        <v>93</v>
      </c>
      <c r="E15" s="30">
        <f>'-'!E15</f>
        <v>1765</v>
      </c>
      <c r="F15" s="30">
        <f>'-'!F15</f>
        <v>5720</v>
      </c>
      <c r="G15" s="30">
        <f>'-'!G15</f>
        <v>12882</v>
      </c>
      <c r="H15" s="30">
        <f>'-'!H15</f>
        <v>21066</v>
      </c>
      <c r="I15" s="30">
        <f>'-'!I15</f>
        <v>30563</v>
      </c>
      <c r="J15" s="30">
        <f>'-'!J15</f>
        <v>37751</v>
      </c>
      <c r="K15" s="30">
        <f>'-'!K15</f>
        <v>44521</v>
      </c>
      <c r="L15" s="30">
        <f>'-'!L15</f>
        <v>41919</v>
      </c>
      <c r="M15" s="30">
        <f>'-'!M15</f>
        <v>29182</v>
      </c>
      <c r="N15" s="30">
        <f>'-'!N15</f>
        <v>50578</v>
      </c>
      <c r="O15" s="32">
        <f>'-'!O15</f>
        <v>52.668378677003332</v>
      </c>
      <c r="Q15" s="75"/>
      <c r="R15" s="75"/>
      <c r="S15" s="75"/>
      <c r="T15" s="75"/>
      <c r="U15" s="75"/>
      <c r="V15" s="75"/>
      <c r="W15" s="75"/>
      <c r="X15" s="75"/>
      <c r="Y15" s="75"/>
      <c r="Z15" s="75"/>
      <c r="AA15" s="75"/>
      <c r="AB15" s="75"/>
    </row>
    <row r="16" spans="1:28" s="10" customFormat="1" ht="12" customHeight="1" x14ac:dyDescent="0.2">
      <c r="B16" s="38" t="s">
        <v>5</v>
      </c>
      <c r="C16" s="34">
        <f>'-'!C16</f>
        <v>644050</v>
      </c>
      <c r="D16" s="34">
        <f>'-'!D16</f>
        <v>233</v>
      </c>
      <c r="E16" s="34">
        <f>'-'!E16</f>
        <v>5101</v>
      </c>
      <c r="F16" s="34">
        <f>'-'!F16</f>
        <v>14822</v>
      </c>
      <c r="G16" s="34">
        <f>'-'!G16</f>
        <v>31528</v>
      </c>
      <c r="H16" s="34">
        <f>'-'!H16</f>
        <v>48799</v>
      </c>
      <c r="I16" s="34">
        <f>'-'!I16</f>
        <v>68937</v>
      </c>
      <c r="J16" s="34">
        <f>'-'!J16</f>
        <v>89080</v>
      </c>
      <c r="K16" s="34">
        <f>'-'!K16</f>
        <v>103900</v>
      </c>
      <c r="L16" s="34">
        <f>'-'!L16</f>
        <v>94826</v>
      </c>
      <c r="M16" s="34">
        <f>'-'!M16</f>
        <v>67133</v>
      </c>
      <c r="N16" s="34">
        <f>'-'!N16</f>
        <v>119691</v>
      </c>
      <c r="O16" s="36">
        <f>'-'!O16</f>
        <v>52.651910224361465</v>
      </c>
      <c r="Q16" s="76"/>
      <c r="R16" s="76"/>
      <c r="S16" s="76"/>
      <c r="T16" s="76"/>
      <c r="U16" s="76"/>
      <c r="V16" s="76"/>
      <c r="W16" s="76"/>
      <c r="X16" s="76"/>
      <c r="Y16" s="76"/>
      <c r="Z16" s="76"/>
      <c r="AA16" s="76"/>
      <c r="AB16" s="76"/>
    </row>
    <row r="17" spans="2:28" s="10" customFormat="1" ht="13.5" customHeight="1" x14ac:dyDescent="0.2">
      <c r="B17" s="81" t="s">
        <v>11</v>
      </c>
      <c r="C17" s="82"/>
      <c r="D17" s="82"/>
      <c r="E17" s="82"/>
      <c r="F17" s="82"/>
      <c r="G17" s="82"/>
      <c r="H17" s="82"/>
      <c r="I17" s="82"/>
      <c r="J17" s="82"/>
      <c r="K17" s="82"/>
      <c r="L17" s="82"/>
      <c r="M17" s="82"/>
      <c r="N17" s="82"/>
      <c r="O17" s="83"/>
      <c r="Q17" s="76"/>
      <c r="R17" s="76"/>
      <c r="S17" s="76"/>
      <c r="T17" s="76"/>
      <c r="U17" s="76"/>
      <c r="V17" s="76"/>
      <c r="W17" s="76"/>
      <c r="X17" s="76"/>
      <c r="Y17" s="76"/>
      <c r="Z17" s="76"/>
      <c r="AA17" s="76"/>
      <c r="AB17" s="76"/>
    </row>
    <row r="18" spans="2:28" s="10" customFormat="1" ht="12" customHeight="1" x14ac:dyDescent="0.2">
      <c r="B18" s="37" t="s">
        <v>3</v>
      </c>
      <c r="C18" s="30">
        <f>'-'!C18</f>
        <v>3051</v>
      </c>
      <c r="D18" s="30">
        <f>'-'!D18</f>
        <v>1</v>
      </c>
      <c r="E18" s="30">
        <f>'-'!E18</f>
        <v>59</v>
      </c>
      <c r="F18" s="30">
        <f>'-'!F18</f>
        <v>264</v>
      </c>
      <c r="G18" s="30">
        <f>'-'!G18</f>
        <v>480</v>
      </c>
      <c r="H18" s="30">
        <f>'-'!H18</f>
        <v>631</v>
      </c>
      <c r="I18" s="30">
        <f>'-'!I18</f>
        <v>493</v>
      </c>
      <c r="J18" s="30">
        <f>'-'!J18</f>
        <v>387</v>
      </c>
      <c r="K18" s="30">
        <f>'-'!K18</f>
        <v>309</v>
      </c>
      <c r="L18" s="30">
        <f>'-'!L18</f>
        <v>216</v>
      </c>
      <c r="M18" s="30">
        <f>'-'!M18</f>
        <v>116</v>
      </c>
      <c r="N18" s="30">
        <f>'-'!N18</f>
        <v>95</v>
      </c>
      <c r="O18" s="32">
        <f>'-'!O18</f>
        <v>42.03</v>
      </c>
      <c r="Q18" s="76"/>
      <c r="R18" s="76"/>
      <c r="S18" s="76"/>
      <c r="T18" s="76"/>
      <c r="U18" s="76"/>
      <c r="V18" s="76"/>
      <c r="W18" s="76"/>
      <c r="X18" s="76"/>
      <c r="Y18" s="76"/>
      <c r="Z18" s="76"/>
      <c r="AA18" s="76"/>
      <c r="AB18" s="76"/>
    </row>
    <row r="19" spans="2:28" s="10" customFormat="1" ht="12" customHeight="1" x14ac:dyDescent="0.2">
      <c r="B19" s="37" t="s">
        <v>4</v>
      </c>
      <c r="C19" s="30">
        <f>'-'!C19</f>
        <v>6967</v>
      </c>
      <c r="D19" s="30">
        <f>'-'!D19</f>
        <v>4</v>
      </c>
      <c r="E19" s="30">
        <f>'-'!E19</f>
        <v>157</v>
      </c>
      <c r="F19" s="30">
        <f>'-'!F19</f>
        <v>741</v>
      </c>
      <c r="G19" s="30">
        <f>'-'!G19</f>
        <v>1208</v>
      </c>
      <c r="H19" s="30">
        <f>'-'!H19</f>
        <v>1367</v>
      </c>
      <c r="I19" s="30">
        <f>'-'!I19</f>
        <v>1129</v>
      </c>
      <c r="J19" s="30">
        <f>'-'!J19</f>
        <v>801</v>
      </c>
      <c r="K19" s="30">
        <f>'-'!K19</f>
        <v>714</v>
      </c>
      <c r="L19" s="30">
        <f>'-'!L19</f>
        <v>550</v>
      </c>
      <c r="M19" s="30">
        <f>'-'!M19</f>
        <v>218</v>
      </c>
      <c r="N19" s="30">
        <f>'-'!N19</f>
        <v>78</v>
      </c>
      <c r="O19" s="32">
        <f>'-'!O19</f>
        <v>40.950000000000003</v>
      </c>
      <c r="Q19" s="76"/>
      <c r="R19" s="76"/>
      <c r="S19" s="76"/>
      <c r="T19" s="76"/>
      <c r="U19" s="76"/>
      <c r="V19" s="76"/>
      <c r="W19" s="76"/>
      <c r="X19" s="76"/>
      <c r="Y19" s="76"/>
      <c r="Z19" s="76"/>
      <c r="AA19" s="76"/>
      <c r="AB19" s="76"/>
    </row>
    <row r="20" spans="2:28" s="10" customFormat="1" ht="12" customHeight="1" x14ac:dyDescent="0.2">
      <c r="B20" s="38" t="s">
        <v>5</v>
      </c>
      <c r="C20" s="34">
        <f>'-'!C20</f>
        <v>10018</v>
      </c>
      <c r="D20" s="34">
        <f>'-'!D20</f>
        <v>5</v>
      </c>
      <c r="E20" s="34">
        <f>'-'!E20</f>
        <v>216</v>
      </c>
      <c r="F20" s="34">
        <f>'-'!F20</f>
        <v>1005</v>
      </c>
      <c r="G20" s="34">
        <f>'-'!G20</f>
        <v>1688</v>
      </c>
      <c r="H20" s="34">
        <f>'-'!H20</f>
        <v>1998</v>
      </c>
      <c r="I20" s="34">
        <f>'-'!I20</f>
        <v>1622</v>
      </c>
      <c r="J20" s="34">
        <f>'-'!J20</f>
        <v>1188</v>
      </c>
      <c r="K20" s="34">
        <f>'-'!K20</f>
        <v>1023</v>
      </c>
      <c r="L20" s="34">
        <f>'-'!L20</f>
        <v>766</v>
      </c>
      <c r="M20" s="34">
        <f>'-'!M20</f>
        <v>334</v>
      </c>
      <c r="N20" s="34">
        <f>'-'!N20</f>
        <v>173</v>
      </c>
      <c r="O20" s="36">
        <f>'-'!O20</f>
        <v>41.278915951287686</v>
      </c>
      <c r="Q20" s="76"/>
      <c r="R20" s="76"/>
      <c r="S20" s="76"/>
      <c r="T20" s="76"/>
      <c r="U20" s="76"/>
      <c r="V20" s="76"/>
      <c r="W20" s="76"/>
      <c r="X20" s="76"/>
      <c r="Y20" s="76"/>
      <c r="Z20" s="76"/>
      <c r="AA20" s="76"/>
      <c r="AB20" s="76"/>
    </row>
    <row r="21" spans="2:28" s="10" customFormat="1" ht="12" customHeight="1" x14ac:dyDescent="0.2">
      <c r="B21" s="11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3"/>
      <c r="Q21" s="76"/>
      <c r="R21" s="76"/>
      <c r="S21" s="76"/>
      <c r="T21" s="76"/>
      <c r="U21" s="76"/>
      <c r="V21" s="76"/>
      <c r="W21" s="76"/>
      <c r="X21" s="76"/>
      <c r="Y21" s="76"/>
      <c r="Z21" s="76"/>
      <c r="AA21" s="76"/>
      <c r="AB21" s="76"/>
    </row>
    <row r="25" spans="2:28" x14ac:dyDescent="0.2">
      <c r="E25" s="25"/>
      <c r="F25" s="25"/>
      <c r="G25" s="25"/>
      <c r="H25" s="25"/>
    </row>
    <row r="26" spans="2:28" x14ac:dyDescent="0.2">
      <c r="E26" s="5" t="str">
        <f>RIGHT(B2,13)</f>
        <v xml:space="preserve"> 30.9.2020 г.</v>
      </c>
      <c r="F26" s="5">
        <v>0</v>
      </c>
      <c r="G26" s="25"/>
      <c r="H26" s="25"/>
    </row>
    <row r="27" spans="2:28" x14ac:dyDescent="0.2">
      <c r="D27" s="77"/>
      <c r="E27" s="6" t="str">
        <f>CONCATENATE("Разпределение на осигурените лица в УПФ** по пол и възраст към ",$E$26)</f>
        <v>Разпределение на осигурените лица в УПФ** по пол и възраст към  30.9.2020 г.</v>
      </c>
      <c r="F27" s="5">
        <v>0</v>
      </c>
      <c r="G27" s="77"/>
      <c r="H27" s="77"/>
      <c r="I27" s="77"/>
      <c r="J27" s="77"/>
    </row>
    <row r="28" spans="2:28" x14ac:dyDescent="0.2">
      <c r="D28" s="77"/>
      <c r="E28" s="6" t="str">
        <f>CONCATENATE("Разпределение на осигурените лица в ППФ*** по пол и възраст към ",$E$26)</f>
        <v>Разпределение на осигурените лица в ППФ*** по пол и възраст към  30.9.2020 г.</v>
      </c>
      <c r="F28" s="5">
        <v>0</v>
      </c>
      <c r="G28" s="77"/>
      <c r="H28" s="77"/>
      <c r="I28" s="77"/>
      <c r="J28" s="77"/>
    </row>
    <row r="29" spans="2:28" x14ac:dyDescent="0.2">
      <c r="D29" s="77"/>
      <c r="E29" s="6" t="str">
        <f>CONCATENATE("Разпределение на осигурените лица в ДПФ по пол и възраст към ",$E$26)</f>
        <v>Разпределение на осигурените лица в ДПФ по пол и възраст към  30.9.2020 г.</v>
      </c>
      <c r="F29" s="5">
        <v>0</v>
      </c>
      <c r="G29" s="77"/>
      <c r="H29" s="77"/>
      <c r="I29" s="77"/>
      <c r="J29" s="77"/>
    </row>
    <row r="30" spans="2:28" x14ac:dyDescent="0.2">
      <c r="D30" s="77"/>
      <c r="E30" s="6" t="str">
        <f>CONCATENATE("Разпределение на осигурените лица в ДПФПС по пол и възраст към ",$E$26)</f>
        <v>Разпределение на осигурените лица в ДПФПС по пол и възраст към  30.9.2020 г.</v>
      </c>
      <c r="F30" s="5">
        <v>0</v>
      </c>
      <c r="G30" s="77"/>
      <c r="H30" s="77"/>
      <c r="I30" s="77"/>
      <c r="J30" s="77"/>
    </row>
    <row r="31" spans="2:28" x14ac:dyDescent="0.2">
      <c r="D31" s="77"/>
      <c r="E31" s="77"/>
      <c r="F31" s="77"/>
      <c r="G31" s="77"/>
      <c r="H31" s="77"/>
      <c r="I31" s="77"/>
      <c r="J31" s="77"/>
    </row>
    <row r="32" spans="2:28" x14ac:dyDescent="0.2">
      <c r="D32" s="77"/>
      <c r="E32" s="77"/>
      <c r="F32" s="77"/>
      <c r="G32" s="77"/>
      <c r="H32" s="77"/>
      <c r="I32" s="77"/>
      <c r="J32" s="77"/>
    </row>
    <row r="33" spans="4:10" x14ac:dyDescent="0.2">
      <c r="D33" s="77"/>
      <c r="E33" s="77"/>
      <c r="F33" s="77"/>
      <c r="G33" s="77"/>
      <c r="H33" s="77"/>
      <c r="I33" s="77"/>
      <c r="J33" s="77"/>
    </row>
    <row r="34" spans="4:10" x14ac:dyDescent="0.2">
      <c r="D34" s="77"/>
      <c r="E34" s="77"/>
      <c r="F34" s="77"/>
      <c r="G34" s="77"/>
      <c r="H34" s="77"/>
      <c r="I34" s="77"/>
      <c r="J34" s="77"/>
    </row>
    <row r="93" ht="12.75" customHeight="1" x14ac:dyDescent="0.2"/>
    <row r="94" ht="12.75" customHeight="1" x14ac:dyDescent="0.2"/>
    <row r="97" spans="1:15" x14ac:dyDescent="0.2">
      <c r="A97" s="80" t="s">
        <v>10</v>
      </c>
      <c r="B97" s="80"/>
      <c r="C97" s="80"/>
      <c r="D97" s="80"/>
      <c r="E97" s="80"/>
      <c r="F97" s="80"/>
      <c r="G97" s="80"/>
      <c r="H97" s="80"/>
      <c r="I97" s="80"/>
      <c r="J97" s="80"/>
      <c r="K97" s="80"/>
      <c r="L97" s="80"/>
      <c r="M97" s="80"/>
      <c r="N97" s="80"/>
      <c r="O97" s="80"/>
    </row>
    <row r="98" spans="1:15" ht="12.75" customHeight="1" x14ac:dyDescent="0.2">
      <c r="A98" s="14"/>
      <c r="B98" s="78" t="s">
        <v>27</v>
      </c>
      <c r="C98" s="78"/>
      <c r="D98" s="78"/>
      <c r="E98" s="78"/>
      <c r="F98" s="78"/>
      <c r="G98" s="78"/>
      <c r="H98" s="78"/>
      <c r="I98" s="78"/>
      <c r="J98" s="78"/>
      <c r="K98" s="78"/>
      <c r="L98" s="78"/>
      <c r="M98" s="78"/>
      <c r="N98" s="78"/>
      <c r="O98" s="78"/>
    </row>
    <row r="99" spans="1:15" ht="12.75" customHeight="1" x14ac:dyDescent="0.2">
      <c r="A99" s="14"/>
      <c r="B99" s="78" t="s">
        <v>26</v>
      </c>
      <c r="C99" s="78"/>
      <c r="D99" s="78"/>
      <c r="E99" s="78"/>
      <c r="F99" s="78"/>
      <c r="G99" s="78"/>
      <c r="H99" s="78"/>
      <c r="I99" s="78"/>
      <c r="J99" s="78"/>
      <c r="K99" s="78"/>
      <c r="L99" s="78"/>
      <c r="M99" s="78"/>
      <c r="N99" s="78"/>
      <c r="O99" s="78"/>
    </row>
    <row r="100" spans="1:15" x14ac:dyDescent="0.2">
      <c r="A100" s="15"/>
      <c r="B100" s="79" t="s">
        <v>28</v>
      </c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</row>
    <row r="101" spans="1:15" x14ac:dyDescent="0.2"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</row>
  </sheetData>
  <sheetProtection sheet="1" objects="1" scenarios="1"/>
  <mergeCells count="11">
    <mergeCell ref="B1:O1"/>
    <mergeCell ref="B5:O5"/>
    <mergeCell ref="B9:O9"/>
    <mergeCell ref="B2:O2"/>
    <mergeCell ref="B3:O3"/>
    <mergeCell ref="B99:O99"/>
    <mergeCell ref="B100:O100"/>
    <mergeCell ref="A97:O97"/>
    <mergeCell ref="B13:O13"/>
    <mergeCell ref="B17:O17"/>
    <mergeCell ref="B98:O98"/>
  </mergeCells>
  <phoneticPr fontId="1" type="noConversion"/>
  <pageMargins left="0.74803149606299213" right="0.74803149606299213" top="0.88" bottom="0.82" header="0.51181102362204722" footer="0.51181102362204722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P107"/>
  <sheetViews>
    <sheetView showGridLines="0" workbookViewId="0"/>
  </sheetViews>
  <sheetFormatPr defaultRowHeight="12.75" x14ac:dyDescent="0.2"/>
  <cols>
    <col min="1" max="1" width="1.28515625" style="7" customWidth="1"/>
    <col min="2" max="2" width="12.5703125" style="7" customWidth="1"/>
    <col min="3" max="14" width="9.7109375" style="7" customWidth="1"/>
    <col min="15" max="16384" width="9.140625" style="7"/>
  </cols>
  <sheetData>
    <row r="1" spans="2:16" ht="9" customHeight="1" x14ac:dyDescent="0.2"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</row>
    <row r="2" spans="2:16" ht="12.75" customHeight="1" x14ac:dyDescent="0.2">
      <c r="B2" s="91" t="str">
        <f>'-'!B22</f>
        <v>Среден размер на натрупаните средства на едно осигурено лице* според пола и възрастта към 30.9.2020 г.</v>
      </c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"/>
    </row>
    <row r="3" spans="2:16" ht="9.75" customHeight="1" x14ac:dyDescent="0.2"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17"/>
    </row>
    <row r="4" spans="2:16" s="10" customFormat="1" ht="24" customHeight="1" x14ac:dyDescent="0.2">
      <c r="B4" s="26" t="s">
        <v>0</v>
      </c>
      <c r="C4" s="27" t="s">
        <v>1</v>
      </c>
      <c r="D4" s="27" t="s">
        <v>13</v>
      </c>
      <c r="E4" s="27" t="s">
        <v>14</v>
      </c>
      <c r="F4" s="27" t="s">
        <v>15</v>
      </c>
      <c r="G4" s="27" t="s">
        <v>16</v>
      </c>
      <c r="H4" s="27" t="s">
        <v>17</v>
      </c>
      <c r="I4" s="27" t="s">
        <v>18</v>
      </c>
      <c r="J4" s="27" t="s">
        <v>19</v>
      </c>
      <c r="K4" s="27" t="s">
        <v>20</v>
      </c>
      <c r="L4" s="27" t="s">
        <v>21</v>
      </c>
      <c r="M4" s="27" t="s">
        <v>22</v>
      </c>
      <c r="N4" s="27" t="s">
        <v>2</v>
      </c>
      <c r="O4" s="18"/>
    </row>
    <row r="5" spans="2:16" ht="15.75" customHeight="1" x14ac:dyDescent="0.2">
      <c r="B5" s="88" t="s">
        <v>29</v>
      </c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  <c r="N5" s="90"/>
      <c r="O5" s="19"/>
    </row>
    <row r="6" spans="2:16" ht="12" customHeight="1" x14ac:dyDescent="0.2">
      <c r="B6" s="37" t="s">
        <v>3</v>
      </c>
      <c r="C6" s="39">
        <f>'-'!C26</f>
        <v>3808.442908801117</v>
      </c>
      <c r="D6" s="39">
        <f>'-'!D26</f>
        <v>165.16384198534391</v>
      </c>
      <c r="E6" s="39">
        <f>'-'!E26</f>
        <v>705.57390371021847</v>
      </c>
      <c r="F6" s="39">
        <f>'-'!F26</f>
        <v>1818.3706705780166</v>
      </c>
      <c r="G6" s="39">
        <f>'-'!G26</f>
        <v>3172.9636718496222</v>
      </c>
      <c r="H6" s="39">
        <f>'-'!H26</f>
        <v>4111.3423498467346</v>
      </c>
      <c r="I6" s="39">
        <f>'-'!I26</f>
        <v>4585.9037719583339</v>
      </c>
      <c r="J6" s="39">
        <f>'-'!J26</f>
        <v>4587.5616357270328</v>
      </c>
      <c r="K6" s="39">
        <f>'-'!K26</f>
        <v>4743.888470743268</v>
      </c>
      <c r="L6" s="39">
        <f>'-'!L26</f>
        <v>4513.1964225858028</v>
      </c>
      <c r="M6" s="39">
        <f>'-'!M26</f>
        <v>4448.8682756840481</v>
      </c>
      <c r="N6" s="40"/>
      <c r="O6" s="20"/>
    </row>
    <row r="7" spans="2:16" ht="12" customHeight="1" x14ac:dyDescent="0.2">
      <c r="B7" s="37" t="s">
        <v>4</v>
      </c>
      <c r="C7" s="39">
        <f>'-'!C27</f>
        <v>3466.2893074510021</v>
      </c>
      <c r="D7" s="39">
        <f>'-'!D27</f>
        <v>139.34019163995725</v>
      </c>
      <c r="E7" s="39">
        <f>'-'!E27</f>
        <v>559.1520406591859</v>
      </c>
      <c r="F7" s="39">
        <f>'-'!F27</f>
        <v>1457.5653907036731</v>
      </c>
      <c r="G7" s="39">
        <f>'-'!G27</f>
        <v>2503.5121721957248</v>
      </c>
      <c r="H7" s="39">
        <f>'-'!H27</f>
        <v>3345.9483394341974</v>
      </c>
      <c r="I7" s="39">
        <f>'-'!I27</f>
        <v>4005.7975922307742</v>
      </c>
      <c r="J7" s="39">
        <f>'-'!J27</f>
        <v>4338.6586708195236</v>
      </c>
      <c r="K7" s="39">
        <f>'-'!K27</f>
        <v>4617.4096179842354</v>
      </c>
      <c r="L7" s="39">
        <f>'-'!L27</f>
        <v>4451.7589056026409</v>
      </c>
      <c r="M7" s="39">
        <f>'-'!M27</f>
        <v>4431.4046236047025</v>
      </c>
      <c r="N7" s="40"/>
      <c r="O7" s="20"/>
    </row>
    <row r="8" spans="2:16" ht="12" customHeight="1" x14ac:dyDescent="0.2">
      <c r="B8" s="38" t="s">
        <v>1</v>
      </c>
      <c r="C8" s="41">
        <f>'-'!C28</f>
        <v>3642.5814633292098</v>
      </c>
      <c r="D8" s="41">
        <f>'-'!D28</f>
        <v>152.77444625981099</v>
      </c>
      <c r="E8" s="41">
        <f>'-'!E28</f>
        <v>637.56776170891999</v>
      </c>
      <c r="F8" s="41">
        <f>'-'!F28</f>
        <v>1646.9763534078575</v>
      </c>
      <c r="G8" s="41">
        <f>'-'!G28</f>
        <v>2852.8175461299074</v>
      </c>
      <c r="H8" s="41">
        <f>'-'!H28</f>
        <v>3746.2610204742223</v>
      </c>
      <c r="I8" s="41">
        <f>'-'!I28</f>
        <v>4306.190094954718</v>
      </c>
      <c r="J8" s="41">
        <f>'-'!J28</f>
        <v>4467.5171247282278</v>
      </c>
      <c r="K8" s="41">
        <f>'-'!K28</f>
        <v>4680.598337290061</v>
      </c>
      <c r="L8" s="41">
        <f>'-'!L28</f>
        <v>4482.1850448302575</v>
      </c>
      <c r="M8" s="41">
        <f>'-'!M28</f>
        <v>4440.0490316276828</v>
      </c>
      <c r="N8" s="40"/>
      <c r="O8" s="20"/>
    </row>
    <row r="9" spans="2:16" ht="15" customHeight="1" x14ac:dyDescent="0.2">
      <c r="B9" s="88" t="s">
        <v>30</v>
      </c>
      <c r="C9" s="89"/>
      <c r="D9" s="89"/>
      <c r="E9" s="89"/>
      <c r="F9" s="89"/>
      <c r="G9" s="89"/>
      <c r="H9" s="89"/>
      <c r="I9" s="89"/>
      <c r="J9" s="89"/>
      <c r="K9" s="89"/>
      <c r="L9" s="89"/>
      <c r="M9" s="89"/>
      <c r="N9" s="90"/>
      <c r="O9" s="19"/>
      <c r="P9" s="20"/>
    </row>
    <row r="10" spans="2:16" ht="12" customHeight="1" x14ac:dyDescent="0.2">
      <c r="B10" s="37" t="s">
        <v>3</v>
      </c>
      <c r="C10" s="39">
        <f>'-'!C30</f>
        <v>4256.7851920042704</v>
      </c>
      <c r="D10" s="39">
        <f>'-'!D30</f>
        <v>511.75947916666672</v>
      </c>
      <c r="E10" s="39">
        <f>'-'!E30</f>
        <v>1240.6377260812581</v>
      </c>
      <c r="F10" s="39">
        <f>'-'!F30</f>
        <v>1966.6563010227169</v>
      </c>
      <c r="G10" s="39">
        <f>'-'!G30</f>
        <v>2954.6644761630146</v>
      </c>
      <c r="H10" s="39">
        <f>'-'!H30</f>
        <v>3735.2766102788819</v>
      </c>
      <c r="I10" s="39">
        <f>'-'!I30</f>
        <v>4359.3461542018549</v>
      </c>
      <c r="J10" s="39">
        <f>'-'!J30</f>
        <v>5362.4359054054048</v>
      </c>
      <c r="K10" s="39">
        <f>'-'!K30</f>
        <v>6142.4803789352682</v>
      </c>
      <c r="L10" s="39">
        <f>'-'!L30</f>
        <v>4959.2095208596347</v>
      </c>
      <c r="M10" s="39">
        <f>'-'!M30</f>
        <v>1872.8089965986396</v>
      </c>
      <c r="N10" s="39">
        <f>'-'!N30</f>
        <v>792.0862370328266</v>
      </c>
      <c r="O10" s="20"/>
      <c r="P10" s="20"/>
    </row>
    <row r="11" spans="2:16" ht="12" customHeight="1" x14ac:dyDescent="0.2">
      <c r="B11" s="37" t="s">
        <v>4</v>
      </c>
      <c r="C11" s="39">
        <f>'-'!C31</f>
        <v>3098.4611902974962</v>
      </c>
      <c r="D11" s="39">
        <f>'-'!D31</f>
        <v>624.24</v>
      </c>
      <c r="E11" s="39">
        <f>'-'!E31</f>
        <v>1386.2664611113544</v>
      </c>
      <c r="F11" s="39">
        <f>'-'!F31</f>
        <v>2119.3213019693649</v>
      </c>
      <c r="G11" s="39">
        <f>'-'!G31</f>
        <v>2620.6440526653823</v>
      </c>
      <c r="H11" s="39">
        <f>'-'!H31</f>
        <v>2929.1848325947803</v>
      </c>
      <c r="I11" s="39">
        <f>'-'!I31</f>
        <v>3218.8957672057168</v>
      </c>
      <c r="J11" s="39">
        <f>'-'!J31</f>
        <v>4022.8809102437649</v>
      </c>
      <c r="K11" s="39">
        <f>'-'!K31</f>
        <v>4994.4961548471065</v>
      </c>
      <c r="L11" s="39">
        <f>'-'!L31</f>
        <v>2915.1934242424236</v>
      </c>
      <c r="M11" s="39">
        <f>'-'!M31</f>
        <v>1712.1861296583854</v>
      </c>
      <c r="N11" s="39">
        <f>'-'!N31</f>
        <v>730.54467286024908</v>
      </c>
      <c r="O11" s="20"/>
      <c r="P11" s="20"/>
    </row>
    <row r="12" spans="2:16" ht="12" customHeight="1" x14ac:dyDescent="0.2">
      <c r="B12" s="38" t="s">
        <v>1</v>
      </c>
      <c r="C12" s="41">
        <f>'-'!C32</f>
        <v>4092.407449181102</v>
      </c>
      <c r="D12" s="41">
        <f>'-'!D32</f>
        <v>526.95954954954959</v>
      </c>
      <c r="E12" s="41">
        <f>'-'!E32</f>
        <v>1268.7779865377743</v>
      </c>
      <c r="F12" s="41">
        <f>'-'!F32</f>
        <v>1988.328400248505</v>
      </c>
      <c r="G12" s="41">
        <f>'-'!G32</f>
        <v>2911.1840147144894</v>
      </c>
      <c r="H12" s="41">
        <f>'-'!H32</f>
        <v>3637.537892003224</v>
      </c>
      <c r="I12" s="41">
        <f>'-'!I32</f>
        <v>4228.6564919085486</v>
      </c>
      <c r="J12" s="41">
        <f>'-'!J32</f>
        <v>5177.826669903101</v>
      </c>
      <c r="K12" s="41">
        <f>'-'!K32</f>
        <v>5975.7615785097423</v>
      </c>
      <c r="L12" s="41">
        <f>'-'!L32</f>
        <v>4684.8798141887601</v>
      </c>
      <c r="M12" s="41">
        <f>'-'!M32</f>
        <v>1849.6470784818632</v>
      </c>
      <c r="N12" s="41">
        <f>'-'!N32</f>
        <v>775.81389222808764</v>
      </c>
      <c r="O12" s="20"/>
      <c r="P12" s="20"/>
    </row>
    <row r="13" spans="2:16" ht="15" customHeight="1" x14ac:dyDescent="0.2">
      <c r="B13" s="88" t="s">
        <v>6</v>
      </c>
      <c r="C13" s="89"/>
      <c r="D13" s="89"/>
      <c r="E13" s="89"/>
      <c r="F13" s="89"/>
      <c r="G13" s="89"/>
      <c r="H13" s="89"/>
      <c r="I13" s="89"/>
      <c r="J13" s="89"/>
      <c r="K13" s="89"/>
      <c r="L13" s="89"/>
      <c r="M13" s="89"/>
      <c r="N13" s="90"/>
      <c r="O13" s="19"/>
      <c r="P13" s="20"/>
    </row>
    <row r="14" spans="2:16" ht="12" customHeight="1" x14ac:dyDescent="0.2">
      <c r="B14" s="37" t="s">
        <v>3</v>
      </c>
      <c r="C14" s="39">
        <f>'-'!C34</f>
        <v>1981.3943237140293</v>
      </c>
      <c r="D14" s="39">
        <f>'-'!D34</f>
        <v>928.64899999999989</v>
      </c>
      <c r="E14" s="39">
        <f>'-'!E34</f>
        <v>468.16062649880098</v>
      </c>
      <c r="F14" s="39">
        <f>'-'!F34</f>
        <v>731.51404306745769</v>
      </c>
      <c r="G14" s="39">
        <f>'-'!G34</f>
        <v>1365.8200568486538</v>
      </c>
      <c r="H14" s="39">
        <f>'-'!H34</f>
        <v>1534.0259398550461</v>
      </c>
      <c r="I14" s="39">
        <f>'-'!I34</f>
        <v>2061.1329546046804</v>
      </c>
      <c r="J14" s="39">
        <f>'-'!J34</f>
        <v>2353.115531570847</v>
      </c>
      <c r="K14" s="39">
        <f>'-'!K34</f>
        <v>2593.9559883123661</v>
      </c>
      <c r="L14" s="39">
        <f>'-'!L34</f>
        <v>2483.7194375035438</v>
      </c>
      <c r="M14" s="39">
        <f>'-'!M34</f>
        <v>2120.6118455376673</v>
      </c>
      <c r="N14" s="39">
        <f>'-'!N34</f>
        <v>1259.1507703326436</v>
      </c>
      <c r="O14" s="20"/>
      <c r="P14" s="20"/>
    </row>
    <row r="15" spans="2:16" ht="12" customHeight="1" x14ac:dyDescent="0.2">
      <c r="B15" s="37" t="s">
        <v>4</v>
      </c>
      <c r="C15" s="39">
        <f>'-'!C35</f>
        <v>1608.6442226851179</v>
      </c>
      <c r="D15" s="39">
        <f>'-'!D35</f>
        <v>936.13817204301063</v>
      </c>
      <c r="E15" s="39">
        <f>'-'!E35</f>
        <v>2402.9870594900844</v>
      </c>
      <c r="F15" s="39">
        <f>'-'!F35</f>
        <v>711.19881818181818</v>
      </c>
      <c r="G15" s="39">
        <f>'-'!G35</f>
        <v>1104.2553120633443</v>
      </c>
      <c r="H15" s="39">
        <f>'-'!H35</f>
        <v>1526.2290116775848</v>
      </c>
      <c r="I15" s="39">
        <f>'-'!I35</f>
        <v>1799.2383938095081</v>
      </c>
      <c r="J15" s="39">
        <f>'-'!J35</f>
        <v>1829.3472806018387</v>
      </c>
      <c r="K15" s="39">
        <f>'-'!K35</f>
        <v>1948.1938422317553</v>
      </c>
      <c r="L15" s="39">
        <f>'-'!L35</f>
        <v>1714.577502803025</v>
      </c>
      <c r="M15" s="39">
        <f>'-'!M35</f>
        <v>1698.1294479473647</v>
      </c>
      <c r="N15" s="39">
        <f>'-'!N35</f>
        <v>1128.2309606943729</v>
      </c>
      <c r="O15" s="20"/>
      <c r="P15" s="20"/>
    </row>
    <row r="16" spans="2:16" ht="12" customHeight="1" x14ac:dyDescent="0.2">
      <c r="B16" s="38" t="s">
        <v>1</v>
      </c>
      <c r="C16" s="41">
        <f>'-'!C36</f>
        <v>1821.6335320239111</v>
      </c>
      <c r="D16" s="41">
        <f>'-'!D36</f>
        <v>931.63824034334743</v>
      </c>
      <c r="E16" s="41">
        <f>'-'!E36</f>
        <v>1137.6310546951577</v>
      </c>
      <c r="F16" s="41">
        <f>'-'!F36</f>
        <v>723.67413709350967</v>
      </c>
      <c r="G16" s="41">
        <f>'-'!G36</f>
        <v>1258.9475294975896</v>
      </c>
      <c r="H16" s="41">
        <f>'-'!H36</f>
        <v>1530.6600903707042</v>
      </c>
      <c r="I16" s="41">
        <f>'-'!I36</f>
        <v>1945.0228328763944</v>
      </c>
      <c r="J16" s="41">
        <f>'-'!J36</f>
        <v>2131.1490380556802</v>
      </c>
      <c r="K16" s="41">
        <f>'-'!K36</f>
        <v>2317.2478410009621</v>
      </c>
      <c r="L16" s="41">
        <f>'-'!L36</f>
        <v>2143.7107820639908</v>
      </c>
      <c r="M16" s="41">
        <f>'-'!M36</f>
        <v>1936.9632475831559</v>
      </c>
      <c r="N16" s="41">
        <f>'-'!N36</f>
        <v>1203.8277959077959</v>
      </c>
      <c r="O16" s="20"/>
      <c r="P16" s="20"/>
    </row>
    <row r="17" spans="2:16" ht="13.5" customHeight="1" x14ac:dyDescent="0.2">
      <c r="B17" s="88" t="s">
        <v>12</v>
      </c>
      <c r="C17" s="89"/>
      <c r="D17" s="89"/>
      <c r="E17" s="89"/>
      <c r="F17" s="89"/>
      <c r="G17" s="89"/>
      <c r="H17" s="89"/>
      <c r="I17" s="89"/>
      <c r="J17" s="89"/>
      <c r="K17" s="89"/>
      <c r="L17" s="89"/>
      <c r="M17" s="89"/>
      <c r="N17" s="90"/>
      <c r="O17" s="20"/>
      <c r="P17" s="20"/>
    </row>
    <row r="18" spans="2:16" ht="12" customHeight="1" x14ac:dyDescent="0.2">
      <c r="B18" s="37" t="s">
        <v>3</v>
      </c>
      <c r="C18" s="39">
        <f>'-'!C38</f>
        <v>1518.4830580137661</v>
      </c>
      <c r="D18" s="39">
        <f>'-'!D38</f>
        <v>195.86</v>
      </c>
      <c r="E18" s="39">
        <f>'-'!E38</f>
        <v>348.74</v>
      </c>
      <c r="F18" s="39">
        <f>'-'!F38</f>
        <v>627.38</v>
      </c>
      <c r="G18" s="39">
        <f>'-'!G38</f>
        <v>1075.27</v>
      </c>
      <c r="H18" s="39">
        <f>'-'!H38</f>
        <v>1582.39</v>
      </c>
      <c r="I18" s="39">
        <f>'-'!I38</f>
        <v>1777.31</v>
      </c>
      <c r="J18" s="39">
        <f>'-'!J38</f>
        <v>1891.25</v>
      </c>
      <c r="K18" s="39">
        <f>'-'!K38</f>
        <v>1965.13</v>
      </c>
      <c r="L18" s="39">
        <f>'-'!L38</f>
        <v>1712.56</v>
      </c>
      <c r="M18" s="39">
        <f>'-'!M38</f>
        <v>2037.62</v>
      </c>
      <c r="N18" s="39">
        <f>'-'!N38</f>
        <v>1160.47</v>
      </c>
      <c r="O18" s="20"/>
      <c r="P18" s="20"/>
    </row>
    <row r="19" spans="2:16" ht="12" customHeight="1" x14ac:dyDescent="0.2">
      <c r="B19" s="37" t="s">
        <v>4</v>
      </c>
      <c r="C19" s="39">
        <f>'-'!C39</f>
        <v>1804.6214611741066</v>
      </c>
      <c r="D19" s="39">
        <f>'-'!D39</f>
        <v>46.6</v>
      </c>
      <c r="E19" s="39">
        <f>'-'!E39</f>
        <v>363.04</v>
      </c>
      <c r="F19" s="39">
        <f>'-'!F39</f>
        <v>709.84</v>
      </c>
      <c r="G19" s="39">
        <f>'-'!G39</f>
        <v>1251.8900000000001</v>
      </c>
      <c r="H19" s="39">
        <f>'-'!H39</f>
        <v>1878.63</v>
      </c>
      <c r="I19" s="39">
        <f>'-'!I39</f>
        <v>2025.68</v>
      </c>
      <c r="J19" s="39">
        <f>'-'!J39</f>
        <v>2309.09</v>
      </c>
      <c r="K19" s="39">
        <f>'-'!K39</f>
        <v>2719.32</v>
      </c>
      <c r="L19" s="39">
        <f>'-'!L39</f>
        <v>2264.0700000000002</v>
      </c>
      <c r="M19" s="39">
        <f>'-'!M39</f>
        <v>2272.63</v>
      </c>
      <c r="N19" s="39">
        <f>'-'!N39</f>
        <v>1159.1300000000001</v>
      </c>
      <c r="O19" s="20"/>
      <c r="P19" s="20"/>
    </row>
    <row r="20" spans="2:16" ht="12" customHeight="1" x14ac:dyDescent="0.2">
      <c r="B20" s="38" t="s">
        <v>1</v>
      </c>
      <c r="C20" s="41">
        <f>'-'!C40</f>
        <v>1717.4774935116791</v>
      </c>
      <c r="D20" s="41">
        <f>'-'!D40</f>
        <v>76.451999999999998</v>
      </c>
      <c r="E20" s="41">
        <f>'-'!E40</f>
        <v>359.1339814814815</v>
      </c>
      <c r="F20" s="41">
        <f>'-'!F40</f>
        <v>688.1788656716418</v>
      </c>
      <c r="G20" s="41">
        <f>'-'!G40</f>
        <v>1201.6663033175357</v>
      </c>
      <c r="H20" s="41">
        <f>'-'!H40</f>
        <v>1785.0727227227226</v>
      </c>
      <c r="I20" s="41">
        <f>'-'!I40</f>
        <v>1950.1889950678176</v>
      </c>
      <c r="J20" s="41">
        <f>'-'!J40</f>
        <v>2172.9754545454543</v>
      </c>
      <c r="K20" s="41">
        <f>'-'!K40</f>
        <v>2491.5148093841644</v>
      </c>
      <c r="L20" s="41">
        <f>'-'!L40</f>
        <v>2108.5528198433421</v>
      </c>
      <c r="M20" s="41">
        <f>'-'!M40</f>
        <v>2191.0097604790421</v>
      </c>
      <c r="N20" s="41">
        <f>'-'!N40</f>
        <v>1159.8658381502892</v>
      </c>
      <c r="O20" s="20"/>
      <c r="P20" s="20"/>
    </row>
    <row r="25" spans="2:16" x14ac:dyDescent="0.2">
      <c r="C25" s="24"/>
      <c r="D25" s="24"/>
      <c r="E25" s="24"/>
      <c r="F25" s="24"/>
      <c r="G25" s="24"/>
      <c r="H25" s="24"/>
    </row>
    <row r="26" spans="2:16" x14ac:dyDescent="0.2">
      <c r="C26" s="24"/>
      <c r="D26" s="24"/>
      <c r="E26" s="24"/>
      <c r="F26" s="24"/>
      <c r="G26" s="24"/>
      <c r="H26" s="24"/>
    </row>
    <row r="27" spans="2:16" x14ac:dyDescent="0.2">
      <c r="C27" s="24"/>
      <c r="D27" s="22" t="str">
        <f>CONCATENATE("Среден размер* на натрупаните средства на едно осигурено лице в УПФ към ",'Осигурени лица'!$E$26)</f>
        <v>Среден размер* на натрупаните средства на едно осигурено лице в УПФ към  30.9.2020 г.</v>
      </c>
      <c r="E27" s="23" t="s">
        <v>35</v>
      </c>
      <c r="F27" s="24"/>
      <c r="G27" s="24"/>
      <c r="H27" s="24"/>
    </row>
    <row r="28" spans="2:16" x14ac:dyDescent="0.2">
      <c r="C28" s="24"/>
      <c r="D28" s="22" t="str">
        <f>CONCATENATE("Среден размер* на натрупаните средства на едно осигурено лице в ППФ**** към ",'Осигурени лица'!$E$26)</f>
        <v>Среден размер* на натрупаните средства на едно осигурено лице в ППФ**** към  30.9.2020 г.</v>
      </c>
      <c r="E28" s="23" t="s">
        <v>35</v>
      </c>
      <c r="F28" s="24"/>
      <c r="G28" s="24"/>
      <c r="H28" s="24"/>
    </row>
    <row r="29" spans="2:16" x14ac:dyDescent="0.2">
      <c r="C29" s="24"/>
      <c r="D29" s="22" t="str">
        <f>CONCATENATE("Среден размер* на натрупаните средства на едно осигурено лице в ДПФ към ",'Осигурени лица'!$E$26)</f>
        <v>Среден размер* на натрупаните средства на едно осигурено лице в ДПФ към  30.9.2020 г.</v>
      </c>
      <c r="E29" s="23" t="s">
        <v>35</v>
      </c>
      <c r="F29" s="24"/>
      <c r="G29" s="24"/>
      <c r="H29" s="24"/>
    </row>
    <row r="30" spans="2:16" x14ac:dyDescent="0.2">
      <c r="C30" s="24"/>
      <c r="D30" s="22" t="str">
        <f>CONCATENATE("Среден размер* на натрупаните средства на едно осигурено лице в ДПФПС към ",'Осигурени лица'!$E$26)</f>
        <v>Среден размер* на натрупаните средства на едно осигурено лице в ДПФПС към  30.9.2020 г.</v>
      </c>
      <c r="E30" s="23" t="s">
        <v>35</v>
      </c>
      <c r="F30" s="24"/>
      <c r="G30" s="24"/>
      <c r="H30" s="24"/>
    </row>
    <row r="31" spans="2:16" x14ac:dyDescent="0.2">
      <c r="C31" s="24"/>
      <c r="D31" s="24"/>
      <c r="E31" s="24"/>
      <c r="F31" s="24"/>
      <c r="G31" s="24"/>
      <c r="H31" s="24"/>
    </row>
    <row r="32" spans="2:16" x14ac:dyDescent="0.2">
      <c r="C32" s="24"/>
      <c r="D32" s="24"/>
      <c r="E32" s="24"/>
      <c r="F32" s="24"/>
      <c r="G32" s="24"/>
      <c r="H32" s="24"/>
    </row>
    <row r="33" spans="3:8" x14ac:dyDescent="0.2">
      <c r="C33" s="24"/>
      <c r="D33" s="24"/>
      <c r="E33" s="24"/>
      <c r="F33" s="24"/>
      <c r="G33" s="24"/>
      <c r="H33" s="24"/>
    </row>
    <row r="34" spans="3:8" x14ac:dyDescent="0.2">
      <c r="C34" s="24"/>
      <c r="D34" s="24"/>
      <c r="E34" s="24"/>
      <c r="F34" s="24"/>
      <c r="G34" s="24"/>
      <c r="H34" s="24"/>
    </row>
    <row r="35" spans="3:8" x14ac:dyDescent="0.2">
      <c r="C35" s="24"/>
      <c r="D35" s="24"/>
      <c r="E35" s="24"/>
      <c r="F35" s="24"/>
      <c r="G35" s="24"/>
      <c r="H35" s="24"/>
    </row>
    <row r="79" spans="15:15" x14ac:dyDescent="0.2">
      <c r="O79" s="21"/>
    </row>
    <row r="80" spans="15:15" x14ac:dyDescent="0.2">
      <c r="O80" s="21"/>
    </row>
    <row r="81" spans="2:15" x14ac:dyDescent="0.2">
      <c r="O81" s="15"/>
    </row>
    <row r="85" spans="2:15" x14ac:dyDescent="0.2">
      <c r="B85" s="7" t="s">
        <v>9</v>
      </c>
    </row>
    <row r="96" spans="2:15" ht="12.75" customHeight="1" x14ac:dyDescent="0.2"/>
    <row r="103" spans="1:14" x14ac:dyDescent="0.2">
      <c r="A103" s="7" t="s">
        <v>8</v>
      </c>
    </row>
    <row r="104" spans="1:14" ht="38.25" customHeight="1" x14ac:dyDescent="0.2">
      <c r="A104" s="79" t="s">
        <v>34</v>
      </c>
      <c r="B104" s="79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</row>
    <row r="105" spans="1:14" x14ac:dyDescent="0.2">
      <c r="A105" s="79" t="s">
        <v>33</v>
      </c>
      <c r="B105" s="79"/>
      <c r="C105" s="79"/>
      <c r="D105" s="79"/>
      <c r="E105" s="79"/>
      <c r="F105" s="79"/>
      <c r="G105" s="79"/>
      <c r="H105" s="79"/>
      <c r="I105" s="79"/>
      <c r="J105" s="79"/>
      <c r="K105" s="79"/>
      <c r="L105" s="79"/>
      <c r="M105" s="79"/>
      <c r="N105" s="79"/>
    </row>
    <row r="106" spans="1:14" ht="12.75" customHeight="1" x14ac:dyDescent="0.2">
      <c r="A106" s="78" t="s">
        <v>32</v>
      </c>
      <c r="B106" s="78"/>
      <c r="C106" s="78"/>
      <c r="D106" s="78"/>
      <c r="E106" s="78"/>
      <c r="F106" s="78"/>
      <c r="G106" s="78"/>
      <c r="H106" s="78"/>
      <c r="I106" s="78"/>
      <c r="J106" s="78"/>
      <c r="K106" s="78"/>
      <c r="L106" s="78"/>
      <c r="M106" s="78"/>
      <c r="N106" s="78"/>
    </row>
    <row r="107" spans="1:14" ht="25.5" customHeight="1" x14ac:dyDescent="0.2">
      <c r="A107" s="79" t="s">
        <v>31</v>
      </c>
      <c r="B107" s="79"/>
      <c r="C107" s="79"/>
      <c r="D107" s="79"/>
      <c r="E107" s="79"/>
      <c r="F107" s="79"/>
      <c r="G107" s="79"/>
      <c r="H107" s="79"/>
      <c r="I107" s="79"/>
      <c r="J107" s="79"/>
      <c r="K107" s="79"/>
      <c r="L107" s="79"/>
      <c r="M107" s="79"/>
      <c r="N107" s="79"/>
    </row>
  </sheetData>
  <sheetProtection sheet="1" objects="1" scenarios="1"/>
  <mergeCells count="11">
    <mergeCell ref="A107:N107"/>
    <mergeCell ref="A106:N106"/>
    <mergeCell ref="A104:N104"/>
    <mergeCell ref="A105:N105"/>
    <mergeCell ref="B2:N2"/>
    <mergeCell ref="B3:N3"/>
    <mergeCell ref="B1:N1"/>
    <mergeCell ref="B13:N13"/>
    <mergeCell ref="B9:N9"/>
    <mergeCell ref="B5:N5"/>
    <mergeCell ref="B17:N17"/>
  </mergeCells>
  <phoneticPr fontId="1" type="noConversion"/>
  <pageMargins left="0.74803149606299213" right="0.74803149606299213" top="0.78740157480314965" bottom="0.51" header="0.51181102362204722" footer="0.51181102362204722"/>
  <pageSetup paperSize="9" fitToHeight="2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S40"/>
  <sheetViews>
    <sheetView workbookViewId="0">
      <selection activeCell="E18" sqref="E18"/>
    </sheetView>
  </sheetViews>
  <sheetFormatPr defaultRowHeight="12.75" x14ac:dyDescent="0.2"/>
  <cols>
    <col min="1" max="1" width="1.85546875" style="1" customWidth="1"/>
    <col min="2" max="2" width="13.5703125" style="1" customWidth="1"/>
    <col min="3" max="3" width="9.140625" style="1"/>
    <col min="4" max="5" width="8.28515625" style="1" customWidth="1"/>
    <col min="6" max="6" width="8.5703125" style="1" customWidth="1"/>
    <col min="7" max="7" width="8.5703125" style="1" bestFit="1" customWidth="1"/>
    <col min="8" max="8" width="8.42578125" style="1" customWidth="1"/>
    <col min="9" max="9" width="8.28515625" style="1" customWidth="1"/>
    <col min="10" max="10" width="8.5703125" style="1" bestFit="1" customWidth="1"/>
    <col min="11" max="13" width="8.140625" style="1" bestFit="1" customWidth="1"/>
    <col min="14" max="14" width="8.85546875" style="1" bestFit="1" customWidth="1"/>
    <col min="15" max="15" width="10.5703125" style="1" bestFit="1" customWidth="1"/>
    <col min="16" max="16" width="9.140625" style="1"/>
    <col min="17" max="17" width="10" style="1" customWidth="1"/>
    <col min="18" max="19" width="10.140625" style="1" bestFit="1" customWidth="1"/>
    <col min="20" max="16384" width="9.140625" style="1"/>
  </cols>
  <sheetData>
    <row r="1" spans="1:16" ht="12.6" customHeight="1" x14ac:dyDescent="0.2">
      <c r="A1"/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</row>
    <row r="2" spans="1:16" s="2" customFormat="1" ht="12.6" customHeight="1" x14ac:dyDescent="0.2">
      <c r="A2"/>
      <c r="B2" s="42" t="s">
        <v>38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3"/>
    </row>
    <row r="3" spans="1:16" ht="12.6" customHeight="1" x14ac:dyDescent="0.2">
      <c r="A3" s="74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/>
    </row>
    <row r="4" spans="1:16" s="2" customFormat="1" ht="28.5" customHeight="1" x14ac:dyDescent="0.2">
      <c r="A4" s="43"/>
      <c r="B4" s="45" t="s">
        <v>0</v>
      </c>
      <c r="C4" s="46" t="s">
        <v>1</v>
      </c>
      <c r="D4" s="46" t="s">
        <v>13</v>
      </c>
      <c r="E4" s="46" t="s">
        <v>14</v>
      </c>
      <c r="F4" s="46" t="s">
        <v>15</v>
      </c>
      <c r="G4" s="46" t="s">
        <v>16</v>
      </c>
      <c r="H4" s="46" t="s">
        <v>17</v>
      </c>
      <c r="I4" s="46" t="s">
        <v>18</v>
      </c>
      <c r="J4" s="46" t="s">
        <v>19</v>
      </c>
      <c r="K4" s="46" t="s">
        <v>20</v>
      </c>
      <c r="L4" s="46" t="s">
        <v>21</v>
      </c>
      <c r="M4" s="46" t="s">
        <v>22</v>
      </c>
      <c r="N4" s="46" t="s">
        <v>2</v>
      </c>
      <c r="O4" s="47" t="s">
        <v>24</v>
      </c>
      <c r="P4" s="43"/>
    </row>
    <row r="5" spans="1:16" ht="12.6" customHeight="1" x14ac:dyDescent="0.2">
      <c r="A5"/>
      <c r="B5" s="48" t="s">
        <v>25</v>
      </c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50"/>
      <c r="P5"/>
    </row>
    <row r="6" spans="1:16" ht="12.6" customHeight="1" x14ac:dyDescent="0.2">
      <c r="A6"/>
      <c r="B6" s="51" t="s">
        <v>3</v>
      </c>
      <c r="C6" s="52">
        <v>1980101</v>
      </c>
      <c r="D6" s="52">
        <v>16239</v>
      </c>
      <c r="E6" s="52">
        <v>122796</v>
      </c>
      <c r="F6" s="52">
        <v>187659</v>
      </c>
      <c r="G6" s="52">
        <v>255517</v>
      </c>
      <c r="H6" s="52">
        <v>274686</v>
      </c>
      <c r="I6" s="52">
        <v>298463</v>
      </c>
      <c r="J6" s="52">
        <v>309312</v>
      </c>
      <c r="K6" s="52">
        <v>254215</v>
      </c>
      <c r="L6" s="52">
        <v>228285</v>
      </c>
      <c r="M6" s="52">
        <v>32929</v>
      </c>
      <c r="N6" s="53"/>
      <c r="O6" s="54">
        <v>41.584842010584303</v>
      </c>
      <c r="P6" s="55"/>
    </row>
    <row r="7" spans="1:16" ht="12.6" customHeight="1" x14ac:dyDescent="0.2">
      <c r="A7"/>
      <c r="B7" s="51" t="s">
        <v>4</v>
      </c>
      <c r="C7" s="52">
        <v>1862944</v>
      </c>
      <c r="D7" s="52">
        <v>14976</v>
      </c>
      <c r="E7" s="52">
        <v>106495</v>
      </c>
      <c r="F7" s="52">
        <v>169809</v>
      </c>
      <c r="G7" s="52">
        <v>234187</v>
      </c>
      <c r="H7" s="52">
        <v>250511</v>
      </c>
      <c r="I7" s="52">
        <v>277917</v>
      </c>
      <c r="J7" s="52">
        <v>288155</v>
      </c>
      <c r="K7" s="52">
        <v>254623</v>
      </c>
      <c r="L7" s="52">
        <v>232676</v>
      </c>
      <c r="M7" s="52">
        <v>33595</v>
      </c>
      <c r="N7" s="53"/>
      <c r="O7" s="54">
        <v>42.066560197193262</v>
      </c>
      <c r="P7"/>
    </row>
    <row r="8" spans="1:16" s="2" customFormat="1" ht="12.6" customHeight="1" x14ac:dyDescent="0.2">
      <c r="A8" s="43"/>
      <c r="B8" s="56" t="s">
        <v>5</v>
      </c>
      <c r="C8" s="57">
        <v>3843045</v>
      </c>
      <c r="D8" s="57">
        <v>31215</v>
      </c>
      <c r="E8" s="57">
        <v>229291</v>
      </c>
      <c r="F8" s="57">
        <v>357468</v>
      </c>
      <c r="G8" s="57">
        <v>489704</v>
      </c>
      <c r="H8" s="57">
        <v>525197</v>
      </c>
      <c r="I8" s="57">
        <v>576380</v>
      </c>
      <c r="J8" s="57">
        <v>597467</v>
      </c>
      <c r="K8" s="57">
        <v>508838</v>
      </c>
      <c r="L8" s="57">
        <v>460961</v>
      </c>
      <c r="M8" s="57">
        <v>66524</v>
      </c>
      <c r="N8" s="58"/>
      <c r="O8" s="54">
        <v>41.818358403297381</v>
      </c>
      <c r="P8" s="43"/>
    </row>
    <row r="9" spans="1:16" ht="12.6" customHeight="1" x14ac:dyDescent="0.2">
      <c r="A9"/>
      <c r="B9" s="48" t="s">
        <v>23</v>
      </c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50"/>
      <c r="P9"/>
    </row>
    <row r="10" spans="1:16" x14ac:dyDescent="0.2">
      <c r="A10"/>
      <c r="B10" s="59" t="s">
        <v>3</v>
      </c>
      <c r="C10" s="52">
        <v>258588</v>
      </c>
      <c r="D10" s="52">
        <v>96</v>
      </c>
      <c r="E10" s="52">
        <v>3052</v>
      </c>
      <c r="F10" s="52">
        <v>11049</v>
      </c>
      <c r="G10" s="52">
        <v>20808</v>
      </c>
      <c r="H10" s="52">
        <v>29439</v>
      </c>
      <c r="I10" s="52">
        <v>41089</v>
      </c>
      <c r="J10" s="52">
        <v>44400</v>
      </c>
      <c r="K10" s="52">
        <v>45232</v>
      </c>
      <c r="L10" s="52">
        <v>34061</v>
      </c>
      <c r="M10" s="52">
        <v>15288</v>
      </c>
      <c r="N10" s="52">
        <v>14074</v>
      </c>
      <c r="O10" s="54">
        <v>47.020650648908685</v>
      </c>
      <c r="P10" s="55"/>
    </row>
    <row r="11" spans="1:16" x14ac:dyDescent="0.2">
      <c r="A11"/>
      <c r="B11" s="59" t="s">
        <v>4</v>
      </c>
      <c r="C11" s="52">
        <v>42765</v>
      </c>
      <c r="D11" s="52">
        <v>15</v>
      </c>
      <c r="E11" s="52">
        <v>731</v>
      </c>
      <c r="F11" s="52">
        <v>1828</v>
      </c>
      <c r="G11" s="52">
        <v>3114</v>
      </c>
      <c r="H11" s="52">
        <v>4062</v>
      </c>
      <c r="I11" s="52">
        <v>5318</v>
      </c>
      <c r="J11" s="52">
        <v>7097</v>
      </c>
      <c r="K11" s="52">
        <v>7685</v>
      </c>
      <c r="L11" s="52">
        <v>5280</v>
      </c>
      <c r="M11" s="52">
        <v>2576</v>
      </c>
      <c r="N11" s="52">
        <v>5059</v>
      </c>
      <c r="O11" s="54">
        <v>48.362672746404776</v>
      </c>
      <c r="P11"/>
    </row>
    <row r="12" spans="1:16" x14ac:dyDescent="0.2">
      <c r="A12"/>
      <c r="B12" s="60" t="s">
        <v>5</v>
      </c>
      <c r="C12" s="57">
        <v>301353</v>
      </c>
      <c r="D12" s="57">
        <v>111</v>
      </c>
      <c r="E12" s="57">
        <v>3783</v>
      </c>
      <c r="F12" s="57">
        <v>12877</v>
      </c>
      <c r="G12" s="57">
        <v>23922</v>
      </c>
      <c r="H12" s="57">
        <v>33501</v>
      </c>
      <c r="I12" s="57">
        <v>46407</v>
      </c>
      <c r="J12" s="57">
        <v>51497</v>
      </c>
      <c r="K12" s="57">
        <v>52917</v>
      </c>
      <c r="L12" s="57">
        <v>39341</v>
      </c>
      <c r="M12" s="57">
        <v>17864</v>
      </c>
      <c r="N12" s="57">
        <v>19133</v>
      </c>
      <c r="O12" s="54">
        <v>47.211096985926808</v>
      </c>
      <c r="P12"/>
    </row>
    <row r="13" spans="1:16" x14ac:dyDescent="0.2">
      <c r="A13"/>
      <c r="B13" s="48" t="s">
        <v>7</v>
      </c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50"/>
      <c r="P13"/>
    </row>
    <row r="14" spans="1:16" ht="12" customHeight="1" x14ac:dyDescent="0.2">
      <c r="A14"/>
      <c r="B14" s="59" t="s">
        <v>3</v>
      </c>
      <c r="C14" s="52">
        <v>368010</v>
      </c>
      <c r="D14" s="52">
        <v>140</v>
      </c>
      <c r="E14" s="52">
        <v>3336</v>
      </c>
      <c r="F14" s="52">
        <v>9102</v>
      </c>
      <c r="G14" s="52">
        <v>18646</v>
      </c>
      <c r="H14" s="52">
        <v>27733</v>
      </c>
      <c r="I14" s="52">
        <v>38374</v>
      </c>
      <c r="J14" s="52">
        <v>51329</v>
      </c>
      <c r="K14" s="52">
        <v>59379</v>
      </c>
      <c r="L14" s="52">
        <v>52907</v>
      </c>
      <c r="M14" s="52">
        <v>37951</v>
      </c>
      <c r="N14" s="52">
        <v>69113</v>
      </c>
      <c r="O14" s="54">
        <v>52.63955743050461</v>
      </c>
      <c r="P14" s="55"/>
    </row>
    <row r="15" spans="1:16" ht="12" customHeight="1" x14ac:dyDescent="0.2">
      <c r="A15"/>
      <c r="B15" s="59" t="s">
        <v>4</v>
      </c>
      <c r="C15" s="52">
        <v>276040</v>
      </c>
      <c r="D15" s="52">
        <v>93</v>
      </c>
      <c r="E15" s="52">
        <v>1765</v>
      </c>
      <c r="F15" s="52">
        <v>5720</v>
      </c>
      <c r="G15" s="52">
        <v>12882</v>
      </c>
      <c r="H15" s="52">
        <v>21066</v>
      </c>
      <c r="I15" s="52">
        <v>30563</v>
      </c>
      <c r="J15" s="52">
        <v>37751</v>
      </c>
      <c r="K15" s="52">
        <v>44521</v>
      </c>
      <c r="L15" s="52">
        <v>41919</v>
      </c>
      <c r="M15" s="52">
        <v>29182</v>
      </c>
      <c r="N15" s="52">
        <v>50578</v>
      </c>
      <c r="O15" s="54">
        <v>52.668378677003332</v>
      </c>
      <c r="P15"/>
    </row>
    <row r="16" spans="1:16" ht="12" customHeight="1" x14ac:dyDescent="0.2">
      <c r="A16"/>
      <c r="B16" s="60" t="s">
        <v>5</v>
      </c>
      <c r="C16" s="57">
        <v>644050</v>
      </c>
      <c r="D16" s="57">
        <v>233</v>
      </c>
      <c r="E16" s="57">
        <v>5101</v>
      </c>
      <c r="F16" s="57">
        <v>14822</v>
      </c>
      <c r="G16" s="57">
        <v>31528</v>
      </c>
      <c r="H16" s="57">
        <v>48799</v>
      </c>
      <c r="I16" s="57">
        <v>68937</v>
      </c>
      <c r="J16" s="57">
        <v>89080</v>
      </c>
      <c r="K16" s="57">
        <v>103900</v>
      </c>
      <c r="L16" s="57">
        <v>94826</v>
      </c>
      <c r="M16" s="57">
        <v>67133</v>
      </c>
      <c r="N16" s="57">
        <v>119691</v>
      </c>
      <c r="O16" s="54">
        <v>52.651910224361465</v>
      </c>
      <c r="P16"/>
    </row>
    <row r="17" spans="1:19" s="2" customFormat="1" ht="12" customHeight="1" x14ac:dyDescent="0.2">
      <c r="A17" s="43"/>
      <c r="B17" s="48" t="s">
        <v>11</v>
      </c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50"/>
      <c r="P17" s="43"/>
    </row>
    <row r="18" spans="1:19" ht="12" customHeight="1" x14ac:dyDescent="0.2">
      <c r="A18"/>
      <c r="B18" s="59" t="s">
        <v>3</v>
      </c>
      <c r="C18" s="52">
        <v>3051</v>
      </c>
      <c r="D18" s="52">
        <v>1</v>
      </c>
      <c r="E18" s="52">
        <v>59</v>
      </c>
      <c r="F18" s="52">
        <v>264</v>
      </c>
      <c r="G18" s="52">
        <v>480</v>
      </c>
      <c r="H18" s="52">
        <v>631</v>
      </c>
      <c r="I18" s="52">
        <v>493</v>
      </c>
      <c r="J18" s="52">
        <v>387</v>
      </c>
      <c r="K18" s="52">
        <v>309</v>
      </c>
      <c r="L18" s="52">
        <v>216</v>
      </c>
      <c r="M18" s="52">
        <v>116</v>
      </c>
      <c r="N18" s="52">
        <v>95</v>
      </c>
      <c r="O18" s="54">
        <v>42.03</v>
      </c>
      <c r="P18" s="55"/>
    </row>
    <row r="19" spans="1:19" ht="12" customHeight="1" x14ac:dyDescent="0.2">
      <c r="A19"/>
      <c r="B19" s="59" t="s">
        <v>4</v>
      </c>
      <c r="C19" s="52">
        <v>6967</v>
      </c>
      <c r="D19" s="52">
        <v>4</v>
      </c>
      <c r="E19" s="52">
        <v>157</v>
      </c>
      <c r="F19" s="52">
        <v>741</v>
      </c>
      <c r="G19" s="52">
        <v>1208</v>
      </c>
      <c r="H19" s="52">
        <v>1367</v>
      </c>
      <c r="I19" s="52">
        <v>1129</v>
      </c>
      <c r="J19" s="52">
        <v>801</v>
      </c>
      <c r="K19" s="52">
        <v>714</v>
      </c>
      <c r="L19" s="52">
        <v>550</v>
      </c>
      <c r="M19" s="52">
        <v>218</v>
      </c>
      <c r="N19" s="52">
        <v>78</v>
      </c>
      <c r="O19" s="54">
        <v>40.950000000000003</v>
      </c>
      <c r="P19"/>
    </row>
    <row r="20" spans="1:19" ht="12" customHeight="1" x14ac:dyDescent="0.2">
      <c r="A20"/>
      <c r="B20" s="60" t="s">
        <v>5</v>
      </c>
      <c r="C20" s="57">
        <v>10018</v>
      </c>
      <c r="D20" s="57">
        <v>5</v>
      </c>
      <c r="E20" s="57">
        <v>216</v>
      </c>
      <c r="F20" s="57">
        <v>1005</v>
      </c>
      <c r="G20" s="57">
        <v>1688</v>
      </c>
      <c r="H20" s="57">
        <v>1998</v>
      </c>
      <c r="I20" s="57">
        <v>1622</v>
      </c>
      <c r="J20" s="57">
        <v>1188</v>
      </c>
      <c r="K20" s="57">
        <v>1023</v>
      </c>
      <c r="L20" s="57">
        <v>766</v>
      </c>
      <c r="M20" s="57">
        <v>334</v>
      </c>
      <c r="N20" s="57">
        <v>173</v>
      </c>
      <c r="O20" s="54">
        <v>41.278915951287686</v>
      </c>
      <c r="P20"/>
    </row>
    <row r="21" spans="1:19" s="2" customFormat="1" ht="12" customHeight="1" x14ac:dyDescent="0.2">
      <c r="A21" s="43"/>
      <c r="B21" s="61"/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/>
      <c r="P21" s="43"/>
      <c r="R21" s="3"/>
      <c r="S21" s="3"/>
    </row>
    <row r="22" spans="1:19" ht="12" customHeight="1" x14ac:dyDescent="0.2">
      <c r="A22" s="63"/>
      <c r="B22" s="62" t="s">
        <v>39</v>
      </c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3"/>
      <c r="P22"/>
      <c r="R22" s="4"/>
      <c r="S22" s="4"/>
    </row>
    <row r="23" spans="1:19" ht="12" customHeight="1" x14ac:dyDescent="0.2">
      <c r="A23"/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64"/>
      <c r="P23"/>
      <c r="R23" s="4"/>
      <c r="S23" s="4"/>
    </row>
    <row r="24" spans="1:19" x14ac:dyDescent="0.2">
      <c r="A24"/>
      <c r="B24" s="45" t="s">
        <v>0</v>
      </c>
      <c r="C24" s="46" t="s">
        <v>1</v>
      </c>
      <c r="D24" s="46" t="s">
        <v>13</v>
      </c>
      <c r="E24" s="46" t="s">
        <v>14</v>
      </c>
      <c r="F24" s="46" t="s">
        <v>15</v>
      </c>
      <c r="G24" s="46" t="s">
        <v>16</v>
      </c>
      <c r="H24" s="46" t="s">
        <v>17</v>
      </c>
      <c r="I24" s="46" t="s">
        <v>18</v>
      </c>
      <c r="J24" s="46" t="s">
        <v>19</v>
      </c>
      <c r="K24" s="46" t="s">
        <v>20</v>
      </c>
      <c r="L24" s="46" t="s">
        <v>21</v>
      </c>
      <c r="M24" s="46" t="s">
        <v>22</v>
      </c>
      <c r="N24" s="46" t="s">
        <v>2</v>
      </c>
      <c r="O24" s="65"/>
      <c r="P24"/>
      <c r="R24" s="4"/>
      <c r="S24" s="4"/>
    </row>
    <row r="25" spans="1:19" x14ac:dyDescent="0.2">
      <c r="A25"/>
      <c r="B25" s="66" t="s">
        <v>36</v>
      </c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8"/>
      <c r="O25" s="69"/>
      <c r="P25"/>
      <c r="R25" s="4"/>
      <c r="S25" s="4"/>
    </row>
    <row r="26" spans="1:19" x14ac:dyDescent="0.2">
      <c r="A26"/>
      <c r="B26" s="59" t="s">
        <v>3</v>
      </c>
      <c r="C26" s="70">
        <v>3808.442908801117</v>
      </c>
      <c r="D26" s="70">
        <v>165.16384198534391</v>
      </c>
      <c r="E26" s="70">
        <v>705.57390371021847</v>
      </c>
      <c r="F26" s="70">
        <v>1818.3706705780166</v>
      </c>
      <c r="G26" s="70">
        <v>3172.9636718496222</v>
      </c>
      <c r="H26" s="70">
        <v>4111.3423498467346</v>
      </c>
      <c r="I26" s="70">
        <v>4585.9037719583339</v>
      </c>
      <c r="J26" s="70">
        <v>4587.5616357270328</v>
      </c>
      <c r="K26" s="70">
        <v>4743.888470743268</v>
      </c>
      <c r="L26" s="70">
        <v>4513.1964225858028</v>
      </c>
      <c r="M26" s="70">
        <v>4448.8682756840481</v>
      </c>
      <c r="N26" s="71"/>
      <c r="O26" s="72"/>
      <c r="P26" s="55"/>
      <c r="R26" s="4"/>
      <c r="S26" s="4"/>
    </row>
    <row r="27" spans="1:19" ht="11.25" customHeight="1" x14ac:dyDescent="0.2">
      <c r="A27"/>
      <c r="B27" s="59" t="s">
        <v>4</v>
      </c>
      <c r="C27" s="70">
        <v>3466.2893074510021</v>
      </c>
      <c r="D27" s="70">
        <v>139.34019163995725</v>
      </c>
      <c r="E27" s="70">
        <v>559.1520406591859</v>
      </c>
      <c r="F27" s="70">
        <v>1457.5653907036731</v>
      </c>
      <c r="G27" s="70">
        <v>2503.5121721957248</v>
      </c>
      <c r="H27" s="70">
        <v>3345.9483394341974</v>
      </c>
      <c r="I27" s="70">
        <v>4005.7975922307742</v>
      </c>
      <c r="J27" s="70">
        <v>4338.6586708195236</v>
      </c>
      <c r="K27" s="70">
        <v>4617.4096179842354</v>
      </c>
      <c r="L27" s="70">
        <v>4451.7589056026409</v>
      </c>
      <c r="M27" s="70">
        <v>4431.4046236047025</v>
      </c>
      <c r="N27" s="71"/>
      <c r="O27" s="72"/>
      <c r="P27"/>
      <c r="R27" s="4"/>
      <c r="S27" s="4"/>
    </row>
    <row r="28" spans="1:19" x14ac:dyDescent="0.2">
      <c r="A28"/>
      <c r="B28" s="60" t="s">
        <v>1</v>
      </c>
      <c r="C28" s="73">
        <v>3642.5814633292098</v>
      </c>
      <c r="D28" s="73">
        <v>152.77444625981099</v>
      </c>
      <c r="E28" s="73">
        <v>637.56776170891999</v>
      </c>
      <c r="F28" s="73">
        <v>1646.9763534078575</v>
      </c>
      <c r="G28" s="73">
        <v>2852.8175461299074</v>
      </c>
      <c r="H28" s="73">
        <v>3746.2610204742223</v>
      </c>
      <c r="I28" s="73">
        <v>4306.190094954718</v>
      </c>
      <c r="J28" s="73">
        <v>4467.5171247282278</v>
      </c>
      <c r="K28" s="73">
        <v>4680.598337290061</v>
      </c>
      <c r="L28" s="73">
        <v>4482.1850448302575</v>
      </c>
      <c r="M28" s="73">
        <v>4440.0490316276828</v>
      </c>
      <c r="N28" s="71"/>
      <c r="O28" s="72"/>
      <c r="P28" s="43"/>
      <c r="R28" s="4"/>
      <c r="S28" s="4"/>
    </row>
    <row r="29" spans="1:19" ht="12" customHeight="1" x14ac:dyDescent="0.2">
      <c r="A29"/>
      <c r="B29" s="66" t="s">
        <v>37</v>
      </c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8"/>
      <c r="O29" s="69"/>
      <c r="P29"/>
      <c r="R29" s="4"/>
      <c r="S29" s="4"/>
    </row>
    <row r="30" spans="1:19" ht="12" customHeight="1" x14ac:dyDescent="0.2">
      <c r="A30"/>
      <c r="B30" s="59" t="s">
        <v>3</v>
      </c>
      <c r="C30" s="70">
        <v>4256.7851920042704</v>
      </c>
      <c r="D30" s="70">
        <v>511.75947916666672</v>
      </c>
      <c r="E30" s="70">
        <v>1240.6377260812581</v>
      </c>
      <c r="F30" s="70">
        <v>1966.6563010227169</v>
      </c>
      <c r="G30" s="70">
        <v>2954.6644761630146</v>
      </c>
      <c r="H30" s="70">
        <v>3735.2766102788819</v>
      </c>
      <c r="I30" s="70">
        <v>4359.3461542018549</v>
      </c>
      <c r="J30" s="70">
        <v>5362.4359054054048</v>
      </c>
      <c r="K30" s="70">
        <v>6142.4803789352682</v>
      </c>
      <c r="L30" s="70">
        <v>4959.2095208596347</v>
      </c>
      <c r="M30" s="70">
        <v>1872.8089965986396</v>
      </c>
      <c r="N30" s="70">
        <v>792.0862370328266</v>
      </c>
      <c r="O30" s="72"/>
      <c r="P30" s="55"/>
    </row>
    <row r="31" spans="1:19" ht="12" customHeight="1" x14ac:dyDescent="0.2">
      <c r="A31"/>
      <c r="B31" s="59" t="s">
        <v>4</v>
      </c>
      <c r="C31" s="70">
        <v>3098.4611902974962</v>
      </c>
      <c r="D31" s="70">
        <v>624.24</v>
      </c>
      <c r="E31" s="70">
        <v>1386.2664611113544</v>
      </c>
      <c r="F31" s="70">
        <v>2119.3213019693649</v>
      </c>
      <c r="G31" s="70">
        <v>2620.6440526653823</v>
      </c>
      <c r="H31" s="70">
        <v>2929.1848325947803</v>
      </c>
      <c r="I31" s="70">
        <v>3218.8957672057168</v>
      </c>
      <c r="J31" s="70">
        <v>4022.8809102437649</v>
      </c>
      <c r="K31" s="70">
        <v>4994.4961548471065</v>
      </c>
      <c r="L31" s="70">
        <v>2915.1934242424236</v>
      </c>
      <c r="M31" s="70">
        <v>1712.1861296583854</v>
      </c>
      <c r="N31" s="70">
        <v>730.54467286024908</v>
      </c>
      <c r="O31" s="72"/>
      <c r="P31"/>
    </row>
    <row r="32" spans="1:19" s="2" customFormat="1" ht="12" customHeight="1" x14ac:dyDescent="0.2">
      <c r="A32" s="43"/>
      <c r="B32" s="60" t="s">
        <v>1</v>
      </c>
      <c r="C32" s="73">
        <v>4092.407449181102</v>
      </c>
      <c r="D32" s="73">
        <v>526.95954954954959</v>
      </c>
      <c r="E32" s="73">
        <v>1268.7779865377743</v>
      </c>
      <c r="F32" s="73">
        <v>1988.328400248505</v>
      </c>
      <c r="G32" s="73">
        <v>2911.1840147144894</v>
      </c>
      <c r="H32" s="73">
        <v>3637.537892003224</v>
      </c>
      <c r="I32" s="73">
        <v>4228.6564919085486</v>
      </c>
      <c r="J32" s="73">
        <v>5177.826669903101</v>
      </c>
      <c r="K32" s="73">
        <v>5975.7615785097423</v>
      </c>
      <c r="L32" s="73">
        <v>4684.8798141887601</v>
      </c>
      <c r="M32" s="73">
        <v>1849.6470784818632</v>
      </c>
      <c r="N32" s="73">
        <v>775.81389222808764</v>
      </c>
      <c r="O32" s="72"/>
      <c r="P32"/>
    </row>
    <row r="33" spans="1:16" ht="12" customHeight="1" x14ac:dyDescent="0.2">
      <c r="A33"/>
      <c r="B33" s="66" t="s">
        <v>6</v>
      </c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8"/>
      <c r="O33" s="69"/>
      <c r="P33"/>
    </row>
    <row r="34" spans="1:16" ht="12" customHeight="1" x14ac:dyDescent="0.2">
      <c r="A34"/>
      <c r="B34" s="59" t="s">
        <v>3</v>
      </c>
      <c r="C34" s="70">
        <v>1981.3943237140293</v>
      </c>
      <c r="D34" s="70">
        <v>928.64899999999989</v>
      </c>
      <c r="E34" s="70">
        <v>468.16062649880098</v>
      </c>
      <c r="F34" s="70">
        <v>731.51404306745769</v>
      </c>
      <c r="G34" s="70">
        <v>1365.8200568486538</v>
      </c>
      <c r="H34" s="70">
        <v>1534.0259398550461</v>
      </c>
      <c r="I34" s="70">
        <v>2061.1329546046804</v>
      </c>
      <c r="J34" s="70">
        <v>2353.115531570847</v>
      </c>
      <c r="K34" s="70">
        <v>2593.9559883123661</v>
      </c>
      <c r="L34" s="70">
        <v>2483.7194375035438</v>
      </c>
      <c r="M34" s="70">
        <v>2120.6118455376673</v>
      </c>
      <c r="N34" s="70">
        <v>1259.1507703326436</v>
      </c>
      <c r="O34" s="72"/>
      <c r="P34" s="55"/>
    </row>
    <row r="35" spans="1:16" ht="12" customHeight="1" x14ac:dyDescent="0.2">
      <c r="A35"/>
      <c r="B35" s="59" t="s">
        <v>4</v>
      </c>
      <c r="C35" s="70">
        <v>1608.6442226851179</v>
      </c>
      <c r="D35" s="70">
        <v>936.13817204301063</v>
      </c>
      <c r="E35" s="70">
        <v>2402.9870594900844</v>
      </c>
      <c r="F35" s="70">
        <v>711.19881818181818</v>
      </c>
      <c r="G35" s="70">
        <v>1104.2553120633443</v>
      </c>
      <c r="H35" s="70">
        <v>1526.2290116775848</v>
      </c>
      <c r="I35" s="70">
        <v>1799.2383938095081</v>
      </c>
      <c r="J35" s="70">
        <v>1829.3472806018387</v>
      </c>
      <c r="K35" s="70">
        <v>1948.1938422317553</v>
      </c>
      <c r="L35" s="70">
        <v>1714.577502803025</v>
      </c>
      <c r="M35" s="70">
        <v>1698.1294479473647</v>
      </c>
      <c r="N35" s="70">
        <v>1128.2309606943729</v>
      </c>
      <c r="O35" s="72"/>
      <c r="P35"/>
    </row>
    <row r="36" spans="1:16" s="2" customFormat="1" ht="12" customHeight="1" x14ac:dyDescent="0.2">
      <c r="A36" s="43"/>
      <c r="B36" s="60" t="s">
        <v>1</v>
      </c>
      <c r="C36" s="73">
        <v>1821.6335320239111</v>
      </c>
      <c r="D36" s="73">
        <v>931.63824034334743</v>
      </c>
      <c r="E36" s="73">
        <v>1137.6310546951577</v>
      </c>
      <c r="F36" s="73">
        <v>723.67413709350967</v>
      </c>
      <c r="G36" s="73">
        <v>1258.9475294975896</v>
      </c>
      <c r="H36" s="73">
        <v>1530.6600903707042</v>
      </c>
      <c r="I36" s="73">
        <v>1945.0228328763944</v>
      </c>
      <c r="J36" s="73">
        <v>2131.1490380556802</v>
      </c>
      <c r="K36" s="73">
        <v>2317.2478410009621</v>
      </c>
      <c r="L36" s="73">
        <v>2143.7107820639908</v>
      </c>
      <c r="M36" s="73">
        <v>1936.9632475831559</v>
      </c>
      <c r="N36" s="73">
        <v>1203.8277959077959</v>
      </c>
      <c r="O36" s="72"/>
      <c r="P36"/>
    </row>
    <row r="37" spans="1:16" ht="12" customHeight="1" x14ac:dyDescent="0.2">
      <c r="A37"/>
      <c r="B37" s="66" t="s">
        <v>12</v>
      </c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8"/>
      <c r="O37" s="72"/>
      <c r="P37" s="43"/>
    </row>
    <row r="38" spans="1:16" ht="12" customHeight="1" x14ac:dyDescent="0.2">
      <c r="A38"/>
      <c r="B38" s="59" t="s">
        <v>3</v>
      </c>
      <c r="C38" s="70">
        <v>1518.4830580137661</v>
      </c>
      <c r="D38" s="70">
        <v>195.86</v>
      </c>
      <c r="E38" s="70">
        <v>348.74</v>
      </c>
      <c r="F38" s="70">
        <v>627.38</v>
      </c>
      <c r="G38" s="70">
        <v>1075.27</v>
      </c>
      <c r="H38" s="70">
        <v>1582.39</v>
      </c>
      <c r="I38" s="70">
        <v>1777.31</v>
      </c>
      <c r="J38" s="70">
        <v>1891.25</v>
      </c>
      <c r="K38" s="70">
        <v>1965.13</v>
      </c>
      <c r="L38" s="70">
        <v>1712.56</v>
      </c>
      <c r="M38" s="70">
        <v>2037.62</v>
      </c>
      <c r="N38" s="70">
        <v>1160.47</v>
      </c>
      <c r="O38" s="72"/>
      <c r="P38" s="55"/>
    </row>
    <row r="39" spans="1:16" ht="12" customHeight="1" x14ac:dyDescent="0.2">
      <c r="A39"/>
      <c r="B39" s="59" t="s">
        <v>4</v>
      </c>
      <c r="C39" s="70">
        <v>1804.6214611741066</v>
      </c>
      <c r="D39" s="70">
        <v>46.6</v>
      </c>
      <c r="E39" s="70">
        <v>363.04</v>
      </c>
      <c r="F39" s="70">
        <v>709.84</v>
      </c>
      <c r="G39" s="70">
        <v>1251.8900000000001</v>
      </c>
      <c r="H39" s="70">
        <v>1878.63</v>
      </c>
      <c r="I39" s="70">
        <v>2025.68</v>
      </c>
      <c r="J39" s="70">
        <v>2309.09</v>
      </c>
      <c r="K39" s="70">
        <v>2719.32</v>
      </c>
      <c r="L39" s="70">
        <v>2264.0700000000002</v>
      </c>
      <c r="M39" s="70">
        <v>2272.63</v>
      </c>
      <c r="N39" s="70">
        <v>1159.1300000000001</v>
      </c>
      <c r="O39" s="72"/>
      <c r="P39"/>
    </row>
    <row r="40" spans="1:16" s="2" customFormat="1" ht="12" customHeight="1" x14ac:dyDescent="0.2">
      <c r="A40" s="43"/>
      <c r="B40" s="60" t="s">
        <v>1</v>
      </c>
      <c r="C40" s="73">
        <v>1717.4774935116791</v>
      </c>
      <c r="D40" s="73">
        <v>76.451999999999998</v>
      </c>
      <c r="E40" s="73">
        <v>359.1339814814815</v>
      </c>
      <c r="F40" s="73">
        <v>688.1788656716418</v>
      </c>
      <c r="G40" s="73">
        <v>1201.6663033175357</v>
      </c>
      <c r="H40" s="73">
        <v>1785.0727227227226</v>
      </c>
      <c r="I40" s="73">
        <v>1950.1889950678176</v>
      </c>
      <c r="J40" s="73">
        <v>2172.9754545454543</v>
      </c>
      <c r="K40" s="73">
        <v>2491.5148093841644</v>
      </c>
      <c r="L40" s="73">
        <v>2108.5528198433421</v>
      </c>
      <c r="M40" s="73">
        <v>2191.0097604790421</v>
      </c>
      <c r="N40" s="73">
        <v>1159.8658381502892</v>
      </c>
      <c r="O40" s="72"/>
      <c r="P40" s="43"/>
    </row>
  </sheetData>
  <mergeCells count="1">
    <mergeCell ref="B1:O1"/>
  </mergeCells>
  <pageMargins left="0.35433070866141736" right="0.35433070866141736" top="0.59055118110236227" bottom="0.59055118110236227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Осигурени лица</vt:lpstr>
      <vt:lpstr>Натрупани средства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кфн</dc:creator>
  <cp:lastModifiedBy>Valentina Lilova</cp:lastModifiedBy>
  <cp:lastPrinted>2020-08-11T12:28:39Z</cp:lastPrinted>
  <dcterms:created xsi:type="dcterms:W3CDTF">2007-02-26T17:24:26Z</dcterms:created>
  <dcterms:modified xsi:type="dcterms:W3CDTF">2020-11-17T12:34:16Z</dcterms:modified>
</cp:coreProperties>
</file>