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H22" i="1" s="1"/>
  <c r="H64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G66" i="1"/>
  <c r="M65" i="1"/>
  <c r="G22" i="1"/>
  <c r="G64" i="1" s="1"/>
  <c r="J65" i="1"/>
  <c r="J105" i="1"/>
  <c r="E66" i="1"/>
  <c r="J66" i="1"/>
  <c r="H105" i="1"/>
  <c r="H65" i="1"/>
  <c r="E22" i="1"/>
  <c r="E64" i="1" s="1"/>
  <c r="I66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E65" i="1" l="1"/>
  <c r="E105" i="1"/>
  <c r="G105" i="1"/>
  <c r="G65" i="1"/>
  <c r="F66" i="1"/>
  <c r="I65" i="1"/>
  <c r="I105" i="1"/>
  <c r="F22" i="1"/>
  <c r="F64" i="1" s="1"/>
  <c r="F105" i="1" l="1"/>
  <c r="F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<sst xmlns="http://schemas.openxmlformats.org/spreadsheetml/2006/main" count="247" uniqueCount="175">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</sst>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>
        <row r="9">
          <cell r="B9" t="str">
            <v>КОМИСИЯ ЗА ФИНАНСОВ НАДЗОР</v>
          </cell>
          <cell r="F9">
            <v>44012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15042360</v>
          </cell>
          <cell r="H90">
            <v>0</v>
          </cell>
          <cell r="I90">
            <v>66496</v>
          </cell>
          <cell r="J90">
            <v>15324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1431281</v>
          </cell>
          <cell r="H108">
            <v>0</v>
          </cell>
          <cell r="I108">
            <v>672</v>
          </cell>
          <cell r="J108">
            <v>71445</v>
          </cell>
        </row>
        <row r="112">
          <cell r="E112">
            <v>0</v>
          </cell>
          <cell r="G112">
            <v>6639</v>
          </cell>
          <cell r="H112">
            <v>-2</v>
          </cell>
          <cell r="I112">
            <v>0</v>
          </cell>
          <cell r="J112">
            <v>-86769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3515946</v>
          </cell>
          <cell r="H187">
            <v>0</v>
          </cell>
          <cell r="I187">
            <v>-1489</v>
          </cell>
          <cell r="J187">
            <v>862775</v>
          </cell>
        </row>
        <row r="190">
          <cell r="E190">
            <v>312000</v>
          </cell>
          <cell r="G190">
            <v>166999</v>
          </cell>
          <cell r="H190">
            <v>0</v>
          </cell>
          <cell r="I190">
            <v>0</v>
          </cell>
          <cell r="J190">
            <v>17903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654256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506278</v>
          </cell>
          <cell r="H205">
            <v>3831</v>
          </cell>
          <cell r="I205">
            <v>44172</v>
          </cell>
          <cell r="J205">
            <v>0</v>
          </cell>
        </row>
        <row r="223">
          <cell r="E223">
            <v>46000</v>
          </cell>
          <cell r="G223">
            <v>37142</v>
          </cell>
          <cell r="H223">
            <v>0</v>
          </cell>
          <cell r="I223">
            <v>51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33042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48475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-11683366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1524720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-11674</v>
          </cell>
          <cell r="H544">
            <v>0</v>
          </cell>
          <cell r="I544">
            <v>287</v>
          </cell>
          <cell r="J544">
            <v>10214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-3047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-3103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13015</v>
          </cell>
          <cell r="H591">
            <v>5053</v>
          </cell>
          <cell r="I591">
            <v>-18068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44021</v>
          </cell>
        </row>
      </sheetData>
      <sheetData sheetId="3" refreshError="1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1" zoomScale="75" zoomScaleNormal="75" workbookViewId="0">
      <selection activeCell="J47" sqref="J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16547446</v>
      </c>
      <c r="G22" s="357">
        <f>+G23+G25+G36+G37</f>
        <v>16480280</v>
      </c>
      <c r="H22" s="356">
        <f>+H23+H25+H36+H37</f>
        <v>-2</v>
      </c>
      <c r="I22" s="356">
        <f>+I23+I25+I36+I37</f>
        <v>67168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16547446</v>
      </c>
      <c r="G25" s="343">
        <f>+G26+G30+G31+G32+G33</f>
        <v>16480280</v>
      </c>
      <c r="H25" s="342">
        <f>+H26+H30+H31+H32+H33</f>
        <v>-2</v>
      </c>
      <c r="I25" s="342">
        <f>+I26+I30+I31+I32+I33</f>
        <v>67168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15124180</v>
      </c>
      <c r="G30" s="231">
        <f>[1]OTCHET!G90+[1]OTCHET!G93+[1]OTCHET!G94</f>
        <v>15042360</v>
      </c>
      <c r="H30" s="230">
        <f>[1]OTCHET!H90+[1]OTCHET!H93+[1]OTCHET!H94</f>
        <v>0</v>
      </c>
      <c r="I30" s="230">
        <f>[1]OTCHET!I90+[1]OTCHET!I93+[1]OTCHET!I94</f>
        <v>66496</v>
      </c>
      <c r="J30" s="229">
        <f>[1]OTCHET!J90+[1]OTCHET!J93+[1]OTCHET!J94</f>
        <v>15324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1503398</v>
      </c>
      <c r="G31" s="84">
        <f>[1]OTCHET!G108</f>
        <v>1431281</v>
      </c>
      <c r="H31" s="83">
        <f>[1]OTCHET!H108</f>
        <v>0</v>
      </c>
      <c r="I31" s="83">
        <f>[1]OTCHET!I108</f>
        <v>672</v>
      </c>
      <c r="J31" s="82">
        <f>[1]OTCHET!J108</f>
        <v>71445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-80132</v>
      </c>
      <c r="G32" s="84">
        <f>[1]OTCHET!G112+[1]OTCHET!G121+[1]OTCHET!G137+[1]OTCHET!G138</f>
        <v>6639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-86769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6379754</v>
      </c>
      <c r="G38" s="277">
        <f>G39+G43+G44+G46+SUM(G48:G52)+G55</f>
        <v>4798255</v>
      </c>
      <c r="H38" s="276">
        <f>H39+H43+H44+H46+SUM(H48:H52)+H55</f>
        <v>3831</v>
      </c>
      <c r="I38" s="276">
        <f>I39+I43+I44+I46+SUM(I48:I52)+I55</f>
        <v>42734</v>
      </c>
      <c r="J38" s="275">
        <f>J39+J43+J44+J46+SUM(J48:J52)+J55</f>
        <v>1534934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5216390</v>
      </c>
      <c r="G39" s="269">
        <f>SUM(G40:G42)</f>
        <v>3682945</v>
      </c>
      <c r="H39" s="268">
        <f>SUM(H40:H42)</f>
        <v>0</v>
      </c>
      <c r="I39" s="268">
        <f>SUM(I40:I42)</f>
        <v>-1489</v>
      </c>
      <c r="J39" s="267">
        <f>SUM(J40:J42)</f>
        <v>1534934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4377232</v>
      </c>
      <c r="G40" s="261">
        <f>[1]OTCHET!G187</f>
        <v>3515946</v>
      </c>
      <c r="H40" s="260">
        <f>[1]OTCHET!H187</f>
        <v>0</v>
      </c>
      <c r="I40" s="260">
        <f>[1]OTCHET!I187</f>
        <v>-1489</v>
      </c>
      <c r="J40" s="259">
        <f>[1]OTCHET!J187</f>
        <v>862775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312000</v>
      </c>
      <c r="F41" s="254">
        <f>+G41+H41+I41+J41</f>
        <v>184902</v>
      </c>
      <c r="G41" s="253">
        <f>[1]OTCHET!G190</f>
        <v>166999</v>
      </c>
      <c r="H41" s="252">
        <f>[1]OTCHET!H190</f>
        <v>0</v>
      </c>
      <c r="I41" s="252">
        <f>[1]OTCHET!I190</f>
        <v>0</v>
      </c>
      <c r="J41" s="251">
        <f>[1]OTCHET!J190</f>
        <v>17903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1533000</v>
      </c>
      <c r="F42" s="247">
        <f>+G42+H42+I42+J42</f>
        <v>654256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654256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1081847</v>
      </c>
      <c r="G43" s="242">
        <f>+[1]OTCHET!G205+[1]OTCHET!G223+[1]OTCHET!G271</f>
        <v>1033793</v>
      </c>
      <c r="H43" s="241">
        <f>+[1]OTCHET!H205+[1]OTCHET!H223+[1]OTCHET!H271</f>
        <v>3831</v>
      </c>
      <c r="I43" s="241">
        <f>+[1]OTCHET!I205+[1]OTCHET!I223+[1]OTCHET!I271</f>
        <v>44223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81517</v>
      </c>
      <c r="G49" s="84">
        <f>[1]OTCHET!G275+[1]OTCHET!G276+[1]OTCHET!G284+[1]OTCHET!G287</f>
        <v>81517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-10158646</v>
      </c>
      <c r="G56" s="197">
        <f>+G57+G58+G62</f>
        <v>-11683366</v>
      </c>
      <c r="H56" s="196">
        <f>+H57+H58+H62</f>
        <v>0</v>
      </c>
      <c r="I56" s="195">
        <f>+I57+I58+I62</f>
        <v>0</v>
      </c>
      <c r="J56" s="194">
        <f>+J57+J58+J62</f>
        <v>1524720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-11683366</v>
      </c>
      <c r="G57" s="98">
        <f>+[1]OTCHET!G361+[1]OTCHET!G375+[1]OTCHET!G388</f>
        <v>-11683366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1524720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1524720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9046</v>
      </c>
      <c r="G64" s="161">
        <f>+G22-G38+G56-G63</f>
        <v>-1341</v>
      </c>
      <c r="H64" s="160">
        <f>+H22-H38+H56-H63</f>
        <v>-3833</v>
      </c>
      <c r="I64" s="160">
        <f>+I22-I38+I56-I63</f>
        <v>24434</v>
      </c>
      <c r="J64" s="159">
        <f>+J22-J38+J56-J63</f>
        <v>-10214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-9046</v>
      </c>
      <c r="G66" s="147">
        <f>SUM(+G68+G76+G77+G84+G85+G86+G89+G90+G91+G92+G93+G94+G95)</f>
        <v>1341</v>
      </c>
      <c r="H66" s="146">
        <f>SUM(+H68+H76+H77+H84+H85+H86+H89+H90+H91+H92+H93+H94+H95)</f>
        <v>3833</v>
      </c>
      <c r="I66" s="146">
        <f>SUM(+I68+I76+I77+I84+I85+I86+I89+I90+I91+I92+I93+I94+I95)</f>
        <v>-24434</v>
      </c>
      <c r="J66" s="145">
        <f>SUM(+J68+J76+J77+J84+J85+J86+J89+J90+J91+J92+J93+J94+J95)</f>
        <v>10214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-1173</v>
      </c>
      <c r="G86" s="120">
        <f>+G87+G88</f>
        <v>-11674</v>
      </c>
      <c r="H86" s="119">
        <f>+H87+H88</f>
        <v>0</v>
      </c>
      <c r="I86" s="119">
        <f>+I87+I88</f>
        <v>287</v>
      </c>
      <c r="J86" s="118">
        <f>+J87+J88</f>
        <v>10214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-1173</v>
      </c>
      <c r="G88" s="106">
        <f>+[1]OTCHET!G521+[1]OTCHET!G524+[1]OTCHET!G544</f>
        <v>-11674</v>
      </c>
      <c r="H88" s="105">
        <f>+[1]OTCHET!H521+[1]OTCHET!H524+[1]OTCHET!H544</f>
        <v>0</v>
      </c>
      <c r="I88" s="105">
        <f>+[1]OTCHET!I521+[1]OTCHET!I524+[1]OTCHET!I544</f>
        <v>287</v>
      </c>
      <c r="J88" s="104">
        <f>+[1]OTCHET!J521+[1]OTCHET!J524+[1]OTCHET!J544</f>
        <v>10214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-9700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-3047</v>
      </c>
      <c r="I91" s="83">
        <f>+[1]OTCHET!I573+[1]OTCHET!I574+[1]OTCHET!I575+[1]OTCHET!I576+[1]OTCHET!I577+[1]OTCHET!I578+[1]OTCHET!I579</f>
        <v>-6653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13015</v>
      </c>
      <c r="H95" s="76">
        <f>[1]OTCHET!H591</f>
        <v>5053</v>
      </c>
      <c r="I95" s="76">
        <f>[1]OTCHET!I591</f>
        <v>-18068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44021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2020-07-15T06:48:37Z</dcterms:created>
  <dcterms:modified xsi:type="dcterms:W3CDTF">2020-07-15T06:55:32Z</dcterms:modified>
</cp:coreProperties>
</file>