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isk_D\Отчети Форми\New Y\Korekcia\"/>
    </mc:Choice>
  </mc:AlternateContent>
  <bookViews>
    <workbookView xWindow="0" yWindow="0" windowWidth="19200" windowHeight="7080" tabRatio="908"/>
  </bookViews>
  <sheets>
    <sheet name="Navig" sheetId="7076" r:id="rId1"/>
    <sheet name="ГО.1.1" sheetId="7077" r:id="rId2"/>
    <sheet name="ГО.1.2" sheetId="7078" r:id="rId3"/>
    <sheet name="ГО.1.3.Б" sheetId="7079" r:id="rId4"/>
    <sheet name="ГО.1.4.Б" sheetId="7080" r:id="rId5"/>
    <sheet name="ГО.2" sheetId="7081" r:id="rId6"/>
    <sheet name="ГО.3" sheetId="7073" r:id="rId7"/>
    <sheet name="ГО.4" sheetId="7059" r:id="rId8"/>
    <sheet name="ГО.5" sheetId="7060" r:id="rId9"/>
    <sheet name="ГО.6" sheetId="7061" r:id="rId10"/>
    <sheet name="ГО.7" sheetId="7065" r:id="rId11"/>
    <sheet name="ГО.7.1" sheetId="7066" r:id="rId12"/>
    <sheet name="ГО.7.2" sheetId="7067" r:id="rId13"/>
    <sheet name="ГО.7.3" sheetId="7068" r:id="rId14"/>
    <sheet name="ГО.8" sheetId="7075" r:id="rId15"/>
    <sheet name="ПР.1" sheetId="7082" r:id="rId16"/>
    <sheet name="ПР.2" sheetId="7070" r:id="rId17"/>
    <sheet name="ГО.9" sheetId="7053" r:id="rId18"/>
    <sheet name="ГО.10" sheetId="7062" r:id="rId19"/>
    <sheet name="ГО.11" sheetId="7048" r:id="rId20"/>
    <sheet name="ГО.12.1" sheetId="7049" r:id="rId21"/>
    <sheet name="ГО.12.2" sheetId="7050" r:id="rId22"/>
    <sheet name="ГО.13" sheetId="7019" r:id="rId23"/>
    <sheet name="ГО.14" sheetId="7020" r:id="rId24"/>
    <sheet name="ГО.15" sheetId="7063" r:id="rId25"/>
    <sheet name="ГО.16" sheetId="7021" r:id="rId26"/>
    <sheet name="ГО. 17" sheetId="7022" r:id="rId27"/>
    <sheet name="ГО.18" sheetId="7023" r:id="rId28"/>
    <sheet name="ГО.19" sheetId="7032" r:id="rId29"/>
    <sheet name="ГО.20" sheetId="7029" r:id="rId30"/>
    <sheet name="ГО.21" sheetId="7030" r:id="rId31"/>
    <sheet name="ГО.22" sheetId="7031" r:id="rId32"/>
    <sheet name="ГО.23" sheetId="7084" r:id="rId33"/>
    <sheet name="Видове застраховки" sheetId="7046" state="hidden" r:id="rId34"/>
    <sheet name="Списък с банки" sheetId="7042" state="hidden" r:id="rId35"/>
    <sheet name="Списък с валути" sheetId="7044" state="hidden" r:id="rId36"/>
    <sheet name="Държави по ЕИП" sheetId="7045" state="hidden" r:id="rId37"/>
  </sheets>
  <externalReferences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1_?????1" localSheetId="1">#REF!</definedName>
    <definedName name="__1_?????1" localSheetId="2">#REF!</definedName>
    <definedName name="__1_?????1" localSheetId="3">#REF!</definedName>
    <definedName name="__1_?????1" localSheetId="4">#REF!</definedName>
    <definedName name="__1_?????1" localSheetId="5">#REF!</definedName>
    <definedName name="__1_?????1" localSheetId="15">#REF!</definedName>
    <definedName name="__1_?????1">#REF!</definedName>
    <definedName name="__2_?????2" localSheetId="1">#REF!</definedName>
    <definedName name="__2_?????2" localSheetId="2">#REF!</definedName>
    <definedName name="__2_?????2" localSheetId="3">#REF!</definedName>
    <definedName name="__2_?????2" localSheetId="4">#REF!</definedName>
    <definedName name="__2_?????2" localSheetId="5">#REF!</definedName>
    <definedName name="__2_?????2" localSheetId="15">#REF!</definedName>
    <definedName name="__2_?????2">#REF!</definedName>
    <definedName name="__god95" localSheetId="1">[1]база!#REF!</definedName>
    <definedName name="__god95" localSheetId="2">[1]база!#REF!</definedName>
    <definedName name="__god95" localSheetId="3">[1]база!#REF!</definedName>
    <definedName name="__god95" localSheetId="4">[1]база!#REF!</definedName>
    <definedName name="__god95" localSheetId="5">[1]база!#REF!</definedName>
    <definedName name="__god95" localSheetId="15">[1]база!#REF!</definedName>
    <definedName name="__god95">[1]база!#REF!</definedName>
    <definedName name="_1_?????1" localSheetId="1">#REF!</definedName>
    <definedName name="_1_?????1" localSheetId="2">#REF!</definedName>
    <definedName name="_1_?????1" localSheetId="3">#REF!</definedName>
    <definedName name="_1_?????1" localSheetId="4">#REF!</definedName>
    <definedName name="_1_?????1" localSheetId="5">#REF!</definedName>
    <definedName name="_1_?????1" localSheetId="32">#REF!</definedName>
    <definedName name="_1_?????1" localSheetId="15">#REF!</definedName>
    <definedName name="_1_?????1">#REF!</definedName>
    <definedName name="_2_?????2" localSheetId="1">#REF!</definedName>
    <definedName name="_2_?????2" localSheetId="2">#REF!</definedName>
    <definedName name="_2_?????2" localSheetId="3">#REF!</definedName>
    <definedName name="_2_?????2" localSheetId="4">#REF!</definedName>
    <definedName name="_2_?????2" localSheetId="5">#REF!</definedName>
    <definedName name="_2_?????2" localSheetId="32">#REF!</definedName>
    <definedName name="_2_?????2" localSheetId="15">#REF!</definedName>
    <definedName name="_2_?????2">#REF!</definedName>
    <definedName name="_god95" localSheetId="1">[1]база!#REF!</definedName>
    <definedName name="_god95" localSheetId="2">[1]база!#REF!</definedName>
    <definedName name="_god95" localSheetId="3">[1]база!#REF!</definedName>
    <definedName name="_god95" localSheetId="4">[1]база!#REF!</definedName>
    <definedName name="_god95" localSheetId="24">[1]база!#REF!</definedName>
    <definedName name="_god95" localSheetId="5">[1]база!#REF!</definedName>
    <definedName name="_god95" localSheetId="32">[1]база!#REF!</definedName>
    <definedName name="_god95" localSheetId="15">[1]база!#REF!</definedName>
    <definedName name="_god95">[1]база!#REF!</definedName>
    <definedName name="_СМ661" localSheetId="1">#REF!</definedName>
    <definedName name="_СМ661" localSheetId="2">#REF!</definedName>
    <definedName name="_СМ661" localSheetId="3">#REF!</definedName>
    <definedName name="_СМ661" localSheetId="4">#REF!</definedName>
    <definedName name="_СМ661" localSheetId="5">#REF!</definedName>
    <definedName name="_СМ661" localSheetId="32">#REF!</definedName>
    <definedName name="_СМ661" localSheetId="15">#REF!</definedName>
    <definedName name="_СМ661">#REF!</definedName>
    <definedName name="as" localSheetId="5">#REF!</definedName>
    <definedName name="as" localSheetId="32">#REF!</definedName>
    <definedName name="as" localSheetId="15">#REF!</definedName>
    <definedName name="as">#REF!</definedName>
    <definedName name="asd" localSheetId="5">#REF!</definedName>
    <definedName name="asd" localSheetId="32">#REF!</definedName>
    <definedName name="asd" localSheetId="15">#REF!</definedName>
    <definedName name="asd">#REF!</definedName>
    <definedName name="banka" localSheetId="1">'[2]Списък с банки'!$C$2:$C$36</definedName>
    <definedName name="banka" localSheetId="2">'[2]Списък с банки'!$C$2:$C$36</definedName>
    <definedName name="banka" localSheetId="3">'[2]Списък с банки'!$C$2:$C$36</definedName>
    <definedName name="banka" localSheetId="4">#REF!</definedName>
    <definedName name="banka" localSheetId="5">'[3]Списък с банки'!$C$2:$C$36</definedName>
    <definedName name="banka" localSheetId="32">'[4]Списък с банки'!$C$2:$C$30</definedName>
    <definedName name="banka" localSheetId="6">'[5]Списък с банки'!$C$2:$C$36</definedName>
    <definedName name="banka" localSheetId="15">'[6]Списък с банки'!$C$2:$C$36</definedName>
    <definedName name="banka">'Списък с банки'!$C$2:$C$36</definedName>
    <definedName name="dargava" localSheetId="1">'[2]Държави по ЕИП'!$C$2:$C$57</definedName>
    <definedName name="dargava" localSheetId="2">'[2]Държави по ЕИП'!$C$2:$C$57</definedName>
    <definedName name="dargava" localSheetId="3">'[2]Държави по ЕИП'!$C$2:$C$57</definedName>
    <definedName name="dargava" localSheetId="4">#REF!</definedName>
    <definedName name="dargava" localSheetId="5">'[3]Държави по ЕИП'!$C$2:$C$57</definedName>
    <definedName name="dargava" localSheetId="32">'[4]Държави по ЕИП'!$C$2:$C$57</definedName>
    <definedName name="dargava" localSheetId="6">'[5]Държави по ЕИП'!$C$2:$C$57</definedName>
    <definedName name="dargava" localSheetId="15">'[6]Държави по ЕИП'!$C$2:$C$57</definedName>
    <definedName name="dargava">'Държави по ЕИП'!$C$2:$C$57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32">#REF!</definedName>
    <definedName name="_xlnm.Database" localSheetId="15">#REF!</definedName>
    <definedName name="_xlnm.Database">#REF!</definedName>
    <definedName name="dividents" localSheetId="5">#REF!</definedName>
    <definedName name="dividents" localSheetId="32">#REF!</definedName>
    <definedName name="dividents" localSheetId="15">#REF!</definedName>
    <definedName name="dividents">#REF!</definedName>
    <definedName name="DS0_S0" localSheetId="24">OFFSET(#REF!,1,-1,MAX(2,COUNTA(OFFSET(#REF!,1,0,16382,1))+1),1)</definedName>
    <definedName name="DS0_S0" localSheetId="5">OFFSET(#REF!,1,-1,MAX(2,COUNTA(OFFSET(#REF!,1,0,16382,1))+1),1)</definedName>
    <definedName name="DS0_S0" localSheetId="32">OFFSET(#REF!,1,-1,MAX(2,COUNTA(OFFSET(#REF!,1,0,16382,1))+1),1)</definedName>
    <definedName name="DS0_S0" localSheetId="15">OFFSET(#REF!,1,-1,MAX(2,COUNTA(OFFSET(#REF!,1,0,16382,1))+1),1)</definedName>
    <definedName name="DS0_S0">OFFSET(#REF!,1,-1,MAX(2,COUNTA(OFFSET(#REF!,1,0,16382,1))+1),1)</definedName>
    <definedName name="DS0_S1" localSheetId="24">OFFSET(#REF!,1,0,MAX(2,COUNTA(OFFSET(#REF!,1,0,16382,1))+1),1)</definedName>
    <definedName name="DS0_S1" localSheetId="5">OFFSET(#REF!,1,0,MAX(2,COUNTA(OFFSET(#REF!,1,0,16382,1))+1),1)</definedName>
    <definedName name="DS0_S1" localSheetId="32">OFFSET(#REF!,1,0,MAX(2,COUNTA(OFFSET(#REF!,1,0,16382,1))+1),1)</definedName>
    <definedName name="DS0_S1" localSheetId="15">OFFSET(#REF!,1,0,MAX(2,COUNTA(OFFSET(#REF!,1,0,16382,1))+1),1)</definedName>
    <definedName name="DS0_S1">OFFSET(#REF!,1,0,MAX(2,COUNTA(OFFSET(#REF!,1,0,16382,1))+1),1)</definedName>
    <definedName name="fghj" localSheetId="24">#REF!</definedName>
    <definedName name="fghj" localSheetId="5">#REF!</definedName>
    <definedName name="fghj" localSheetId="32">#REF!</definedName>
    <definedName name="fghj" localSheetId="15">#REF!</definedName>
    <definedName name="fghj">#REF!</definedName>
    <definedName name="gfhj" localSheetId="5">#REF!</definedName>
    <definedName name="gfhj" localSheetId="32">#REF!</definedName>
    <definedName name="gfhj" localSheetId="15">#REF!</definedName>
    <definedName name="gfhj">#REF!</definedName>
    <definedName name="GO1.4B">#REF!</definedName>
    <definedName name="Increase_in_premium" localSheetId="5">#REF!</definedName>
    <definedName name="Increase_in_premium" localSheetId="32">#REF!</definedName>
    <definedName name="Increase_in_premium" localSheetId="15">#REF!</definedName>
    <definedName name="Increase_in_premium">#REF!</definedName>
    <definedName name="maxRate" localSheetId="5">#REF!</definedName>
    <definedName name="maxRate" localSheetId="32">#REF!</definedName>
    <definedName name="maxRate" localSheetId="15">#REF!</definedName>
    <definedName name="maxRate">#REF!</definedName>
    <definedName name="minRate" localSheetId="5">#REF!</definedName>
    <definedName name="minRate" localSheetId="32">#REF!</definedName>
    <definedName name="minRate" localSheetId="15">#REF!</definedName>
    <definedName name="minRate">#REF!</definedName>
    <definedName name="other" localSheetId="5">#REF!</definedName>
    <definedName name="other" localSheetId="32">#REF!</definedName>
    <definedName name="other" localSheetId="15">#REF!</definedName>
    <definedName name="other">#REF!</definedName>
    <definedName name="other2" localSheetId="5">#REF!</definedName>
    <definedName name="other2" localSheetId="32">#REF!</definedName>
    <definedName name="other2" localSheetId="15">#REF!</definedName>
    <definedName name="other2">#REF!</definedName>
    <definedName name="P158_2451" localSheetId="34">'Списък с банки'!#REF!</definedName>
    <definedName name="P186_2869" localSheetId="34">'Списък с банки'!#REF!</definedName>
    <definedName name="P309_4668" localSheetId="34">'Списък с банки'!#REF!</definedName>
    <definedName name="PP" localSheetId="24">'[7]Граница-спрямо премиите 2006'!#REF!</definedName>
    <definedName name="PP" localSheetId="5">'[7]Граница-спрямо премиите 2006'!#REF!</definedName>
    <definedName name="PP" localSheetId="32">'[7]Граница-спрямо премиите 2006'!#REF!</definedName>
    <definedName name="PP" localSheetId="15">'[7]Граница-спрямо премиите 2006'!#REF!</definedName>
    <definedName name="PP">'[7]Граница-спрямо премиите 2006'!#REF!</definedName>
    <definedName name="Premium_earned_1999" localSheetId="1">#REF!</definedName>
    <definedName name="Premium_earned_1999" localSheetId="2">#REF!</definedName>
    <definedName name="Premium_earned_1999" localSheetId="3">#REF!</definedName>
    <definedName name="Premium_earned_1999" localSheetId="4">#REF!</definedName>
    <definedName name="Premium_earned_1999" localSheetId="5">#REF!</definedName>
    <definedName name="Premium_earned_1999" localSheetId="32">#REF!</definedName>
    <definedName name="Premium_earned_1999" localSheetId="15">#REF!</definedName>
    <definedName name="Premium_earned_1999">#REF!</definedName>
    <definedName name="Premium_earned_2000" localSheetId="5">#REF!</definedName>
    <definedName name="Premium_earned_2000" localSheetId="32">#REF!</definedName>
    <definedName name="Premium_earned_2000" localSheetId="15">#REF!</definedName>
    <definedName name="Premium_earned_2000">#REF!</definedName>
    <definedName name="Premium2000" localSheetId="24">#REF!</definedName>
    <definedName name="Premium2000" localSheetId="5">#REF!</definedName>
    <definedName name="Premium2000" localSheetId="32">#REF!</definedName>
    <definedName name="Premium2000" localSheetId="15">#REF!</definedName>
    <definedName name="Premium2000">#REF!</definedName>
    <definedName name="Premium99" localSheetId="24">#REF!</definedName>
    <definedName name="Premium99" localSheetId="32">#REF!</definedName>
    <definedName name="Premium99" localSheetId="15">#REF!</definedName>
    <definedName name="Premium99">#REF!</definedName>
    <definedName name="PremiumIncrease" localSheetId="24">#REF!</definedName>
    <definedName name="PremiumIncrease" localSheetId="5">#REF!</definedName>
    <definedName name="PremiumIncrease" localSheetId="32">#REF!</definedName>
    <definedName name="PremiumIncrease" localSheetId="15">#REF!</definedName>
    <definedName name="PremiumIncrease">#REF!</definedName>
    <definedName name="_xlnm.Print_Area" localSheetId="1">ГО.1.1!$A$1:$AN$38</definedName>
    <definedName name="_xlnm.Print_Area" localSheetId="2">ГО.1.2!$A$1:$X$38</definedName>
    <definedName name="_xlnm.Print_Area" localSheetId="3">ГО.1.3.Б!$A$1:$C$60</definedName>
    <definedName name="_xlnm.Print_Area" localSheetId="4">ГО.1.4.Б!$A$1:$C$30</definedName>
    <definedName name="_xlnm.Print_Area" localSheetId="18">ГО.10!$A$1:$C$30</definedName>
    <definedName name="_xlnm.Print_Area" localSheetId="19">ГО.11!$A$1:$U$58</definedName>
    <definedName name="_xlnm.Print_Area" localSheetId="20">ГО.12.1!$A$1:$BL$43</definedName>
    <definedName name="_xlnm.Print_Area" localSheetId="22">ГО.13!$A$1:$F$54</definedName>
    <definedName name="_xlnm.Print_Area" localSheetId="23">ГО.14!$A$1:$O$69</definedName>
    <definedName name="_xlnm.Print_Area" localSheetId="24">ГО.15!$A$1:$H$21</definedName>
    <definedName name="_xlnm.Print_Area" localSheetId="27">ГО.18!$A$1:$R$33</definedName>
    <definedName name="_xlnm.Print_Area" localSheetId="28">ГО.19!$A$1:$D$138</definedName>
    <definedName name="_xlnm.Print_Area" localSheetId="5">ГО.2!$A$1:$AE$31</definedName>
    <definedName name="_xlnm.Print_Area" localSheetId="30">ГО.21!$A$1:$D$52</definedName>
    <definedName name="_xlnm.Print_Area" localSheetId="31">ГО.22!$A$1:$I$31</definedName>
    <definedName name="_xlnm.Print_Area" localSheetId="32">ГО.23!$A$1:$R$101</definedName>
    <definedName name="_xlnm.Print_Area" localSheetId="6">ГО.3!$A$1:$E$38</definedName>
    <definedName name="_xlnm.Print_Area" localSheetId="7">ГО.4!$A$1:$J$38</definedName>
    <definedName name="_xlnm.Print_Area" localSheetId="8">ГО.5!$A$1:$W$39</definedName>
    <definedName name="_xlnm.Print_Area" localSheetId="9">ГО.6!$A$1:$AX$39</definedName>
    <definedName name="_xlnm.Print_Area" localSheetId="10">ГО.7!$A$1:$Y$38</definedName>
    <definedName name="_xlnm.Print_Area" localSheetId="11">ГО.7.1!$A$1:$Y$38</definedName>
    <definedName name="_xlnm.Print_Area" localSheetId="12">ГО.7.2!$A$1:$Y$39</definedName>
    <definedName name="_xlnm.Print_Area" localSheetId="13">ГО.7.3!$A$1:$Y$39</definedName>
    <definedName name="_xlnm.Print_Area" localSheetId="14">ГО.8!$A$1:$V$38</definedName>
    <definedName name="_xlnm.Print_Area" localSheetId="17">ГО.9!$A$1:$L$48</definedName>
    <definedName name="_xlnm.Print_Area" localSheetId="15">ПР.1!$A$1:$P$38</definedName>
    <definedName name="_xlnm.Print_Area" localSheetId="16">ПР.2!$A$1:$P$38</definedName>
    <definedName name="_xlnm.Print_Titles" localSheetId="1">ГО.1.1!$A:$A</definedName>
    <definedName name="_xlnm.Print_Titles" localSheetId="28">ГО.19!$1:$4</definedName>
    <definedName name="_xlnm.Print_Titles" localSheetId="29">ГО.20!$1:$4</definedName>
    <definedName name="_xlnm.Print_Titles" localSheetId="9">ГО.6!$A:$A</definedName>
    <definedName name="profit1" localSheetId="1">#REF!</definedName>
    <definedName name="profit1" localSheetId="2">#REF!</definedName>
    <definedName name="profit1" localSheetId="3">#REF!</definedName>
    <definedName name="profit1" localSheetId="4">#REF!</definedName>
    <definedName name="profit1" localSheetId="5">#REF!</definedName>
    <definedName name="profit1" localSheetId="32">#REF!</definedName>
    <definedName name="profit1" localSheetId="15">#REF!</definedName>
    <definedName name="profit1">#REF!</definedName>
    <definedName name="Profit2" localSheetId="5">#REF!</definedName>
    <definedName name="Profit2" localSheetId="32">#REF!</definedName>
    <definedName name="Profit2" localSheetId="15">#REF!</definedName>
    <definedName name="Profit2">#REF!</definedName>
    <definedName name="Rate31" localSheetId="5">#REF!</definedName>
    <definedName name="Rate31" localSheetId="32">#REF!</definedName>
    <definedName name="Rate31" localSheetId="15">#REF!</definedName>
    <definedName name="Rate31">#REF!</definedName>
    <definedName name="sd" localSheetId="5">#REF!</definedName>
    <definedName name="sd" localSheetId="32">#REF!</definedName>
    <definedName name="sd" localSheetId="15">#REF!</definedName>
    <definedName name="sd">#REF!</definedName>
    <definedName name="services" localSheetId="5">#REF!</definedName>
    <definedName name="services" localSheetId="32">#REF!</definedName>
    <definedName name="services" localSheetId="15">#REF!</definedName>
    <definedName name="services">#REF!</definedName>
    <definedName name="typeins" localSheetId="1">'[2]Видове застраховки'!$B$2:$B$24</definedName>
    <definedName name="typeins" localSheetId="2">'[2]Видове застраховки'!$B$2:$B$24</definedName>
    <definedName name="typeins" localSheetId="3">'[2]Видове застраховки'!$B$2:$B$24</definedName>
    <definedName name="typeins" localSheetId="4">#REF!</definedName>
    <definedName name="typeins" localSheetId="5">'[3]Видове застраховки'!$B$2:$B$24</definedName>
    <definedName name="typeins" localSheetId="32">#REF!</definedName>
    <definedName name="typeins" localSheetId="6">'[5]Видове застраховки'!$B$2:$B$24</definedName>
    <definedName name="typeins" localSheetId="15">'[6]Видове застраховки'!$B$2:$B$24</definedName>
    <definedName name="typeins">'Видове застраховки'!$B$2:$B$24</definedName>
    <definedName name="v">[1]база!#REF!</definedName>
    <definedName name="valuti" localSheetId="1">'[2]Списък с валути'!$C$2:$C$46</definedName>
    <definedName name="valuti" localSheetId="2">'[2]Списък с валути'!$C$2:$C$46</definedName>
    <definedName name="valuti" localSheetId="3">'[2]Списък с валути'!$C$2:$C$46</definedName>
    <definedName name="valuti" localSheetId="4">#REF!</definedName>
    <definedName name="valuti" localSheetId="5">'[3]Списък с валути'!$C$2:$C$46</definedName>
    <definedName name="valuti" localSheetId="32">'[4]Списък с валути'!$C$2:$C$43</definedName>
    <definedName name="valuti" localSheetId="6">'[5]Списък с валути'!$C$2:$C$46</definedName>
    <definedName name="valuti" localSheetId="15">'[6]Списък с валути'!$C$2:$C$46</definedName>
    <definedName name="valuti">'Списък с валути'!$C$2:$C$46</definedName>
    <definedName name="XS014562443" localSheetId="5">'[8]T-Securities_Trade 2001'!$F$5</definedName>
    <definedName name="XS014562443">'[8]T-Securities_Trade 2001'!$F$5</definedName>
    <definedName name="АКВИЗ" localSheetId="1">#REF!</definedName>
    <definedName name="АКВИЗ" localSheetId="2">#REF!</definedName>
    <definedName name="АКВИЗ" localSheetId="3">#REF!</definedName>
    <definedName name="АКВИЗ" localSheetId="4">#REF!</definedName>
    <definedName name="АКВИЗ" localSheetId="5">#REF!</definedName>
    <definedName name="АКВИЗ" localSheetId="32">#REF!</definedName>
    <definedName name="АКВИЗ" localSheetId="15">#REF!</definedName>
    <definedName name="АКВИЗ">#REF!</definedName>
    <definedName name="гг" localSheetId="24">'[7]Граница-спрямо премиите 2006'!#REF!</definedName>
    <definedName name="гг" localSheetId="5">'[7]Граница-спрямо премиите 2006'!#REF!</definedName>
    <definedName name="гг" localSheetId="32">'[7]Граница-спрямо премиите 2006'!#REF!</definedName>
    <definedName name="гг" localSheetId="15">'[7]Граница-спрямо премиите 2006'!#REF!</definedName>
    <definedName name="гг">'[7]Граница-спрямо премиите 2006'!#REF!</definedName>
    <definedName name="ГФ" localSheetId="1">#REF!</definedName>
    <definedName name="ГФ" localSheetId="2">#REF!</definedName>
    <definedName name="ГФ" localSheetId="3">#REF!</definedName>
    <definedName name="ГФ" localSheetId="4">#REF!</definedName>
    <definedName name="ГФ" localSheetId="5">#REF!</definedName>
    <definedName name="ГФ" localSheetId="32">#REF!</definedName>
    <definedName name="ГФ" localSheetId="15">#REF!</definedName>
    <definedName name="ГФ">#REF!</definedName>
    <definedName name="ДЗН" localSheetId="5">#REF!</definedName>
    <definedName name="ДЗН" localSheetId="32">#REF!</definedName>
    <definedName name="ДЗН" localSheetId="15">#REF!</definedName>
    <definedName name="ДЗН">#REF!</definedName>
    <definedName name="ЕИП">'[4]Държави по ЕИП'!$F$2:$F$33</definedName>
    <definedName name="Застраховки">'[4]Видове застраховки'!$A$2:$A$30</definedName>
    <definedName name="ИЗГ_ДОГ" localSheetId="5">#REF!</definedName>
    <definedName name="ИЗГ_ДОГ" localSheetId="32">#REF!</definedName>
    <definedName name="ИЗГ_ДОГ" localSheetId="15">#REF!</definedName>
    <definedName name="ИЗГ_ДОГ">#REF!</definedName>
    <definedName name="ИЗПЛ_АКТ_З" localSheetId="5">#REF!</definedName>
    <definedName name="ИЗПЛ_АКТ_З" localSheetId="32">#REF!</definedName>
    <definedName name="ИЗПЛ_АКТ_З" localSheetId="15">#REF!</definedName>
    <definedName name="ИЗПЛ_АКТ_З">#REF!</definedName>
    <definedName name="ИЗПЛ_ДИР_З" localSheetId="5">#REF!</definedName>
    <definedName name="ИЗПЛ_ДИР_З" localSheetId="32">#REF!</definedName>
    <definedName name="ИЗПЛ_ДИР_З" localSheetId="15">#REF!</definedName>
    <definedName name="ИЗПЛ_ДИР_З">#REF!</definedName>
    <definedName name="Имоти">[4]Имоти!$C$2:$C$56</definedName>
    <definedName name="КОМ" localSheetId="5">#REF!</definedName>
    <definedName name="КОМ" localSheetId="32">#REF!</definedName>
    <definedName name="КОМ" localSheetId="15">#REF!</definedName>
    <definedName name="КОМ">#REF!</definedName>
    <definedName name="КОРП_Д" localSheetId="5">#REF!</definedName>
    <definedName name="КОРП_Д" localSheetId="32">#REF!</definedName>
    <definedName name="КОРП_Д" localSheetId="15">#REF!</definedName>
    <definedName name="КОРП_Д">#REF!</definedName>
    <definedName name="КОРП_ДАН" localSheetId="5">#REF!</definedName>
    <definedName name="КОРП_ДАН" localSheetId="32">#REF!</definedName>
    <definedName name="КОРП_ДАН" localSheetId="15">#REF!</definedName>
    <definedName name="КОРП_ДАН">#REF!</definedName>
    <definedName name="НЕТО_П" localSheetId="5">#REF!</definedName>
    <definedName name="НЕТО_П" localSheetId="32">#REF!</definedName>
    <definedName name="НЕТО_П" localSheetId="15">#REF!</definedName>
    <definedName name="НЕТО_П">#REF!</definedName>
    <definedName name="ОБЕЗЩ_ПРЕЗ" localSheetId="5">#REF!</definedName>
    <definedName name="ОБЕЗЩ_ПРЕЗ" localSheetId="32">#REF!</definedName>
    <definedName name="ОБЕЗЩ_ПРЕЗ" localSheetId="15">#REF!</definedName>
    <definedName name="ОБЕЗЩ_ПРЕЗ">#REF!</definedName>
    <definedName name="ОБР_ПРЕДЛ" localSheetId="5">#REF!</definedName>
    <definedName name="ОБР_ПРЕДЛ" localSheetId="32">#REF!</definedName>
    <definedName name="ОБР_ПРЕДЛ" localSheetId="15">#REF!</definedName>
    <definedName name="ОБР_ПРЕДЛ">#REF!</definedName>
    <definedName name="ОРГ_Р" localSheetId="5">#REF!</definedName>
    <definedName name="ОРГ_Р" localSheetId="32">#REF!</definedName>
    <definedName name="ОРГ_Р" localSheetId="15">#REF!</definedName>
    <definedName name="ОРГ_Р">#REF!</definedName>
    <definedName name="П1" localSheetId="5">'[7]Граница-спрямо премиите 2006'!$B$45</definedName>
    <definedName name="П1">'[7]Граница-спрямо премиите 2006'!$B$45</definedName>
    <definedName name="П2" localSheetId="5">'[7]Граница-спрямо премиите 2006'!$B$48</definedName>
    <definedName name="П2">'[7]Граница-спрямо премиите 2006'!$B$48</definedName>
    <definedName name="ПП" localSheetId="5">'[7]Граница-спрямо премиите 2006'!$B$2</definedName>
    <definedName name="ПП">'[7]Граница-спрямо премиите 2006'!$B$2</definedName>
    <definedName name="ПП_ПР_АКПР" localSheetId="1">#REF!</definedName>
    <definedName name="ПП_ПР_АКПР" localSheetId="2">#REF!</definedName>
    <definedName name="ПП_ПР_АКПР" localSheetId="3">#REF!</definedName>
    <definedName name="ПП_ПР_АКПР" localSheetId="4">#REF!</definedName>
    <definedName name="ПП_ПР_АКПР" localSheetId="5">#REF!</definedName>
    <definedName name="ПП_ПР_АКПР" localSheetId="32">#REF!</definedName>
    <definedName name="ПП_ПР_АКПР" localSheetId="15">#REF!</definedName>
    <definedName name="ПП_ПР_АКПР">#REF!</definedName>
    <definedName name="ППкрай" localSheetId="5">'[7]Граница-спрямо премиите 2006'!$B$8</definedName>
    <definedName name="ППкрай">'[7]Граница-спрямо премиите 2006'!$B$8</definedName>
    <definedName name="ППн" localSheetId="24">'[7]Граница-спрямо премиите 2006'!#REF!</definedName>
    <definedName name="ППн" localSheetId="5">'[7]Граница-спрямо премиите 2006'!#REF!</definedName>
    <definedName name="ППн" localSheetId="32">'[7]Граница-спрямо премиите 2006'!#REF!</definedName>
    <definedName name="ППн" localSheetId="15">'[7]Граница-спрямо премиите 2006'!#REF!</definedName>
    <definedName name="ППн">'[7]Граница-спрямо премиите 2006'!#REF!</definedName>
    <definedName name="ППначало" localSheetId="5">'[7]Граница-спрямо премиите 2006'!$B$5</definedName>
    <definedName name="ППначало">'[7]Граница-спрямо премиите 2006'!$B$5</definedName>
    <definedName name="ППркрай11" localSheetId="5">'[7]Граница-спрямо премиите 2006'!$B$19</definedName>
    <definedName name="ППркрай11">'[7]Граница-спрямо премиите 2006'!$B$19</definedName>
    <definedName name="ППркрай12" localSheetId="5">'[7]Граница-спрямо премиите 2006'!$B$30</definedName>
    <definedName name="ППркрай12">'[7]Граница-спрямо премиите 2006'!$B$30</definedName>
    <definedName name="ППркрай13" localSheetId="5">'[7]Граница-спрямо премиите 2006'!$B$41</definedName>
    <definedName name="ППркрай13">'[7]Граница-спрямо премиите 2006'!$B$41</definedName>
    <definedName name="ППрначало11" localSheetId="5">'[7]Граница-спрямо премиите 2006'!$B$16</definedName>
    <definedName name="ППрначало11">'[7]Граница-спрямо премиите 2006'!$B$16</definedName>
    <definedName name="ППрначало12" localSheetId="5">'[7]Граница-спрямо премиите 2006'!$B$27</definedName>
    <definedName name="ППрначало12">'[7]Граница-спрямо премиите 2006'!$B$27</definedName>
    <definedName name="ППрначало13" localSheetId="5">'[7]Граница-спрямо премиите 2006'!$B$38</definedName>
    <definedName name="ППрначало13">'[7]Граница-спрямо премиите 2006'!$B$38</definedName>
    <definedName name="ПР_М" localSheetId="1">#REF!</definedName>
    <definedName name="ПР_М" localSheetId="2">#REF!</definedName>
    <definedName name="ПР_М" localSheetId="3">#REF!</definedName>
    <definedName name="ПР_М" localSheetId="4">#REF!</definedName>
    <definedName name="ПР_М" localSheetId="5">#REF!</definedName>
    <definedName name="ПР_М" localSheetId="32">#REF!</definedName>
    <definedName name="ПР_М" localSheetId="15">#REF!</definedName>
    <definedName name="ПР_М">#REF!</definedName>
    <definedName name="Пр11" localSheetId="5">'[7]Граница-спрямо премиите 2006'!$B$13</definedName>
    <definedName name="Пр11">'[7]Граница-спрямо премиите 2006'!$B$13</definedName>
    <definedName name="Пр12" localSheetId="5">'[7]Граница-спрямо премиите 2006'!$B$24</definedName>
    <definedName name="Пр12">'[7]Граница-спрямо премиите 2006'!$B$24</definedName>
    <definedName name="Пр13" localSheetId="5">'[7]Граница-спрямо премиите 2006'!$B$35</definedName>
    <definedName name="Пр13">'[7]Граница-спрямо премиите 2006'!$B$35</definedName>
    <definedName name="ПРЕМ_АКТ_ПР" localSheetId="1">#REF!</definedName>
    <definedName name="ПРЕМ_АКТ_ПР" localSheetId="2">#REF!</definedName>
    <definedName name="ПРЕМ_АКТ_ПР" localSheetId="3">#REF!</definedName>
    <definedName name="ПРЕМ_АКТ_ПР" localSheetId="4">#REF!</definedName>
    <definedName name="ПРЕМ_АКТ_ПР" localSheetId="5">#REF!</definedName>
    <definedName name="ПРЕМ_АКТ_ПР" localSheetId="32">#REF!</definedName>
    <definedName name="ПРЕМ_АКТ_ПР" localSheetId="15">#REF!</definedName>
    <definedName name="ПРЕМ_АКТ_ПР">#REF!</definedName>
    <definedName name="ПРЕМ_ДИР_З" localSheetId="5">#REF!</definedName>
    <definedName name="ПРЕМ_ДИР_З" localSheetId="32">#REF!</definedName>
    <definedName name="ПРЕМ_ДИР_З" localSheetId="15">#REF!</definedName>
    <definedName name="ПРЕМ_ДИР_З">#REF!</definedName>
    <definedName name="проц_необ" localSheetId="5">#REF!</definedName>
    <definedName name="проц_необ" localSheetId="32">#REF!</definedName>
    <definedName name="проц_необ" localSheetId="15">#REF!</definedName>
    <definedName name="проц_необ">#REF!</definedName>
    <definedName name="проц_необ_пас" localSheetId="5">#REF!</definedName>
    <definedName name="проц_необ_пас" localSheetId="32">#REF!</definedName>
    <definedName name="проц_необ_пас" localSheetId="15">#REF!</definedName>
    <definedName name="проц_необ_пас">#REF!</definedName>
    <definedName name="ПРОЦ_РЕГР" localSheetId="24">#REF!</definedName>
    <definedName name="ПРОЦ_РЕГР" localSheetId="5">#REF!</definedName>
    <definedName name="ПРОЦ_РЕГР" localSheetId="32">#REF!</definedName>
    <definedName name="ПРОЦ_РЕГР" localSheetId="15">#REF!</definedName>
    <definedName name="ПРОЦ_РЕГР">#REF!</definedName>
    <definedName name="Р_ЦУ" localSheetId="5">#REF!</definedName>
    <definedName name="Р_ЦУ" localSheetId="32">#REF!</definedName>
    <definedName name="Р_ЦУ" localSheetId="15">#REF!</definedName>
    <definedName name="Р_ЦУ">#REF!</definedName>
    <definedName name="РЕКЛАМА" localSheetId="5">#REF!</definedName>
    <definedName name="РЕКЛАМА" localSheetId="32">#REF!</definedName>
    <definedName name="РЕКЛАМА" localSheetId="15">#REF!</definedName>
    <definedName name="РЕКЛАМА">#REF!</definedName>
    <definedName name="СМ661" localSheetId="5">#REF!</definedName>
    <definedName name="СМ661" localSheetId="32">#REF!</definedName>
    <definedName name="СМ661" localSheetId="15">#REF!</definedName>
    <definedName name="СМ661">#REF!</definedName>
    <definedName name="СМ681" localSheetId="5">#REF!</definedName>
    <definedName name="СМ681" localSheetId="32">#REF!</definedName>
    <definedName name="СМ681" localSheetId="15">#REF!</definedName>
    <definedName name="СМ681">#REF!</definedName>
    <definedName name="Ф_ЗЕМ" localSheetId="5">#REF!</definedName>
    <definedName name="Ф_ЗЕМ" localSheetId="32">#REF!</definedName>
    <definedName name="Ф_ЗЕМ" localSheetId="15">#REF!</definedName>
    <definedName name="Ф_ЗЕМ">#REF!</definedName>
  </definedNames>
  <calcPr calcId="162913"/>
</workbook>
</file>

<file path=xl/calcChain.xml><?xml version="1.0" encoding="utf-8"?>
<calcChain xmlns="http://schemas.openxmlformats.org/spreadsheetml/2006/main">
  <c r="I43" i="7020" l="1"/>
  <c r="J43" i="7020"/>
  <c r="K43" i="7020"/>
  <c r="L43" i="7020"/>
  <c r="H43" i="7020"/>
  <c r="C21" i="7073" l="1"/>
  <c r="BF9" i="7049" l="1"/>
  <c r="BG9" i="7049"/>
  <c r="BH9" i="7049"/>
  <c r="BI9" i="7049"/>
  <c r="BJ9" i="7049"/>
  <c r="BK9" i="7049"/>
  <c r="BL9" i="7049"/>
  <c r="BF10" i="7049"/>
  <c r="BG10" i="7049"/>
  <c r="BH10" i="7049"/>
  <c r="BI10" i="7049"/>
  <c r="BJ10" i="7049"/>
  <c r="BK10" i="7049"/>
  <c r="BL10" i="7049"/>
  <c r="BF11" i="7049"/>
  <c r="BG11" i="7049"/>
  <c r="BH11" i="7049"/>
  <c r="BI11" i="7049"/>
  <c r="BJ11" i="7049"/>
  <c r="BK11" i="7049"/>
  <c r="BL11" i="7049"/>
  <c r="BF12" i="7049"/>
  <c r="BG12" i="7049"/>
  <c r="BH12" i="7049"/>
  <c r="BI12" i="7049"/>
  <c r="BJ12" i="7049"/>
  <c r="BK12" i="7049"/>
  <c r="BL12" i="7049"/>
  <c r="BF13" i="7049"/>
  <c r="BG13" i="7049"/>
  <c r="BH13" i="7049"/>
  <c r="BI13" i="7049"/>
  <c r="BJ13" i="7049"/>
  <c r="BK13" i="7049"/>
  <c r="BL13" i="7049"/>
  <c r="BF14" i="7049"/>
  <c r="BG14" i="7049"/>
  <c r="BH14" i="7049"/>
  <c r="BI14" i="7049"/>
  <c r="BJ14" i="7049"/>
  <c r="BK14" i="7049"/>
  <c r="BL14" i="7049"/>
  <c r="BF15" i="7049"/>
  <c r="BG15" i="7049"/>
  <c r="BH15" i="7049"/>
  <c r="BI15" i="7049"/>
  <c r="BJ15" i="7049"/>
  <c r="BK15" i="7049"/>
  <c r="BL15" i="7049"/>
  <c r="BF16" i="7049"/>
  <c r="BG16" i="7049"/>
  <c r="BH16" i="7049"/>
  <c r="BI16" i="7049"/>
  <c r="BJ16" i="7049"/>
  <c r="BK16" i="7049"/>
  <c r="BL16" i="7049"/>
  <c r="BF17" i="7049"/>
  <c r="BG17" i="7049"/>
  <c r="BH17" i="7049"/>
  <c r="BI17" i="7049"/>
  <c r="BJ17" i="7049"/>
  <c r="BK17" i="7049"/>
  <c r="BL17" i="7049"/>
  <c r="BF18" i="7049"/>
  <c r="BG18" i="7049"/>
  <c r="BH18" i="7049"/>
  <c r="BI18" i="7049"/>
  <c r="BJ18" i="7049"/>
  <c r="BK18" i="7049"/>
  <c r="BL18" i="7049"/>
  <c r="BF19" i="7049"/>
  <c r="BG19" i="7049"/>
  <c r="BH19" i="7049"/>
  <c r="BI19" i="7049"/>
  <c r="BJ19" i="7049"/>
  <c r="BK19" i="7049"/>
  <c r="BL19" i="7049"/>
  <c r="BF20" i="7049"/>
  <c r="BG20" i="7049"/>
  <c r="BH20" i="7049"/>
  <c r="BI20" i="7049"/>
  <c r="BJ20" i="7049"/>
  <c r="BK20" i="7049"/>
  <c r="BL20" i="7049"/>
  <c r="BF21" i="7049"/>
  <c r="BG21" i="7049"/>
  <c r="BH21" i="7049"/>
  <c r="BI21" i="7049"/>
  <c r="BJ21" i="7049"/>
  <c r="BK21" i="7049"/>
  <c r="BL21" i="7049"/>
  <c r="BF22" i="7049"/>
  <c r="BG22" i="7049"/>
  <c r="BH22" i="7049"/>
  <c r="BI22" i="7049"/>
  <c r="BJ22" i="7049"/>
  <c r="BK22" i="7049"/>
  <c r="BL22" i="7049"/>
  <c r="BF23" i="7049"/>
  <c r="BG23" i="7049"/>
  <c r="BH23" i="7049"/>
  <c r="BI23" i="7049"/>
  <c r="BJ23" i="7049"/>
  <c r="BK23" i="7049"/>
  <c r="BL23" i="7049"/>
  <c r="BF24" i="7049"/>
  <c r="BG24" i="7049"/>
  <c r="BH24" i="7049"/>
  <c r="BI24" i="7049"/>
  <c r="BJ24" i="7049"/>
  <c r="BK24" i="7049"/>
  <c r="BL24" i="7049"/>
  <c r="BF25" i="7049"/>
  <c r="BG25" i="7049"/>
  <c r="BH25" i="7049"/>
  <c r="BI25" i="7049"/>
  <c r="BJ25" i="7049"/>
  <c r="BK25" i="7049"/>
  <c r="BL25" i="7049"/>
  <c r="BF26" i="7049"/>
  <c r="BG26" i="7049"/>
  <c r="BH26" i="7049"/>
  <c r="BI26" i="7049"/>
  <c r="BJ26" i="7049"/>
  <c r="BK26" i="7049"/>
  <c r="BL26" i="7049"/>
  <c r="BF27" i="7049"/>
  <c r="BG27" i="7049"/>
  <c r="BH27" i="7049"/>
  <c r="BI27" i="7049"/>
  <c r="BJ27" i="7049"/>
  <c r="BK27" i="7049"/>
  <c r="BL27" i="7049"/>
  <c r="BF28" i="7049"/>
  <c r="BG28" i="7049"/>
  <c r="BH28" i="7049"/>
  <c r="BI28" i="7049"/>
  <c r="BJ28" i="7049"/>
  <c r="BK28" i="7049"/>
  <c r="BL28" i="7049"/>
  <c r="BF29" i="7049"/>
  <c r="BG29" i="7049"/>
  <c r="BH29" i="7049"/>
  <c r="BI29" i="7049"/>
  <c r="BJ29" i="7049"/>
  <c r="BK29" i="7049"/>
  <c r="BL29" i="7049"/>
  <c r="BF30" i="7049"/>
  <c r="BG30" i="7049"/>
  <c r="BH30" i="7049"/>
  <c r="BI30" i="7049"/>
  <c r="BJ30" i="7049"/>
  <c r="BK30" i="7049"/>
  <c r="BL30" i="7049"/>
  <c r="BF31" i="7049"/>
  <c r="BG31" i="7049"/>
  <c r="BH31" i="7049"/>
  <c r="BI31" i="7049"/>
  <c r="BJ31" i="7049"/>
  <c r="BK31" i="7049"/>
  <c r="BL31" i="7049"/>
  <c r="BF32" i="7049"/>
  <c r="BG32" i="7049"/>
  <c r="BH32" i="7049"/>
  <c r="BI32" i="7049"/>
  <c r="BJ32" i="7049"/>
  <c r="BK32" i="7049"/>
  <c r="BL32" i="7049"/>
  <c r="BF33" i="7049"/>
  <c r="BG33" i="7049"/>
  <c r="BH33" i="7049"/>
  <c r="BI33" i="7049"/>
  <c r="BJ33" i="7049"/>
  <c r="BK33" i="7049"/>
  <c r="BL33" i="7049"/>
  <c r="BF34" i="7049"/>
  <c r="BG34" i="7049"/>
  <c r="BH34" i="7049"/>
  <c r="BI34" i="7049"/>
  <c r="BJ34" i="7049"/>
  <c r="BK34" i="7049"/>
  <c r="BL34" i="7049"/>
  <c r="BF35" i="7049"/>
  <c r="BG35" i="7049"/>
  <c r="BH35" i="7049"/>
  <c r="BI35" i="7049"/>
  <c r="BJ35" i="7049"/>
  <c r="BK35" i="7049"/>
  <c r="BL35" i="7049"/>
  <c r="BF36" i="7049"/>
  <c r="BG36" i="7049"/>
  <c r="BH36" i="7049"/>
  <c r="BI36" i="7049"/>
  <c r="BJ36" i="7049"/>
  <c r="BK36" i="7049"/>
  <c r="BL36" i="7049"/>
  <c r="BL8" i="7049"/>
  <c r="BK8" i="7049" l="1"/>
  <c r="BJ8" i="7049"/>
  <c r="BI8" i="7049"/>
  <c r="BH8" i="7049"/>
  <c r="BG8" i="7049"/>
  <c r="BF8" i="7049"/>
  <c r="B37" i="7049"/>
  <c r="B24" i="7049"/>
  <c r="B21" i="7049"/>
  <c r="B16" i="7049"/>
  <c r="AD5" i="7081" l="1"/>
  <c r="AC5" i="7081"/>
  <c r="AB5" i="7081"/>
  <c r="AA5" i="7081"/>
  <c r="Z5" i="7081"/>
  <c r="Y5" i="7081"/>
  <c r="X5" i="7081"/>
  <c r="W5" i="7081"/>
  <c r="V5" i="7081"/>
  <c r="U5" i="7081"/>
  <c r="T5" i="7081"/>
  <c r="S5" i="7081"/>
  <c r="R5" i="7081"/>
  <c r="Q5" i="7081"/>
  <c r="P5" i="7081"/>
  <c r="O5" i="7081"/>
  <c r="N5" i="7081"/>
  <c r="M5" i="7081"/>
  <c r="L5" i="7081"/>
  <c r="K5" i="7081"/>
  <c r="J5" i="7081"/>
  <c r="I5" i="7081"/>
  <c r="H5" i="7081"/>
  <c r="G5" i="7081"/>
  <c r="F5" i="7081"/>
  <c r="E5" i="7081"/>
  <c r="D5" i="7081"/>
  <c r="C5" i="7081"/>
  <c r="B5" i="7081"/>
  <c r="A1" i="7079" l="1"/>
  <c r="A1" i="7080"/>
  <c r="A2" i="7084" l="1"/>
  <c r="A1" i="7084"/>
  <c r="B28" i="7081" l="1"/>
  <c r="B27" i="7081"/>
  <c r="B8" i="7077"/>
  <c r="AE6" i="7081" l="1"/>
  <c r="AE7" i="7081"/>
  <c r="AE12" i="7081"/>
  <c r="AE13" i="7081"/>
  <c r="AE16" i="7081"/>
  <c r="AE17" i="7081"/>
  <c r="AE19" i="7081"/>
  <c r="AE21" i="7081"/>
  <c r="AE22" i="7081"/>
  <c r="B37" i="7077" l="1"/>
  <c r="T8" i="7077"/>
  <c r="S8" i="7077"/>
  <c r="C4" i="7080"/>
  <c r="A2" i="7073"/>
  <c r="B37" i="7059"/>
  <c r="J8" i="7059"/>
  <c r="B37" i="7061"/>
  <c r="B37" i="7066"/>
  <c r="B16" i="7067"/>
  <c r="B37" i="7067"/>
  <c r="B37" i="7068"/>
  <c r="B16" i="7068"/>
  <c r="T16" i="7075" l="1"/>
  <c r="A1" i="7082"/>
  <c r="P24" i="7082"/>
  <c r="O24" i="7082"/>
  <c r="N24" i="7082"/>
  <c r="M24" i="7082"/>
  <c r="L24" i="7082"/>
  <c r="K24" i="7082"/>
  <c r="J24" i="7082"/>
  <c r="I24" i="7082"/>
  <c r="H24" i="7082"/>
  <c r="G24" i="7082"/>
  <c r="F24" i="7082"/>
  <c r="E24" i="7082"/>
  <c r="D24" i="7082"/>
  <c r="C24" i="7082"/>
  <c r="B24" i="7082"/>
  <c r="P21" i="7082"/>
  <c r="O21" i="7082"/>
  <c r="O37" i="7082" s="1"/>
  <c r="N21" i="7082"/>
  <c r="M21" i="7082"/>
  <c r="M37" i="7082" s="1"/>
  <c r="L21" i="7082"/>
  <c r="K21" i="7082"/>
  <c r="K37" i="7082" s="1"/>
  <c r="J21" i="7082"/>
  <c r="I21" i="7082"/>
  <c r="I37" i="7082" s="1"/>
  <c r="H21" i="7082"/>
  <c r="G21" i="7082"/>
  <c r="G37" i="7082" s="1"/>
  <c r="F21" i="7082"/>
  <c r="E21" i="7082"/>
  <c r="E37" i="7082" s="1"/>
  <c r="D21" i="7082"/>
  <c r="C21" i="7082"/>
  <c r="C37" i="7082" s="1"/>
  <c r="B21" i="7082"/>
  <c r="P16" i="7082"/>
  <c r="P37" i="7082" s="1"/>
  <c r="O16" i="7082"/>
  <c r="N16" i="7082"/>
  <c r="N37" i="7082" s="1"/>
  <c r="M16" i="7082"/>
  <c r="L16" i="7082"/>
  <c r="L37" i="7082" s="1"/>
  <c r="K16" i="7082"/>
  <c r="J16" i="7082"/>
  <c r="J37" i="7082" s="1"/>
  <c r="I16" i="7082"/>
  <c r="H16" i="7082"/>
  <c r="H37" i="7082" s="1"/>
  <c r="G16" i="7082"/>
  <c r="F16" i="7082"/>
  <c r="F37" i="7082" s="1"/>
  <c r="E16" i="7082"/>
  <c r="D16" i="7082"/>
  <c r="D37" i="7082" s="1"/>
  <c r="C16" i="7082"/>
  <c r="B16" i="7082"/>
  <c r="B37" i="7082" s="1"/>
  <c r="B1" i="7080" l="1"/>
  <c r="C23" i="7080"/>
  <c r="C19" i="7080"/>
  <c r="C29" i="7080" s="1"/>
  <c r="C59" i="7079"/>
  <c r="C48" i="7079"/>
  <c r="C44" i="7079"/>
  <c r="C45" i="7079" s="1"/>
  <c r="C43" i="7079"/>
  <c r="C32" i="7079"/>
  <c r="C29" i="7079"/>
  <c r="C26" i="7079"/>
  <c r="C22" i="7079"/>
  <c r="C41" i="7079" s="1"/>
  <c r="C18" i="7079"/>
  <c r="C8" i="7079"/>
  <c r="C13" i="7079" s="1"/>
  <c r="C14" i="7079" s="1"/>
  <c r="B1" i="7079"/>
  <c r="AD10" i="7081"/>
  <c r="AC10" i="7081"/>
  <c r="AB10" i="7081"/>
  <c r="AA10" i="7081"/>
  <c r="Z10" i="7081"/>
  <c r="Y10" i="7081"/>
  <c r="X10" i="7081"/>
  <c r="W10" i="7081"/>
  <c r="V10" i="7081"/>
  <c r="U10" i="7081"/>
  <c r="T10" i="7081"/>
  <c r="S10" i="7081"/>
  <c r="Q10" i="7081"/>
  <c r="P10" i="7081"/>
  <c r="O10" i="7081"/>
  <c r="N10" i="7081"/>
  <c r="M10" i="7081"/>
  <c r="L10" i="7081"/>
  <c r="K10" i="7081"/>
  <c r="I10" i="7081"/>
  <c r="H10" i="7081"/>
  <c r="G10" i="7081"/>
  <c r="F10" i="7081"/>
  <c r="E10" i="7081"/>
  <c r="D10" i="7081"/>
  <c r="C10" i="7081"/>
  <c r="B10" i="7081"/>
  <c r="AD24" i="7081"/>
  <c r="AC24" i="7081"/>
  <c r="AB24" i="7081"/>
  <c r="AA24" i="7081"/>
  <c r="Z24" i="7081"/>
  <c r="Y24" i="7081"/>
  <c r="X24" i="7081"/>
  <c r="W24" i="7081"/>
  <c r="V24" i="7081"/>
  <c r="U24" i="7081"/>
  <c r="T24" i="7081"/>
  <c r="S24" i="7081"/>
  <c r="Q24" i="7081"/>
  <c r="P24" i="7081"/>
  <c r="N24" i="7081"/>
  <c r="M24" i="7081"/>
  <c r="L24" i="7081"/>
  <c r="K24" i="7081"/>
  <c r="I24" i="7081"/>
  <c r="H24" i="7081"/>
  <c r="G24" i="7081"/>
  <c r="F24" i="7081"/>
  <c r="E24" i="7081"/>
  <c r="D24" i="7081"/>
  <c r="C24" i="7081"/>
  <c r="B24" i="7081"/>
  <c r="AD23" i="7081"/>
  <c r="AC23" i="7081"/>
  <c r="AB23" i="7081"/>
  <c r="AA23" i="7081"/>
  <c r="Z23" i="7081"/>
  <c r="Y23" i="7081"/>
  <c r="X23" i="7081"/>
  <c r="W23" i="7081"/>
  <c r="V23" i="7081"/>
  <c r="U23" i="7081"/>
  <c r="T23" i="7081"/>
  <c r="S23" i="7081"/>
  <c r="Q23" i="7081"/>
  <c r="P23" i="7081"/>
  <c r="N23" i="7081"/>
  <c r="M23" i="7081"/>
  <c r="L23" i="7081"/>
  <c r="K23" i="7081"/>
  <c r="I23" i="7081"/>
  <c r="H23" i="7081"/>
  <c r="G23" i="7081"/>
  <c r="F23" i="7081"/>
  <c r="E23" i="7081"/>
  <c r="D23" i="7081"/>
  <c r="C23" i="7081"/>
  <c r="B23" i="7081"/>
  <c r="AD20" i="7081"/>
  <c r="AC20" i="7081"/>
  <c r="AB20" i="7081"/>
  <c r="AA20" i="7081"/>
  <c r="Z20" i="7081"/>
  <c r="Y20" i="7081"/>
  <c r="X20" i="7081"/>
  <c r="W20" i="7081"/>
  <c r="V20" i="7081"/>
  <c r="U20" i="7081"/>
  <c r="T20" i="7081"/>
  <c r="S20" i="7081"/>
  <c r="Q20" i="7081"/>
  <c r="P20" i="7081"/>
  <c r="N20" i="7081"/>
  <c r="M20" i="7081"/>
  <c r="L20" i="7081"/>
  <c r="K20" i="7081"/>
  <c r="I20" i="7081"/>
  <c r="H20" i="7081"/>
  <c r="G20" i="7081"/>
  <c r="F20" i="7081"/>
  <c r="E20" i="7081"/>
  <c r="D20" i="7081"/>
  <c r="C20" i="7081"/>
  <c r="B20" i="7081"/>
  <c r="AD18" i="7081"/>
  <c r="AC18" i="7081"/>
  <c r="AB18" i="7081"/>
  <c r="AA18" i="7081"/>
  <c r="Z18" i="7081"/>
  <c r="Y18" i="7081"/>
  <c r="X18" i="7081"/>
  <c r="W18" i="7081"/>
  <c r="V18" i="7081"/>
  <c r="U18" i="7081"/>
  <c r="T18" i="7081"/>
  <c r="S18" i="7081"/>
  <c r="Q18" i="7081"/>
  <c r="P18" i="7081"/>
  <c r="N18" i="7081"/>
  <c r="M18" i="7081"/>
  <c r="L18" i="7081"/>
  <c r="K18" i="7081"/>
  <c r="I18" i="7081"/>
  <c r="H18" i="7081"/>
  <c r="G18" i="7081"/>
  <c r="F18" i="7081"/>
  <c r="E18" i="7081"/>
  <c r="D18" i="7081"/>
  <c r="C18" i="7081"/>
  <c r="B18" i="7081"/>
  <c r="AD15" i="7081"/>
  <c r="AC15" i="7081"/>
  <c r="AB15" i="7081"/>
  <c r="AA15" i="7081"/>
  <c r="Z15" i="7081"/>
  <c r="Y15" i="7081"/>
  <c r="X15" i="7081"/>
  <c r="W15" i="7081"/>
  <c r="V15" i="7081"/>
  <c r="U15" i="7081"/>
  <c r="T15" i="7081"/>
  <c r="S15" i="7081"/>
  <c r="Q15" i="7081"/>
  <c r="P15" i="7081"/>
  <c r="N15" i="7081"/>
  <c r="M15" i="7081"/>
  <c r="L15" i="7081"/>
  <c r="K15" i="7081"/>
  <c r="I15" i="7081"/>
  <c r="H15" i="7081"/>
  <c r="G15" i="7081"/>
  <c r="F15" i="7081"/>
  <c r="E15" i="7081"/>
  <c r="D15" i="7081"/>
  <c r="C15" i="7081"/>
  <c r="B15" i="7081"/>
  <c r="N14" i="7081"/>
  <c r="AD9" i="7081"/>
  <c r="AC9" i="7081"/>
  <c r="AB9" i="7081"/>
  <c r="AA9" i="7081"/>
  <c r="Z9" i="7081"/>
  <c r="Y9" i="7081"/>
  <c r="X9" i="7081"/>
  <c r="W9" i="7081"/>
  <c r="V9" i="7081"/>
  <c r="U9" i="7081"/>
  <c r="T9" i="7081"/>
  <c r="S9" i="7081"/>
  <c r="Q9" i="7081"/>
  <c r="P9" i="7081"/>
  <c r="N9" i="7081"/>
  <c r="M9" i="7081"/>
  <c r="L9" i="7081"/>
  <c r="K9" i="7081"/>
  <c r="I9" i="7081"/>
  <c r="H9" i="7081"/>
  <c r="G9" i="7081"/>
  <c r="F9" i="7081"/>
  <c r="E9" i="7081"/>
  <c r="D9" i="7081"/>
  <c r="C9" i="7081"/>
  <c r="B9" i="7081"/>
  <c r="AD8" i="7081"/>
  <c r="AC8" i="7081"/>
  <c r="AB8" i="7081"/>
  <c r="AA8" i="7081"/>
  <c r="Z8" i="7081"/>
  <c r="Y8" i="7081"/>
  <c r="X8" i="7081"/>
  <c r="W8" i="7081"/>
  <c r="V8" i="7081"/>
  <c r="U8" i="7081"/>
  <c r="T8" i="7081"/>
  <c r="S8" i="7081"/>
  <c r="Q8" i="7081"/>
  <c r="P8" i="7081"/>
  <c r="N8" i="7081"/>
  <c r="M8" i="7081"/>
  <c r="L8" i="7081"/>
  <c r="K8" i="7081"/>
  <c r="I8" i="7081"/>
  <c r="H8" i="7081"/>
  <c r="G8" i="7081"/>
  <c r="F8" i="7081"/>
  <c r="E8" i="7081"/>
  <c r="D8" i="7081"/>
  <c r="C8" i="7081"/>
  <c r="B8" i="7081"/>
  <c r="AD4" i="7081"/>
  <c r="AC4" i="7081"/>
  <c r="AB4" i="7081"/>
  <c r="AA4" i="7081"/>
  <c r="Z4" i="7081"/>
  <c r="Y4" i="7081"/>
  <c r="X4" i="7081"/>
  <c r="W4" i="7081"/>
  <c r="V4" i="7081"/>
  <c r="U4" i="7081"/>
  <c r="T4" i="7081"/>
  <c r="S4" i="7081"/>
  <c r="Q4" i="7081"/>
  <c r="P4" i="7081"/>
  <c r="N4" i="7081"/>
  <c r="M4" i="7081"/>
  <c r="L4" i="7081"/>
  <c r="K4" i="7081"/>
  <c r="I4" i="7081"/>
  <c r="H4" i="7081"/>
  <c r="G4" i="7081"/>
  <c r="F4" i="7081"/>
  <c r="E4" i="7081"/>
  <c r="D4" i="7081"/>
  <c r="C4" i="7081"/>
  <c r="B4" i="7081"/>
  <c r="A1" i="7081"/>
  <c r="B1" i="7081"/>
  <c r="D9" i="7073"/>
  <c r="D10" i="7073"/>
  <c r="E10" i="7073" s="1"/>
  <c r="D11" i="7073"/>
  <c r="D12" i="7073"/>
  <c r="E12" i="7073" s="1"/>
  <c r="D13" i="7073"/>
  <c r="D14" i="7073"/>
  <c r="E14" i="7073" s="1"/>
  <c r="D15" i="7073"/>
  <c r="D17" i="7073"/>
  <c r="D18" i="7073"/>
  <c r="E18" i="7073" s="1"/>
  <c r="D19" i="7073"/>
  <c r="D20" i="7073"/>
  <c r="E20" i="7073" s="1"/>
  <c r="D22" i="7073"/>
  <c r="D23" i="7073"/>
  <c r="D25" i="7073"/>
  <c r="D26" i="7073"/>
  <c r="E26" i="7073" s="1"/>
  <c r="D27" i="7073"/>
  <c r="D28" i="7073"/>
  <c r="E28" i="7073" s="1"/>
  <c r="D29" i="7073"/>
  <c r="D30" i="7073"/>
  <c r="E30" i="7073" s="1"/>
  <c r="D31" i="7073"/>
  <c r="D32" i="7073"/>
  <c r="E32" i="7073" s="1"/>
  <c r="D33" i="7073"/>
  <c r="D34" i="7073"/>
  <c r="E34" i="7073" s="1"/>
  <c r="D35" i="7073"/>
  <c r="D36" i="7073"/>
  <c r="E36" i="7073" s="1"/>
  <c r="D8" i="7073"/>
  <c r="E8" i="7073" s="1"/>
  <c r="B1" i="7078"/>
  <c r="A1" i="7078"/>
  <c r="AE8" i="7077"/>
  <c r="F1" i="7077"/>
  <c r="A1" i="7077"/>
  <c r="B24" i="7073"/>
  <c r="B21" i="7073"/>
  <c r="B16" i="7073"/>
  <c r="B37" i="7073" s="1"/>
  <c r="A1" i="7073"/>
  <c r="D37" i="7059"/>
  <c r="J9" i="7059"/>
  <c r="J10" i="7059"/>
  <c r="J11" i="7059"/>
  <c r="J12" i="7059"/>
  <c r="J13" i="7059"/>
  <c r="J14" i="7059"/>
  <c r="J15" i="7059"/>
  <c r="J17" i="7059"/>
  <c r="J18" i="7059"/>
  <c r="J19" i="7059"/>
  <c r="J20" i="7059"/>
  <c r="J22" i="7059"/>
  <c r="J23" i="7059"/>
  <c r="J25" i="7059"/>
  <c r="J26" i="7059"/>
  <c r="J27" i="7059"/>
  <c r="J28" i="7059"/>
  <c r="J29" i="7059"/>
  <c r="J30" i="7059"/>
  <c r="J31" i="7059"/>
  <c r="J32" i="7059"/>
  <c r="J33" i="7059"/>
  <c r="J34" i="7059"/>
  <c r="J35" i="7059"/>
  <c r="J36" i="7059"/>
  <c r="C24" i="7059"/>
  <c r="J24" i="7059" s="1"/>
  <c r="D24" i="7059"/>
  <c r="E24" i="7059"/>
  <c r="F24" i="7059"/>
  <c r="G24" i="7059"/>
  <c r="H24" i="7059"/>
  <c r="I24" i="7059"/>
  <c r="I37" i="7059" s="1"/>
  <c r="B24" i="7059"/>
  <c r="R10" i="7081" s="1"/>
  <c r="H21" i="7059"/>
  <c r="I21" i="7059"/>
  <c r="C21" i="7059"/>
  <c r="D21" i="7059"/>
  <c r="E21" i="7059"/>
  <c r="F21" i="7059"/>
  <c r="G21" i="7059"/>
  <c r="B21" i="7059"/>
  <c r="J21" i="7059" s="1"/>
  <c r="F16" i="7059"/>
  <c r="F37" i="7059" s="1"/>
  <c r="G16" i="7059"/>
  <c r="G37" i="7059" s="1"/>
  <c r="H16" i="7059"/>
  <c r="H37" i="7059" s="1"/>
  <c r="I16" i="7059"/>
  <c r="C16" i="7059"/>
  <c r="C37" i="7059" s="1"/>
  <c r="D16" i="7059"/>
  <c r="E16" i="7059"/>
  <c r="E37" i="7059" s="1"/>
  <c r="B16" i="7059"/>
  <c r="J10" i="7081" s="1"/>
  <c r="A1" i="7059"/>
  <c r="B1" i="7059"/>
  <c r="H16" i="7060"/>
  <c r="I16" i="7060"/>
  <c r="J16" i="7060"/>
  <c r="J4" i="7081" s="1"/>
  <c r="K16" i="7060"/>
  <c r="L16" i="7060"/>
  <c r="M16" i="7060"/>
  <c r="N16" i="7060"/>
  <c r="O16" i="7060"/>
  <c r="P16" i="7060"/>
  <c r="Q16" i="7060"/>
  <c r="R16" i="7060"/>
  <c r="S16" i="7060"/>
  <c r="T16" i="7060"/>
  <c r="U16" i="7060"/>
  <c r="V16" i="7060"/>
  <c r="W16" i="7060"/>
  <c r="H21" i="7060"/>
  <c r="I21" i="7060"/>
  <c r="J21" i="7060"/>
  <c r="O4" i="7081" s="1"/>
  <c r="K21" i="7060"/>
  <c r="L21" i="7060"/>
  <c r="M21" i="7060"/>
  <c r="N21" i="7060"/>
  <c r="O21" i="7060"/>
  <c r="P21" i="7060"/>
  <c r="Q21" i="7060"/>
  <c r="R21" i="7060"/>
  <c r="S21" i="7060"/>
  <c r="T21" i="7060"/>
  <c r="U21" i="7060"/>
  <c r="V21" i="7060"/>
  <c r="W21" i="7060"/>
  <c r="H24" i="7060"/>
  <c r="I24" i="7060"/>
  <c r="J24" i="7060"/>
  <c r="R4" i="7081" s="1"/>
  <c r="K24" i="7060"/>
  <c r="L24" i="7060"/>
  <c r="M24" i="7060"/>
  <c r="N24" i="7060"/>
  <c r="O24" i="7060"/>
  <c r="P24" i="7060"/>
  <c r="Q24" i="7060"/>
  <c r="R24" i="7060"/>
  <c r="S24" i="7060"/>
  <c r="T24" i="7060"/>
  <c r="U24" i="7060"/>
  <c r="V24" i="7060"/>
  <c r="W24" i="7060"/>
  <c r="H37" i="7060"/>
  <c r="I37" i="7060"/>
  <c r="J37" i="7060"/>
  <c r="K37" i="7060"/>
  <c r="L37" i="7060"/>
  <c r="M37" i="7060"/>
  <c r="N37" i="7060"/>
  <c r="O37" i="7060"/>
  <c r="P37" i="7060"/>
  <c r="Q37" i="7060"/>
  <c r="R37" i="7060"/>
  <c r="S37" i="7060"/>
  <c r="T37" i="7060"/>
  <c r="U37" i="7060"/>
  <c r="V37" i="7060"/>
  <c r="W37" i="7060"/>
  <c r="C16" i="7060"/>
  <c r="C37" i="7060" s="1"/>
  <c r="D16" i="7060"/>
  <c r="E16" i="7060"/>
  <c r="F16" i="7060"/>
  <c r="G16" i="7060"/>
  <c r="C21" i="7060"/>
  <c r="D21" i="7060"/>
  <c r="E21" i="7060"/>
  <c r="F21" i="7060"/>
  <c r="G21" i="7060"/>
  <c r="C24" i="7060"/>
  <c r="D24" i="7060"/>
  <c r="E24" i="7060"/>
  <c r="F24" i="7060"/>
  <c r="G24" i="7060"/>
  <c r="B24" i="7060"/>
  <c r="B21" i="7060"/>
  <c r="B16" i="7060"/>
  <c r="B1" i="7060"/>
  <c r="A1" i="7060"/>
  <c r="D1" i="7061"/>
  <c r="A1" i="7061"/>
  <c r="AX37" i="7061"/>
  <c r="AW37" i="7061"/>
  <c r="AV37" i="7061"/>
  <c r="AU37" i="7061"/>
  <c r="AT37" i="7061"/>
  <c r="AS37" i="7061"/>
  <c r="AR37" i="7061"/>
  <c r="AQ37" i="7061"/>
  <c r="AP37" i="7061"/>
  <c r="AO37" i="7061"/>
  <c r="AN37" i="7061"/>
  <c r="AM37" i="7061"/>
  <c r="AL37" i="7061"/>
  <c r="AK37" i="7061"/>
  <c r="AJ37" i="7061"/>
  <c r="AI37" i="7061"/>
  <c r="AH37" i="7061"/>
  <c r="AG37" i="7061"/>
  <c r="AF37" i="7061"/>
  <c r="AE37" i="7061"/>
  <c r="AD37" i="7061"/>
  <c r="AC37" i="7061"/>
  <c r="AB37" i="7061"/>
  <c r="AA37" i="7061"/>
  <c r="Z37" i="7061"/>
  <c r="Y37" i="7061"/>
  <c r="X37" i="7061"/>
  <c r="W37" i="7061"/>
  <c r="V37" i="7061"/>
  <c r="U37" i="7061"/>
  <c r="T37" i="7061"/>
  <c r="S37" i="7061"/>
  <c r="R37" i="7061"/>
  <c r="Q37" i="7061"/>
  <c r="P37" i="7061"/>
  <c r="O37" i="7061"/>
  <c r="N37" i="7061"/>
  <c r="M37" i="7061"/>
  <c r="L37" i="7061"/>
  <c r="K37" i="7061"/>
  <c r="J37" i="7061"/>
  <c r="I37" i="7061"/>
  <c r="H37" i="7061"/>
  <c r="G37" i="7061"/>
  <c r="F37" i="7061"/>
  <c r="E37" i="7061"/>
  <c r="D37" i="7061"/>
  <c r="C37" i="7061"/>
  <c r="AX24" i="7061"/>
  <c r="AW24" i="7061"/>
  <c r="AV24" i="7061"/>
  <c r="AU24" i="7061"/>
  <c r="AT24" i="7061"/>
  <c r="AS24" i="7061"/>
  <c r="AR24" i="7061"/>
  <c r="AQ24" i="7061"/>
  <c r="AP24" i="7061"/>
  <c r="AO24" i="7061"/>
  <c r="AN24" i="7061"/>
  <c r="AM24" i="7061"/>
  <c r="AL24" i="7061"/>
  <c r="AK24" i="7061"/>
  <c r="AJ24" i="7061"/>
  <c r="AI24" i="7061"/>
  <c r="AH24" i="7061"/>
  <c r="AG24" i="7061"/>
  <c r="AF24" i="7061"/>
  <c r="AE24" i="7061"/>
  <c r="AD24" i="7061"/>
  <c r="AC24" i="7061"/>
  <c r="AB24" i="7061"/>
  <c r="AA24" i="7061"/>
  <c r="Z24" i="7061"/>
  <c r="Y24" i="7061"/>
  <c r="X24" i="7061"/>
  <c r="W24" i="7061"/>
  <c r="V24" i="7061"/>
  <c r="U24" i="7061"/>
  <c r="T24" i="7061"/>
  <c r="S24" i="7061"/>
  <c r="R24" i="7061"/>
  <c r="Q24" i="7061"/>
  <c r="P24" i="7061"/>
  <c r="O24" i="7061"/>
  <c r="N24" i="7061"/>
  <c r="M24" i="7061"/>
  <c r="L24" i="7061"/>
  <c r="K24" i="7061"/>
  <c r="J24" i="7061"/>
  <c r="I24" i="7061"/>
  <c r="H24" i="7061"/>
  <c r="G24" i="7061"/>
  <c r="F24" i="7061"/>
  <c r="E24" i="7061"/>
  <c r="D24" i="7061"/>
  <c r="C24" i="7061"/>
  <c r="B24" i="7061"/>
  <c r="AX21" i="7061"/>
  <c r="AW21" i="7061"/>
  <c r="AV21" i="7061"/>
  <c r="AU21" i="7061"/>
  <c r="AT21" i="7061"/>
  <c r="AS21" i="7061"/>
  <c r="AR21" i="7061"/>
  <c r="AQ21" i="7061"/>
  <c r="AP21" i="7061"/>
  <c r="AO21" i="7061"/>
  <c r="AN21" i="7061"/>
  <c r="AM21" i="7061"/>
  <c r="AL21" i="7061"/>
  <c r="AK21" i="7061"/>
  <c r="AJ21" i="7061"/>
  <c r="AI21" i="7061"/>
  <c r="AH21" i="7061"/>
  <c r="AG21" i="7061"/>
  <c r="AF21" i="7061"/>
  <c r="AE21" i="7061"/>
  <c r="AD21" i="7061"/>
  <c r="AC21" i="7061"/>
  <c r="AB21" i="7061"/>
  <c r="AA21" i="7061"/>
  <c r="Z21" i="7061"/>
  <c r="Y21" i="7061"/>
  <c r="X21" i="7061"/>
  <c r="W21" i="7061"/>
  <c r="V21" i="7061"/>
  <c r="U21" i="7061"/>
  <c r="T21" i="7061"/>
  <c r="S21" i="7061"/>
  <c r="R21" i="7061"/>
  <c r="Q21" i="7061"/>
  <c r="P21" i="7061"/>
  <c r="O21" i="7061"/>
  <c r="N21" i="7061"/>
  <c r="M21" i="7061"/>
  <c r="L21" i="7061"/>
  <c r="K21" i="7061"/>
  <c r="J21" i="7061"/>
  <c r="I21" i="7061"/>
  <c r="H21" i="7061"/>
  <c r="G21" i="7061"/>
  <c r="F21" i="7061"/>
  <c r="E21" i="7061"/>
  <c r="D21" i="7061"/>
  <c r="C21" i="7061"/>
  <c r="B21" i="7061"/>
  <c r="AX16" i="7061"/>
  <c r="AW16" i="7061"/>
  <c r="AV16" i="7061"/>
  <c r="AU16" i="7061"/>
  <c r="AT16" i="7061"/>
  <c r="AS16" i="7061"/>
  <c r="AR16" i="7061"/>
  <c r="AQ16" i="7061"/>
  <c r="AP16" i="7061"/>
  <c r="AO16" i="7061"/>
  <c r="AN16" i="7061"/>
  <c r="AM16" i="7061"/>
  <c r="AL16" i="7061"/>
  <c r="AK16" i="7061"/>
  <c r="AJ16" i="7061"/>
  <c r="AI16" i="7061"/>
  <c r="AH16" i="7061"/>
  <c r="AG16" i="7061"/>
  <c r="AF16" i="7061"/>
  <c r="AE16" i="7061"/>
  <c r="AD16" i="7061"/>
  <c r="AC16" i="7061"/>
  <c r="AB16" i="7061"/>
  <c r="AA16" i="7061"/>
  <c r="Z16" i="7061"/>
  <c r="Y16" i="7061"/>
  <c r="X16" i="7061"/>
  <c r="W16" i="7061"/>
  <c r="V16" i="7061"/>
  <c r="U16" i="7061"/>
  <c r="T16" i="7061"/>
  <c r="S16" i="7061"/>
  <c r="R16" i="7061"/>
  <c r="Q16" i="7061"/>
  <c r="P16" i="7061"/>
  <c r="O16" i="7061"/>
  <c r="N16" i="7061"/>
  <c r="M16" i="7061"/>
  <c r="L16" i="7061"/>
  <c r="K16" i="7061"/>
  <c r="J16" i="7061"/>
  <c r="I16" i="7061"/>
  <c r="H16" i="7061"/>
  <c r="G16" i="7061"/>
  <c r="F16" i="7061"/>
  <c r="E16" i="7061"/>
  <c r="D16" i="7061"/>
  <c r="C16" i="7061"/>
  <c r="B16" i="7061"/>
  <c r="C8" i="7065"/>
  <c r="D8" i="7065"/>
  <c r="E8" i="7065"/>
  <c r="F8" i="7065"/>
  <c r="G8" i="7065"/>
  <c r="H8" i="7065"/>
  <c r="I8" i="7065"/>
  <c r="B25" i="7081" s="1"/>
  <c r="J8" i="7065"/>
  <c r="K8" i="7065"/>
  <c r="B26" i="7081" s="1"/>
  <c r="L8" i="7065"/>
  <c r="M8" i="7065"/>
  <c r="B11" i="7081" s="1"/>
  <c r="N8" i="7065"/>
  <c r="O8" i="7065"/>
  <c r="P8" i="7065"/>
  <c r="Q8" i="7065"/>
  <c r="R8" i="7065"/>
  <c r="S8" i="7065"/>
  <c r="T8" i="7065"/>
  <c r="U8" i="7065"/>
  <c r="V8" i="7065"/>
  <c r="W8" i="7065"/>
  <c r="X8" i="7065"/>
  <c r="Y8" i="7065"/>
  <c r="C9" i="7065"/>
  <c r="D9" i="7065"/>
  <c r="E9" i="7065"/>
  <c r="F9" i="7065"/>
  <c r="G9" i="7065"/>
  <c r="H9" i="7065"/>
  <c r="I9" i="7065"/>
  <c r="C25" i="7081" s="1"/>
  <c r="J9" i="7065"/>
  <c r="K9" i="7065"/>
  <c r="C26" i="7081" s="1"/>
  <c r="L9" i="7065"/>
  <c r="M9" i="7065"/>
  <c r="C11" i="7081" s="1"/>
  <c r="N9" i="7065"/>
  <c r="O9" i="7065"/>
  <c r="P9" i="7065"/>
  <c r="Q9" i="7065"/>
  <c r="R9" i="7065"/>
  <c r="S9" i="7065"/>
  <c r="T9" i="7065"/>
  <c r="U9" i="7065"/>
  <c r="V9" i="7065"/>
  <c r="W9" i="7065"/>
  <c r="X9" i="7065"/>
  <c r="Y9" i="7065"/>
  <c r="C10" i="7065"/>
  <c r="D10" i="7065"/>
  <c r="E10" i="7065"/>
  <c r="F10" i="7065"/>
  <c r="G10" i="7065"/>
  <c r="H10" i="7065"/>
  <c r="I10" i="7065"/>
  <c r="D25" i="7081" s="1"/>
  <c r="J10" i="7065"/>
  <c r="K10" i="7065"/>
  <c r="D26" i="7081" s="1"/>
  <c r="L10" i="7065"/>
  <c r="M10" i="7065"/>
  <c r="D11" i="7081" s="1"/>
  <c r="N10" i="7065"/>
  <c r="O10" i="7065"/>
  <c r="P10" i="7065"/>
  <c r="Q10" i="7065"/>
  <c r="R10" i="7065"/>
  <c r="S10" i="7065"/>
  <c r="T10" i="7065"/>
  <c r="U10" i="7065"/>
  <c r="V10" i="7065"/>
  <c r="W10" i="7065"/>
  <c r="X10" i="7065"/>
  <c r="Y10" i="7065"/>
  <c r="C11" i="7065"/>
  <c r="D11" i="7065"/>
  <c r="E11" i="7065"/>
  <c r="F11" i="7065"/>
  <c r="G11" i="7065"/>
  <c r="H11" i="7065"/>
  <c r="I11" i="7065"/>
  <c r="E25" i="7081" s="1"/>
  <c r="J11" i="7065"/>
  <c r="K11" i="7065"/>
  <c r="E26" i="7081" s="1"/>
  <c r="L11" i="7065"/>
  <c r="M11" i="7065"/>
  <c r="E11" i="7081" s="1"/>
  <c r="N11" i="7065"/>
  <c r="O11" i="7065"/>
  <c r="P11" i="7065"/>
  <c r="Q11" i="7065"/>
  <c r="R11" i="7065"/>
  <c r="S11" i="7065"/>
  <c r="T11" i="7065"/>
  <c r="U11" i="7065"/>
  <c r="V11" i="7065"/>
  <c r="W11" i="7065"/>
  <c r="X11" i="7065"/>
  <c r="Y11" i="7065"/>
  <c r="C12" i="7065"/>
  <c r="D12" i="7065"/>
  <c r="E12" i="7065"/>
  <c r="F12" i="7065"/>
  <c r="G12" i="7065"/>
  <c r="H12" i="7065"/>
  <c r="I12" i="7065"/>
  <c r="F25" i="7081" s="1"/>
  <c r="J12" i="7065"/>
  <c r="K12" i="7065"/>
  <c r="F26" i="7081" s="1"/>
  <c r="L12" i="7065"/>
  <c r="M12" i="7065"/>
  <c r="F11" i="7081" s="1"/>
  <c r="N12" i="7065"/>
  <c r="O12" i="7065"/>
  <c r="P12" i="7065"/>
  <c r="Q12" i="7065"/>
  <c r="R12" i="7065"/>
  <c r="S12" i="7065"/>
  <c r="T12" i="7065"/>
  <c r="U12" i="7065"/>
  <c r="V12" i="7065"/>
  <c r="W12" i="7065"/>
  <c r="X12" i="7065"/>
  <c r="Y12" i="7065"/>
  <c r="C13" i="7065"/>
  <c r="D13" i="7065"/>
  <c r="E13" i="7065"/>
  <c r="F13" i="7065"/>
  <c r="G13" i="7065"/>
  <c r="H13" i="7065"/>
  <c r="I13" i="7065"/>
  <c r="G25" i="7081" s="1"/>
  <c r="J13" i="7065"/>
  <c r="K13" i="7065"/>
  <c r="G26" i="7081" s="1"/>
  <c r="L13" i="7065"/>
  <c r="M13" i="7065"/>
  <c r="G11" i="7081" s="1"/>
  <c r="N13" i="7065"/>
  <c r="O13" i="7065"/>
  <c r="P13" i="7065"/>
  <c r="Q13" i="7065"/>
  <c r="R13" i="7065"/>
  <c r="S13" i="7065"/>
  <c r="T13" i="7065"/>
  <c r="U13" i="7065"/>
  <c r="V13" i="7065"/>
  <c r="W13" i="7065"/>
  <c r="X13" i="7065"/>
  <c r="Y13" i="7065"/>
  <c r="C14" i="7065"/>
  <c r="D14" i="7065"/>
  <c r="E14" i="7065"/>
  <c r="F14" i="7065"/>
  <c r="G14" i="7065"/>
  <c r="H14" i="7065"/>
  <c r="I14" i="7065"/>
  <c r="H25" i="7081" s="1"/>
  <c r="J14" i="7065"/>
  <c r="K14" i="7065"/>
  <c r="H26" i="7081" s="1"/>
  <c r="L14" i="7065"/>
  <c r="M14" i="7065"/>
  <c r="H11" i="7081" s="1"/>
  <c r="N14" i="7065"/>
  <c r="O14" i="7065"/>
  <c r="P14" i="7065"/>
  <c r="Q14" i="7065"/>
  <c r="R14" i="7065"/>
  <c r="S14" i="7065"/>
  <c r="T14" i="7065"/>
  <c r="U14" i="7065"/>
  <c r="V14" i="7065"/>
  <c r="W14" i="7065"/>
  <c r="X14" i="7065"/>
  <c r="Y14" i="7065"/>
  <c r="C15" i="7065"/>
  <c r="D15" i="7065"/>
  <c r="E15" i="7065"/>
  <c r="F15" i="7065"/>
  <c r="G15" i="7065"/>
  <c r="H15" i="7065"/>
  <c r="I15" i="7065"/>
  <c r="I25" i="7081" s="1"/>
  <c r="J15" i="7065"/>
  <c r="K15" i="7065"/>
  <c r="I26" i="7081" s="1"/>
  <c r="L15" i="7065"/>
  <c r="M15" i="7065"/>
  <c r="I11" i="7081" s="1"/>
  <c r="N15" i="7065"/>
  <c r="O15" i="7065"/>
  <c r="P15" i="7065"/>
  <c r="Q15" i="7065"/>
  <c r="R15" i="7065"/>
  <c r="S15" i="7065"/>
  <c r="T15" i="7065"/>
  <c r="U15" i="7065"/>
  <c r="V15" i="7065"/>
  <c r="W15" i="7065"/>
  <c r="X15" i="7065"/>
  <c r="Y15" i="7065"/>
  <c r="L16" i="7065"/>
  <c r="C17" i="7065"/>
  <c r="D17" i="7065"/>
  <c r="E17" i="7065"/>
  <c r="F17" i="7065"/>
  <c r="G17" i="7065"/>
  <c r="H17" i="7065"/>
  <c r="I17" i="7065"/>
  <c r="K25" i="7081" s="1"/>
  <c r="J17" i="7065"/>
  <c r="K17" i="7065"/>
  <c r="K26" i="7081" s="1"/>
  <c r="L17" i="7065"/>
  <c r="M17" i="7065"/>
  <c r="K11" i="7081" s="1"/>
  <c r="N17" i="7065"/>
  <c r="O17" i="7065"/>
  <c r="P17" i="7065"/>
  <c r="Q17" i="7065"/>
  <c r="R17" i="7065"/>
  <c r="S17" i="7065"/>
  <c r="T17" i="7065"/>
  <c r="U17" i="7065"/>
  <c r="V17" i="7065"/>
  <c r="W17" i="7065"/>
  <c r="X17" i="7065"/>
  <c r="Y17" i="7065"/>
  <c r="C18" i="7065"/>
  <c r="D18" i="7065"/>
  <c r="E18" i="7065"/>
  <c r="F18" i="7065"/>
  <c r="G18" i="7065"/>
  <c r="H18" i="7065"/>
  <c r="I18" i="7065"/>
  <c r="L25" i="7081" s="1"/>
  <c r="J18" i="7065"/>
  <c r="K18" i="7065"/>
  <c r="L26" i="7081" s="1"/>
  <c r="L18" i="7065"/>
  <c r="M18" i="7065"/>
  <c r="L11" i="7081" s="1"/>
  <c r="N18" i="7065"/>
  <c r="O18" i="7065"/>
  <c r="P18" i="7065"/>
  <c r="Q18" i="7065"/>
  <c r="R18" i="7065"/>
  <c r="S18" i="7065"/>
  <c r="T18" i="7065"/>
  <c r="U18" i="7065"/>
  <c r="V18" i="7065"/>
  <c r="W18" i="7065"/>
  <c r="X18" i="7065"/>
  <c r="Y18" i="7065"/>
  <c r="C19" i="7065"/>
  <c r="D19" i="7065"/>
  <c r="E19" i="7065"/>
  <c r="F19" i="7065"/>
  <c r="G19" i="7065"/>
  <c r="H19" i="7065"/>
  <c r="I19" i="7065"/>
  <c r="M25" i="7081" s="1"/>
  <c r="J19" i="7065"/>
  <c r="K19" i="7065"/>
  <c r="M26" i="7081" s="1"/>
  <c r="L19" i="7065"/>
  <c r="M19" i="7065"/>
  <c r="M11" i="7081" s="1"/>
  <c r="N19" i="7065"/>
  <c r="O19" i="7065"/>
  <c r="P19" i="7065"/>
  <c r="Q19" i="7065"/>
  <c r="R19" i="7065"/>
  <c r="S19" i="7065"/>
  <c r="T19" i="7065"/>
  <c r="U19" i="7065"/>
  <c r="V19" i="7065"/>
  <c r="W19" i="7065"/>
  <c r="X19" i="7065"/>
  <c r="Y19" i="7065"/>
  <c r="C20" i="7065"/>
  <c r="D20" i="7065"/>
  <c r="E20" i="7065"/>
  <c r="F20" i="7065"/>
  <c r="G20" i="7065"/>
  <c r="H20" i="7065"/>
  <c r="I20" i="7065"/>
  <c r="N25" i="7081" s="1"/>
  <c r="J20" i="7065"/>
  <c r="K20" i="7065"/>
  <c r="N26" i="7081" s="1"/>
  <c r="L20" i="7065"/>
  <c r="M20" i="7065"/>
  <c r="N11" i="7081" s="1"/>
  <c r="N20" i="7065"/>
  <c r="O20" i="7065"/>
  <c r="P20" i="7065"/>
  <c r="Q20" i="7065"/>
  <c r="R20" i="7065"/>
  <c r="S20" i="7065"/>
  <c r="T20" i="7065"/>
  <c r="U20" i="7065"/>
  <c r="V20" i="7065"/>
  <c r="W20" i="7065"/>
  <c r="X20" i="7065"/>
  <c r="Y20" i="7065"/>
  <c r="C22" i="7065"/>
  <c r="D22" i="7065"/>
  <c r="E22" i="7065"/>
  <c r="F22" i="7065"/>
  <c r="G22" i="7065"/>
  <c r="H22" i="7065"/>
  <c r="I22" i="7065"/>
  <c r="P25" i="7081" s="1"/>
  <c r="J22" i="7065"/>
  <c r="K22" i="7065"/>
  <c r="P26" i="7081" s="1"/>
  <c r="L22" i="7065"/>
  <c r="M22" i="7065"/>
  <c r="P11" i="7081" s="1"/>
  <c r="N22" i="7065"/>
  <c r="O22" i="7065"/>
  <c r="P22" i="7065"/>
  <c r="Q22" i="7065"/>
  <c r="R22" i="7065"/>
  <c r="S22" i="7065"/>
  <c r="T22" i="7065"/>
  <c r="U22" i="7065"/>
  <c r="V22" i="7065"/>
  <c r="W22" i="7065"/>
  <c r="X22" i="7065"/>
  <c r="Y22" i="7065"/>
  <c r="C23" i="7065"/>
  <c r="D23" i="7065"/>
  <c r="E23" i="7065"/>
  <c r="F23" i="7065"/>
  <c r="G23" i="7065"/>
  <c r="H23" i="7065"/>
  <c r="I23" i="7065"/>
  <c r="Q25" i="7081" s="1"/>
  <c r="J23" i="7065"/>
  <c r="K23" i="7065"/>
  <c r="Q26" i="7081" s="1"/>
  <c r="L23" i="7065"/>
  <c r="M23" i="7065"/>
  <c r="Q11" i="7081" s="1"/>
  <c r="N23" i="7065"/>
  <c r="O23" i="7065"/>
  <c r="P23" i="7065"/>
  <c r="Q23" i="7065"/>
  <c r="R23" i="7065"/>
  <c r="S23" i="7065"/>
  <c r="T23" i="7065"/>
  <c r="U23" i="7065"/>
  <c r="V23" i="7065"/>
  <c r="W23" i="7065"/>
  <c r="X23" i="7065"/>
  <c r="Y23" i="7065"/>
  <c r="C25" i="7065"/>
  <c r="D25" i="7065"/>
  <c r="E25" i="7065"/>
  <c r="F25" i="7065"/>
  <c r="G25" i="7065"/>
  <c r="H25" i="7065"/>
  <c r="I25" i="7065"/>
  <c r="S25" i="7081" s="1"/>
  <c r="J25" i="7065"/>
  <c r="K25" i="7065"/>
  <c r="S26" i="7081" s="1"/>
  <c r="L25" i="7065"/>
  <c r="M25" i="7065"/>
  <c r="S11" i="7081" s="1"/>
  <c r="N25" i="7065"/>
  <c r="O25" i="7065"/>
  <c r="P25" i="7065"/>
  <c r="Q25" i="7065"/>
  <c r="R25" i="7065"/>
  <c r="S25" i="7065"/>
  <c r="T25" i="7065"/>
  <c r="U25" i="7065"/>
  <c r="V25" i="7065"/>
  <c r="W25" i="7065"/>
  <c r="X25" i="7065"/>
  <c r="Y25" i="7065"/>
  <c r="C26" i="7065"/>
  <c r="D26" i="7065"/>
  <c r="E26" i="7065"/>
  <c r="F26" i="7065"/>
  <c r="G26" i="7065"/>
  <c r="H26" i="7065"/>
  <c r="I26" i="7065"/>
  <c r="T25" i="7081" s="1"/>
  <c r="J26" i="7065"/>
  <c r="K26" i="7065"/>
  <c r="T26" i="7081" s="1"/>
  <c r="L26" i="7065"/>
  <c r="M26" i="7065"/>
  <c r="T11" i="7081" s="1"/>
  <c r="N26" i="7065"/>
  <c r="O26" i="7065"/>
  <c r="P26" i="7065"/>
  <c r="Q26" i="7065"/>
  <c r="R26" i="7065"/>
  <c r="S26" i="7065"/>
  <c r="T26" i="7065"/>
  <c r="U26" i="7065"/>
  <c r="V26" i="7065"/>
  <c r="W26" i="7065"/>
  <c r="X26" i="7065"/>
  <c r="Y26" i="7065"/>
  <c r="C27" i="7065"/>
  <c r="D27" i="7065"/>
  <c r="E27" i="7065"/>
  <c r="F27" i="7065"/>
  <c r="G27" i="7065"/>
  <c r="H27" i="7065"/>
  <c r="I27" i="7065"/>
  <c r="U25" i="7081" s="1"/>
  <c r="J27" i="7065"/>
  <c r="K27" i="7065"/>
  <c r="U26" i="7081" s="1"/>
  <c r="L27" i="7065"/>
  <c r="M27" i="7065"/>
  <c r="U11" i="7081" s="1"/>
  <c r="N27" i="7065"/>
  <c r="O27" i="7065"/>
  <c r="P27" i="7065"/>
  <c r="Q27" i="7065"/>
  <c r="R27" i="7065"/>
  <c r="S27" i="7065"/>
  <c r="T27" i="7065"/>
  <c r="U27" i="7065"/>
  <c r="V27" i="7065"/>
  <c r="W27" i="7065"/>
  <c r="X27" i="7065"/>
  <c r="Y27" i="7065"/>
  <c r="C28" i="7065"/>
  <c r="D28" i="7065"/>
  <c r="E28" i="7065"/>
  <c r="F28" i="7065"/>
  <c r="G28" i="7065"/>
  <c r="H28" i="7065"/>
  <c r="I28" i="7065"/>
  <c r="V25" i="7081" s="1"/>
  <c r="J28" i="7065"/>
  <c r="K28" i="7065"/>
  <c r="V26" i="7081" s="1"/>
  <c r="L28" i="7065"/>
  <c r="M28" i="7065"/>
  <c r="V11" i="7081" s="1"/>
  <c r="N28" i="7065"/>
  <c r="O28" i="7065"/>
  <c r="P28" i="7065"/>
  <c r="Q28" i="7065"/>
  <c r="R28" i="7065"/>
  <c r="S28" i="7065"/>
  <c r="T28" i="7065"/>
  <c r="U28" i="7065"/>
  <c r="V28" i="7065"/>
  <c r="W28" i="7065"/>
  <c r="X28" i="7065"/>
  <c r="Y28" i="7065"/>
  <c r="C29" i="7065"/>
  <c r="D29" i="7065"/>
  <c r="E29" i="7065"/>
  <c r="F29" i="7065"/>
  <c r="G29" i="7065"/>
  <c r="H29" i="7065"/>
  <c r="I29" i="7065"/>
  <c r="W25" i="7081" s="1"/>
  <c r="J29" i="7065"/>
  <c r="K29" i="7065"/>
  <c r="W26" i="7081" s="1"/>
  <c r="L29" i="7065"/>
  <c r="M29" i="7065"/>
  <c r="W11" i="7081" s="1"/>
  <c r="N29" i="7065"/>
  <c r="O29" i="7065"/>
  <c r="P29" i="7065"/>
  <c r="Q29" i="7065"/>
  <c r="R29" i="7065"/>
  <c r="S29" i="7065"/>
  <c r="T29" i="7065"/>
  <c r="U29" i="7065"/>
  <c r="V29" i="7065"/>
  <c r="W29" i="7065"/>
  <c r="X29" i="7065"/>
  <c r="Y29" i="7065"/>
  <c r="C30" i="7065"/>
  <c r="D30" i="7065"/>
  <c r="E30" i="7065"/>
  <c r="F30" i="7065"/>
  <c r="G30" i="7065"/>
  <c r="H30" i="7065"/>
  <c r="I30" i="7065"/>
  <c r="X25" i="7081" s="1"/>
  <c r="J30" i="7065"/>
  <c r="K30" i="7065"/>
  <c r="X26" i="7081" s="1"/>
  <c r="L30" i="7065"/>
  <c r="M30" i="7065"/>
  <c r="X11" i="7081" s="1"/>
  <c r="N30" i="7065"/>
  <c r="O30" i="7065"/>
  <c r="P30" i="7065"/>
  <c r="Q30" i="7065"/>
  <c r="R30" i="7065"/>
  <c r="S30" i="7065"/>
  <c r="T30" i="7065"/>
  <c r="U30" i="7065"/>
  <c r="V30" i="7065"/>
  <c r="W30" i="7065"/>
  <c r="X30" i="7065"/>
  <c r="Y30" i="7065"/>
  <c r="C31" i="7065"/>
  <c r="D31" i="7065"/>
  <c r="E31" i="7065"/>
  <c r="F31" i="7065"/>
  <c r="G31" i="7065"/>
  <c r="H31" i="7065"/>
  <c r="I31" i="7065"/>
  <c r="Y25" i="7081" s="1"/>
  <c r="J31" i="7065"/>
  <c r="K31" i="7065"/>
  <c r="Y26" i="7081" s="1"/>
  <c r="L31" i="7065"/>
  <c r="M31" i="7065"/>
  <c r="Y11" i="7081" s="1"/>
  <c r="N31" i="7065"/>
  <c r="O31" i="7065"/>
  <c r="P31" i="7065"/>
  <c r="Q31" i="7065"/>
  <c r="R31" i="7065"/>
  <c r="S31" i="7065"/>
  <c r="T31" i="7065"/>
  <c r="U31" i="7065"/>
  <c r="V31" i="7065"/>
  <c r="W31" i="7065"/>
  <c r="X31" i="7065"/>
  <c r="Y31" i="7065"/>
  <c r="C32" i="7065"/>
  <c r="D32" i="7065"/>
  <c r="E32" i="7065"/>
  <c r="F32" i="7065"/>
  <c r="G32" i="7065"/>
  <c r="H32" i="7065"/>
  <c r="I32" i="7065"/>
  <c r="Z25" i="7081" s="1"/>
  <c r="J32" i="7065"/>
  <c r="K32" i="7065"/>
  <c r="Z26" i="7081" s="1"/>
  <c r="L32" i="7065"/>
  <c r="M32" i="7065"/>
  <c r="Z11" i="7081" s="1"/>
  <c r="N32" i="7065"/>
  <c r="O32" i="7065"/>
  <c r="P32" i="7065"/>
  <c r="Q32" i="7065"/>
  <c r="R32" i="7065"/>
  <c r="S32" i="7065"/>
  <c r="T32" i="7065"/>
  <c r="U32" i="7065"/>
  <c r="V32" i="7065"/>
  <c r="W32" i="7065"/>
  <c r="X32" i="7065"/>
  <c r="Y32" i="7065"/>
  <c r="C33" i="7065"/>
  <c r="D33" i="7065"/>
  <c r="E33" i="7065"/>
  <c r="F33" i="7065"/>
  <c r="G33" i="7065"/>
  <c r="H33" i="7065"/>
  <c r="I33" i="7065"/>
  <c r="AA25" i="7081" s="1"/>
  <c r="J33" i="7065"/>
  <c r="K33" i="7065"/>
  <c r="AA26" i="7081" s="1"/>
  <c r="L33" i="7065"/>
  <c r="M33" i="7065"/>
  <c r="AA11" i="7081" s="1"/>
  <c r="N33" i="7065"/>
  <c r="O33" i="7065"/>
  <c r="P33" i="7065"/>
  <c r="Q33" i="7065"/>
  <c r="R33" i="7065"/>
  <c r="S33" i="7065"/>
  <c r="T33" i="7065"/>
  <c r="U33" i="7065"/>
  <c r="V33" i="7065"/>
  <c r="W33" i="7065"/>
  <c r="X33" i="7065"/>
  <c r="Y33" i="7065"/>
  <c r="C34" i="7065"/>
  <c r="D34" i="7065"/>
  <c r="E34" i="7065"/>
  <c r="F34" i="7065"/>
  <c r="G34" i="7065"/>
  <c r="H34" i="7065"/>
  <c r="I34" i="7065"/>
  <c r="AB25" i="7081" s="1"/>
  <c r="J34" i="7065"/>
  <c r="K34" i="7065"/>
  <c r="AB26" i="7081" s="1"/>
  <c r="L34" i="7065"/>
  <c r="M34" i="7065"/>
  <c r="AB11" i="7081" s="1"/>
  <c r="N34" i="7065"/>
  <c r="O34" i="7065"/>
  <c r="P34" i="7065"/>
  <c r="Q34" i="7065"/>
  <c r="R34" i="7065"/>
  <c r="S34" i="7065"/>
  <c r="T34" i="7065"/>
  <c r="U34" i="7065"/>
  <c r="V34" i="7065"/>
  <c r="W34" i="7065"/>
  <c r="X34" i="7065"/>
  <c r="Y34" i="7065"/>
  <c r="C35" i="7065"/>
  <c r="D35" i="7065"/>
  <c r="E35" i="7065"/>
  <c r="F35" i="7065"/>
  <c r="G35" i="7065"/>
  <c r="H35" i="7065"/>
  <c r="I35" i="7065"/>
  <c r="AC25" i="7081" s="1"/>
  <c r="J35" i="7065"/>
  <c r="K35" i="7065"/>
  <c r="AC26" i="7081" s="1"/>
  <c r="L35" i="7065"/>
  <c r="M35" i="7065"/>
  <c r="AC11" i="7081" s="1"/>
  <c r="N35" i="7065"/>
  <c r="O35" i="7065"/>
  <c r="P35" i="7065"/>
  <c r="Q35" i="7065"/>
  <c r="R35" i="7065"/>
  <c r="S35" i="7065"/>
  <c r="T35" i="7065"/>
  <c r="U35" i="7065"/>
  <c r="V35" i="7065"/>
  <c r="W35" i="7065"/>
  <c r="X35" i="7065"/>
  <c r="Y35" i="7065"/>
  <c r="C36" i="7065"/>
  <c r="D36" i="7065"/>
  <c r="E36" i="7065"/>
  <c r="F36" i="7065"/>
  <c r="G36" i="7065"/>
  <c r="H36" i="7065"/>
  <c r="I36" i="7065"/>
  <c r="AD25" i="7081" s="1"/>
  <c r="J36" i="7065"/>
  <c r="K36" i="7065"/>
  <c r="AD26" i="7081" s="1"/>
  <c r="L36" i="7065"/>
  <c r="M36" i="7065"/>
  <c r="AD11" i="7081" s="1"/>
  <c r="N36" i="7065"/>
  <c r="O36" i="7065"/>
  <c r="P36" i="7065"/>
  <c r="Q36" i="7065"/>
  <c r="R36" i="7065"/>
  <c r="S36" i="7065"/>
  <c r="T36" i="7065"/>
  <c r="U36" i="7065"/>
  <c r="V36" i="7065"/>
  <c r="W36" i="7065"/>
  <c r="X36" i="7065"/>
  <c r="Y36" i="7065"/>
  <c r="B9" i="7065"/>
  <c r="B10" i="7065"/>
  <c r="B11" i="7065"/>
  <c r="B12" i="7065"/>
  <c r="B13" i="7065"/>
  <c r="B14" i="7065"/>
  <c r="B15" i="7065"/>
  <c r="B17" i="7065"/>
  <c r="B18" i="7065"/>
  <c r="B19" i="7065"/>
  <c r="B20" i="7065"/>
  <c r="B22" i="7065"/>
  <c r="B23" i="7065"/>
  <c r="B25" i="7065"/>
  <c r="B26" i="7065"/>
  <c r="B27" i="7065"/>
  <c r="B28" i="7065"/>
  <c r="B29" i="7065"/>
  <c r="B30" i="7065"/>
  <c r="B31" i="7065"/>
  <c r="B32" i="7065"/>
  <c r="B33" i="7065"/>
  <c r="B34" i="7065"/>
  <c r="B35" i="7065"/>
  <c r="B36" i="7065"/>
  <c r="B8" i="7065"/>
  <c r="B1" i="7065"/>
  <c r="A1" i="7065"/>
  <c r="B1" i="7066"/>
  <c r="A1" i="7066"/>
  <c r="B24" i="7066"/>
  <c r="B21" i="7066"/>
  <c r="B37" i="7065" s="1"/>
  <c r="B16" i="7066"/>
  <c r="Y24" i="7066"/>
  <c r="X24" i="7066"/>
  <c r="W24" i="7066"/>
  <c r="V24" i="7066"/>
  <c r="U24" i="7066"/>
  <c r="T24" i="7066"/>
  <c r="S24" i="7066"/>
  <c r="R24" i="7066"/>
  <c r="Q24" i="7066"/>
  <c r="P24" i="7066"/>
  <c r="O24" i="7066"/>
  <c r="N24" i="7066"/>
  <c r="M24" i="7066"/>
  <c r="L24" i="7066"/>
  <c r="K24" i="7066"/>
  <c r="J24" i="7066"/>
  <c r="I24" i="7066"/>
  <c r="H24" i="7066"/>
  <c r="G24" i="7066"/>
  <c r="F24" i="7066"/>
  <c r="E24" i="7066"/>
  <c r="D24" i="7066"/>
  <c r="C24" i="7066"/>
  <c r="Y21" i="7066"/>
  <c r="X21" i="7066"/>
  <c r="W21" i="7066"/>
  <c r="V21" i="7066"/>
  <c r="U21" i="7066"/>
  <c r="T21" i="7066"/>
  <c r="S21" i="7066"/>
  <c r="R21" i="7066"/>
  <c r="Q21" i="7066"/>
  <c r="P21" i="7066"/>
  <c r="O21" i="7066"/>
  <c r="N21" i="7066"/>
  <c r="M21" i="7066"/>
  <c r="L21" i="7066"/>
  <c r="K21" i="7066"/>
  <c r="J21" i="7066"/>
  <c r="I21" i="7066"/>
  <c r="H21" i="7066"/>
  <c r="G21" i="7066"/>
  <c r="F21" i="7066"/>
  <c r="E21" i="7066"/>
  <c r="D21" i="7066"/>
  <c r="C21" i="7066"/>
  <c r="Y16" i="7066"/>
  <c r="Y37" i="7066" s="1"/>
  <c r="X16" i="7066"/>
  <c r="W16" i="7066"/>
  <c r="W37" i="7066" s="1"/>
  <c r="V16" i="7066"/>
  <c r="U16" i="7066"/>
  <c r="U37" i="7066" s="1"/>
  <c r="T16" i="7066"/>
  <c r="S16" i="7066"/>
  <c r="S37" i="7066" s="1"/>
  <c r="R16" i="7066"/>
  <c r="Q16" i="7066"/>
  <c r="Q37" i="7066" s="1"/>
  <c r="P16" i="7066"/>
  <c r="O16" i="7066"/>
  <c r="O37" i="7066" s="1"/>
  <c r="N16" i="7066"/>
  <c r="M16" i="7066"/>
  <c r="M37" i="7066" s="1"/>
  <c r="L16" i="7066"/>
  <c r="K16" i="7066"/>
  <c r="K37" i="7066" s="1"/>
  <c r="J16" i="7066"/>
  <c r="I16" i="7066"/>
  <c r="I37" i="7066" s="1"/>
  <c r="H16" i="7066"/>
  <c r="G16" i="7066"/>
  <c r="G37" i="7066" s="1"/>
  <c r="F16" i="7066"/>
  <c r="E16" i="7066"/>
  <c r="E37" i="7066" s="1"/>
  <c r="D16" i="7066"/>
  <c r="C16" i="7066"/>
  <c r="C37" i="7066" s="1"/>
  <c r="B24" i="7067"/>
  <c r="C21" i="7067"/>
  <c r="B21" i="7067"/>
  <c r="D16" i="7067"/>
  <c r="D37" i="7067" s="1"/>
  <c r="C16" i="7067"/>
  <c r="Y24" i="7067"/>
  <c r="X24" i="7067"/>
  <c r="W24" i="7067"/>
  <c r="V24" i="7067"/>
  <c r="U24" i="7067"/>
  <c r="T24" i="7067"/>
  <c r="S24" i="7067"/>
  <c r="R24" i="7067"/>
  <c r="Q24" i="7067"/>
  <c r="P24" i="7067"/>
  <c r="O24" i="7067"/>
  <c r="N24" i="7067"/>
  <c r="M24" i="7067"/>
  <c r="L24" i="7067"/>
  <c r="K24" i="7067"/>
  <c r="J24" i="7067"/>
  <c r="J24" i="7065" s="1"/>
  <c r="I24" i="7067"/>
  <c r="H24" i="7067"/>
  <c r="G24" i="7067"/>
  <c r="F24" i="7067"/>
  <c r="F24" i="7065" s="1"/>
  <c r="E24" i="7067"/>
  <c r="D24" i="7067"/>
  <c r="C24" i="7067"/>
  <c r="Y21" i="7067"/>
  <c r="Y21" i="7065" s="1"/>
  <c r="X21" i="7067"/>
  <c r="W21" i="7067"/>
  <c r="V21" i="7067"/>
  <c r="U21" i="7067"/>
  <c r="U21" i="7065" s="1"/>
  <c r="T21" i="7067"/>
  <c r="S21" i="7067"/>
  <c r="R21" i="7067"/>
  <c r="Q21" i="7067"/>
  <c r="Q21" i="7065" s="1"/>
  <c r="P21" i="7067"/>
  <c r="O21" i="7067"/>
  <c r="N21" i="7067"/>
  <c r="M21" i="7067"/>
  <c r="M21" i="7065" s="1"/>
  <c r="O11" i="7081" s="1"/>
  <c r="L21" i="7067"/>
  <c r="K21" i="7067"/>
  <c r="J21" i="7067"/>
  <c r="I21" i="7067"/>
  <c r="I21" i="7065" s="1"/>
  <c r="O25" i="7081" s="1"/>
  <c r="H21" i="7067"/>
  <c r="G21" i="7067"/>
  <c r="F21" i="7067"/>
  <c r="E21" i="7067"/>
  <c r="E21" i="7065" s="1"/>
  <c r="D21" i="7067"/>
  <c r="Y16" i="7067"/>
  <c r="Y37" i="7067" s="1"/>
  <c r="X16" i="7067"/>
  <c r="W16" i="7067"/>
  <c r="W37" i="7067" s="1"/>
  <c r="V16" i="7067"/>
  <c r="U16" i="7067"/>
  <c r="U37" i="7067" s="1"/>
  <c r="T16" i="7067"/>
  <c r="S16" i="7067"/>
  <c r="S37" i="7067" s="1"/>
  <c r="R16" i="7067"/>
  <c r="Q16" i="7067"/>
  <c r="Q37" i="7067" s="1"/>
  <c r="P16" i="7067"/>
  <c r="O16" i="7067"/>
  <c r="O37" i="7067" s="1"/>
  <c r="N16" i="7067"/>
  <c r="M16" i="7067"/>
  <c r="M37" i="7067" s="1"/>
  <c r="L16" i="7067"/>
  <c r="K16" i="7067"/>
  <c r="K37" i="7067" s="1"/>
  <c r="J16" i="7067"/>
  <c r="I16" i="7067"/>
  <c r="I37" i="7067" s="1"/>
  <c r="H16" i="7067"/>
  <c r="G16" i="7067"/>
  <c r="G37" i="7067" s="1"/>
  <c r="F16" i="7067"/>
  <c r="E16" i="7067"/>
  <c r="E37" i="7067" s="1"/>
  <c r="C37" i="7067"/>
  <c r="B1" i="7067"/>
  <c r="A1" i="7067"/>
  <c r="C16" i="7068"/>
  <c r="C16" i="7065" s="1"/>
  <c r="Y24" i="7068"/>
  <c r="X24" i="7068"/>
  <c r="W24" i="7068"/>
  <c r="V24" i="7068"/>
  <c r="U24" i="7068"/>
  <c r="T24" i="7068"/>
  <c r="S24" i="7068"/>
  <c r="R24" i="7068"/>
  <c r="Q24" i="7068"/>
  <c r="P24" i="7068"/>
  <c r="O24" i="7068"/>
  <c r="N24" i="7068"/>
  <c r="M24" i="7068"/>
  <c r="L24" i="7068"/>
  <c r="K24" i="7068"/>
  <c r="J24" i="7068"/>
  <c r="I24" i="7068"/>
  <c r="H24" i="7068"/>
  <c r="G24" i="7068"/>
  <c r="F24" i="7068"/>
  <c r="E24" i="7068"/>
  <c r="D24" i="7068"/>
  <c r="C24" i="7068"/>
  <c r="Y21" i="7068"/>
  <c r="X21" i="7068"/>
  <c r="W21" i="7068"/>
  <c r="V21" i="7068"/>
  <c r="U21" i="7068"/>
  <c r="T21" i="7068"/>
  <c r="S21" i="7068"/>
  <c r="R21" i="7068"/>
  <c r="Q21" i="7068"/>
  <c r="P21" i="7068"/>
  <c r="O21" i="7068"/>
  <c r="N21" i="7068"/>
  <c r="M21" i="7068"/>
  <c r="L21" i="7068"/>
  <c r="K21" i="7068"/>
  <c r="J21" i="7068"/>
  <c r="I21" i="7068"/>
  <c r="H21" i="7068"/>
  <c r="G21" i="7068"/>
  <c r="F21" i="7068"/>
  <c r="E21" i="7068"/>
  <c r="D21" i="7068"/>
  <c r="C21" i="7068"/>
  <c r="Y16" i="7068"/>
  <c r="X16" i="7068"/>
  <c r="W16" i="7068"/>
  <c r="V16" i="7068"/>
  <c r="V16" i="7065" s="1"/>
  <c r="U16" i="7068"/>
  <c r="T16" i="7068"/>
  <c r="S16" i="7068"/>
  <c r="R16" i="7068"/>
  <c r="R16" i="7065" s="1"/>
  <c r="Q16" i="7068"/>
  <c r="P16" i="7068"/>
  <c r="O16" i="7068"/>
  <c r="N16" i="7068"/>
  <c r="N16" i="7065" s="1"/>
  <c r="M16" i="7068"/>
  <c r="L16" i="7068"/>
  <c r="K16" i="7068"/>
  <c r="J16" i="7068"/>
  <c r="J16" i="7065" s="1"/>
  <c r="I16" i="7068"/>
  <c r="H16" i="7068"/>
  <c r="G16" i="7068"/>
  <c r="F16" i="7068"/>
  <c r="F16" i="7065" s="1"/>
  <c r="E16" i="7068"/>
  <c r="D16" i="7068"/>
  <c r="B24" i="7068"/>
  <c r="B24" i="7065" s="1"/>
  <c r="B21" i="7068"/>
  <c r="B1" i="7068"/>
  <c r="A1" i="7068"/>
  <c r="C16" i="7075"/>
  <c r="C21" i="7075"/>
  <c r="C24" i="7075"/>
  <c r="V24" i="7075"/>
  <c r="U24" i="7075"/>
  <c r="T24" i="7075"/>
  <c r="S24" i="7075"/>
  <c r="R24" i="7075"/>
  <c r="Q24" i="7075"/>
  <c r="P24" i="7075"/>
  <c r="O24" i="7075"/>
  <c r="N24" i="7075"/>
  <c r="M24" i="7075"/>
  <c r="L24" i="7075"/>
  <c r="K24" i="7075"/>
  <c r="J24" i="7075"/>
  <c r="I24" i="7075"/>
  <c r="H24" i="7075"/>
  <c r="G24" i="7075"/>
  <c r="F24" i="7075"/>
  <c r="E24" i="7075"/>
  <c r="D24" i="7075"/>
  <c r="B24" i="7075"/>
  <c r="V21" i="7075"/>
  <c r="U21" i="7075"/>
  <c r="T21" i="7075"/>
  <c r="T37" i="7075" s="1"/>
  <c r="S21" i="7075"/>
  <c r="R21" i="7075"/>
  <c r="Q21" i="7075"/>
  <c r="P21" i="7075"/>
  <c r="O21" i="7075"/>
  <c r="N21" i="7075"/>
  <c r="M21" i="7075"/>
  <c r="L21" i="7075"/>
  <c r="K21" i="7075"/>
  <c r="J21" i="7075"/>
  <c r="I21" i="7075"/>
  <c r="H21" i="7075"/>
  <c r="G21" i="7075"/>
  <c r="F21" i="7075"/>
  <c r="E21" i="7075"/>
  <c r="D21" i="7075"/>
  <c r="V16" i="7075"/>
  <c r="U16" i="7075"/>
  <c r="S16" i="7075"/>
  <c r="S37" i="7075" s="1"/>
  <c r="R16" i="7075"/>
  <c r="R37" i="7075" s="1"/>
  <c r="Q16" i="7075"/>
  <c r="Q37" i="7075" s="1"/>
  <c r="P16" i="7075"/>
  <c r="P37" i="7075" s="1"/>
  <c r="O16" i="7075"/>
  <c r="O37" i="7075" s="1"/>
  <c r="N16" i="7075"/>
  <c r="N37" i="7075" s="1"/>
  <c r="M16" i="7075"/>
  <c r="M37" i="7075" s="1"/>
  <c r="L16" i="7075"/>
  <c r="L37" i="7075" s="1"/>
  <c r="K16" i="7075"/>
  <c r="K37" i="7075" s="1"/>
  <c r="J16" i="7075"/>
  <c r="J37" i="7075" s="1"/>
  <c r="I16" i="7075"/>
  <c r="I37" i="7075" s="1"/>
  <c r="H16" i="7075"/>
  <c r="H37" i="7075" s="1"/>
  <c r="G16" i="7075"/>
  <c r="G37" i="7075" s="1"/>
  <c r="F16" i="7075"/>
  <c r="F37" i="7075" s="1"/>
  <c r="E16" i="7075"/>
  <c r="E37" i="7075" s="1"/>
  <c r="D16" i="7075"/>
  <c r="D37" i="7075" s="1"/>
  <c r="B21" i="7075"/>
  <c r="B16" i="7075"/>
  <c r="B37" i="7075" s="1"/>
  <c r="B1" i="7075"/>
  <c r="A1" i="7075"/>
  <c r="X24" i="7078"/>
  <c r="W24" i="7078"/>
  <c r="V24" i="7078"/>
  <c r="U24" i="7078"/>
  <c r="T24" i="7078"/>
  <c r="S24" i="7078"/>
  <c r="R24" i="7078"/>
  <c r="Q24" i="7078"/>
  <c r="P24" i="7078"/>
  <c r="O24" i="7078"/>
  <c r="M24" i="7078"/>
  <c r="R24" i="7081" s="1"/>
  <c r="L24" i="7078"/>
  <c r="K24" i="7078"/>
  <c r="R23" i="7081" s="1"/>
  <c r="J24" i="7078"/>
  <c r="R20" i="7081" s="1"/>
  <c r="I24" i="7078"/>
  <c r="H24" i="7078"/>
  <c r="R18" i="7081" s="1"/>
  <c r="G24" i="7078"/>
  <c r="F24" i="7078"/>
  <c r="E24" i="7078"/>
  <c r="D24" i="7078"/>
  <c r="C24" i="7078"/>
  <c r="R9" i="7081" s="1"/>
  <c r="B24" i="7078"/>
  <c r="R8" i="7081" s="1"/>
  <c r="X21" i="7078"/>
  <c r="W21" i="7078"/>
  <c r="V21" i="7078"/>
  <c r="U21" i="7078"/>
  <c r="T21" i="7078"/>
  <c r="S21" i="7078"/>
  <c r="R21" i="7078"/>
  <c r="Q21" i="7078"/>
  <c r="P21" i="7078"/>
  <c r="O21" i="7078"/>
  <c r="M21" i="7078"/>
  <c r="L21" i="7078"/>
  <c r="K21" i="7078"/>
  <c r="O23" i="7081" s="1"/>
  <c r="J21" i="7078"/>
  <c r="I21" i="7078"/>
  <c r="H21" i="7078"/>
  <c r="O18" i="7081" s="1"/>
  <c r="G21" i="7078"/>
  <c r="F21" i="7078"/>
  <c r="E21" i="7078"/>
  <c r="D21" i="7078"/>
  <c r="C21" i="7078"/>
  <c r="O9" i="7081" s="1"/>
  <c r="B21" i="7078"/>
  <c r="X16" i="7078"/>
  <c r="X37" i="7078" s="1"/>
  <c r="W16" i="7078"/>
  <c r="W37" i="7078" s="1"/>
  <c r="V16" i="7078"/>
  <c r="U16" i="7078"/>
  <c r="T16" i="7078"/>
  <c r="T37" i="7078" s="1"/>
  <c r="S16" i="7078"/>
  <c r="S37" i="7078" s="1"/>
  <c r="R16" i="7078"/>
  <c r="Q16" i="7078"/>
  <c r="P16" i="7078"/>
  <c r="P37" i="7078" s="1"/>
  <c r="O16" i="7078"/>
  <c r="O37" i="7078" s="1"/>
  <c r="M16" i="7078"/>
  <c r="J24" i="7081" s="1"/>
  <c r="L16" i="7078"/>
  <c r="L37" i="7078" s="1"/>
  <c r="K16" i="7078"/>
  <c r="K37" i="7078" s="1"/>
  <c r="J16" i="7078"/>
  <c r="J20" i="7081" s="1"/>
  <c r="I16" i="7078"/>
  <c r="H16" i="7078"/>
  <c r="H37" i="7078" s="1"/>
  <c r="G16" i="7078"/>
  <c r="G37" i="7078" s="1"/>
  <c r="F16" i="7078"/>
  <c r="E16" i="7078"/>
  <c r="D16" i="7078"/>
  <c r="D37" i="7078" s="1"/>
  <c r="C16" i="7078"/>
  <c r="C37" i="7078" s="1"/>
  <c r="B16" i="7078"/>
  <c r="J8" i="7081" s="1"/>
  <c r="AE36" i="7077"/>
  <c r="T36" i="7077"/>
  <c r="S36" i="7077"/>
  <c r="AE35" i="7077"/>
  <c r="T35" i="7077"/>
  <c r="S35" i="7077"/>
  <c r="AE34" i="7077"/>
  <c r="T34" i="7077"/>
  <c r="S34" i="7077"/>
  <c r="AE33" i="7077"/>
  <c r="T33" i="7077"/>
  <c r="S33" i="7077"/>
  <c r="AE32" i="7077"/>
  <c r="T32" i="7077"/>
  <c r="S32" i="7077"/>
  <c r="AE31" i="7077"/>
  <c r="T31" i="7077"/>
  <c r="S31" i="7077"/>
  <c r="AE30" i="7077"/>
  <c r="T30" i="7077"/>
  <c r="S30" i="7077"/>
  <c r="AE29" i="7077"/>
  <c r="T29" i="7077"/>
  <c r="S29" i="7077"/>
  <c r="AE28" i="7077"/>
  <c r="T28" i="7077"/>
  <c r="S28" i="7077"/>
  <c r="AE27" i="7077"/>
  <c r="T27" i="7077"/>
  <c r="S27" i="7077"/>
  <c r="AE26" i="7077"/>
  <c r="T26" i="7077"/>
  <c r="S26" i="7077"/>
  <c r="AE25" i="7077"/>
  <c r="T25" i="7077"/>
  <c r="T24" i="7077" s="1"/>
  <c r="S25" i="7077"/>
  <c r="AN24" i="7077"/>
  <c r="R15" i="7081" s="1"/>
  <c r="AM24" i="7077"/>
  <c r="AL24" i="7077"/>
  <c r="AK24" i="7077"/>
  <c r="AJ24" i="7077"/>
  <c r="AI24" i="7077"/>
  <c r="AH24" i="7077"/>
  <c r="AG24" i="7077"/>
  <c r="AF24" i="7077"/>
  <c r="AD24" i="7077"/>
  <c r="AC24" i="7077"/>
  <c r="AB24" i="7077"/>
  <c r="AA24" i="7077"/>
  <c r="Z24" i="7077"/>
  <c r="Y24" i="7077"/>
  <c r="X24" i="7077"/>
  <c r="W24" i="7077"/>
  <c r="V24" i="7077"/>
  <c r="U24" i="7077"/>
  <c r="R24" i="7077"/>
  <c r="Q24" i="7077"/>
  <c r="P24" i="7077"/>
  <c r="O24" i="7077"/>
  <c r="N24" i="7077"/>
  <c r="M24" i="7077"/>
  <c r="L24" i="7077"/>
  <c r="K24" i="7077"/>
  <c r="J24" i="7077"/>
  <c r="I24" i="7077"/>
  <c r="H24" i="7077"/>
  <c r="G24" i="7077"/>
  <c r="F24" i="7077"/>
  <c r="E24" i="7077"/>
  <c r="D24" i="7077"/>
  <c r="C24" i="7077"/>
  <c r="AE23" i="7077"/>
  <c r="AE21" i="7077" s="1"/>
  <c r="T23" i="7077"/>
  <c r="S23" i="7077"/>
  <c r="B23" i="7077" s="1"/>
  <c r="AE22" i="7077"/>
  <c r="T22" i="7077"/>
  <c r="T21" i="7077" s="1"/>
  <c r="S22" i="7077"/>
  <c r="B22" i="7077" s="1"/>
  <c r="P14" i="7081" s="1"/>
  <c r="AN21" i="7077"/>
  <c r="O15" i="7081" s="1"/>
  <c r="AM21" i="7077"/>
  <c r="AL21" i="7077"/>
  <c r="AK21" i="7077"/>
  <c r="AJ21" i="7077"/>
  <c r="AI21" i="7077"/>
  <c r="AH21" i="7077"/>
  <c r="AG21" i="7077"/>
  <c r="AF21" i="7077"/>
  <c r="AD21" i="7077"/>
  <c r="AC21" i="7077"/>
  <c r="AB21" i="7077"/>
  <c r="AA21" i="7077"/>
  <c r="Z21" i="7077"/>
  <c r="Y21" i="7077"/>
  <c r="X21" i="7077"/>
  <c r="W21" i="7077"/>
  <c r="V21" i="7077"/>
  <c r="U21" i="7077"/>
  <c r="R21" i="7077"/>
  <c r="Q21" i="7077"/>
  <c r="P21" i="7077"/>
  <c r="O21" i="7077"/>
  <c r="N21" i="7077"/>
  <c r="M21" i="7077"/>
  <c r="L21" i="7077"/>
  <c r="K21" i="7077"/>
  <c r="J21" i="7077"/>
  <c r="I21" i="7077"/>
  <c r="H21" i="7077"/>
  <c r="G21" i="7077"/>
  <c r="F21" i="7077"/>
  <c r="E21" i="7077"/>
  <c r="D21" i="7077"/>
  <c r="C21" i="7077"/>
  <c r="AE20" i="7077"/>
  <c r="T20" i="7077"/>
  <c r="S20" i="7077"/>
  <c r="B20" i="7077" s="1"/>
  <c r="N20" i="7078" s="1"/>
  <c r="AE19" i="7077"/>
  <c r="T19" i="7077"/>
  <c r="S19" i="7077"/>
  <c r="B19" i="7077" s="1"/>
  <c r="AE18" i="7077"/>
  <c r="T18" i="7077"/>
  <c r="S18" i="7077"/>
  <c r="B18" i="7077" s="1"/>
  <c r="N18" i="7078" s="1"/>
  <c r="AE17" i="7077"/>
  <c r="T17" i="7077"/>
  <c r="S17" i="7077"/>
  <c r="B17" i="7077" s="1"/>
  <c r="AN16" i="7077"/>
  <c r="AM16" i="7077"/>
  <c r="AM37" i="7077" s="1"/>
  <c r="AL16" i="7077"/>
  <c r="AK16" i="7077"/>
  <c r="AK37" i="7077" s="1"/>
  <c r="AJ16" i="7077"/>
  <c r="AI16" i="7077"/>
  <c r="AI37" i="7077" s="1"/>
  <c r="AH16" i="7077"/>
  <c r="AG16" i="7077"/>
  <c r="AG37" i="7077" s="1"/>
  <c r="AF16" i="7077"/>
  <c r="AE16" i="7077"/>
  <c r="AD16" i="7077"/>
  <c r="AC16" i="7077"/>
  <c r="AC37" i="7077" s="1"/>
  <c r="AB16" i="7077"/>
  <c r="AA16" i="7077"/>
  <c r="AA37" i="7077" s="1"/>
  <c r="Z16" i="7077"/>
  <c r="Y16" i="7077"/>
  <c r="Y37" i="7077" s="1"/>
  <c r="X16" i="7077"/>
  <c r="W16" i="7077"/>
  <c r="W37" i="7077" s="1"/>
  <c r="V16" i="7077"/>
  <c r="U16" i="7077"/>
  <c r="U37" i="7077" s="1"/>
  <c r="R16" i="7077"/>
  <c r="Q16" i="7077"/>
  <c r="Q37" i="7077" s="1"/>
  <c r="P16" i="7077"/>
  <c r="O16" i="7077"/>
  <c r="O37" i="7077" s="1"/>
  <c r="N16" i="7077"/>
  <c r="M16" i="7077"/>
  <c r="M37" i="7077" s="1"/>
  <c r="L16" i="7077"/>
  <c r="K16" i="7077"/>
  <c r="K37" i="7077" s="1"/>
  <c r="J16" i="7077"/>
  <c r="I16" i="7077"/>
  <c r="I37" i="7077" s="1"/>
  <c r="H16" i="7077"/>
  <c r="G16" i="7077"/>
  <c r="G37" i="7077" s="1"/>
  <c r="F16" i="7077"/>
  <c r="E16" i="7077"/>
  <c r="E37" i="7077" s="1"/>
  <c r="D16" i="7077"/>
  <c r="C16" i="7077"/>
  <c r="C37" i="7077" s="1"/>
  <c r="AE15" i="7077"/>
  <c r="T15" i="7077"/>
  <c r="S15" i="7077"/>
  <c r="B15" i="7077"/>
  <c r="AE14" i="7077"/>
  <c r="T14" i="7077"/>
  <c r="S14" i="7077"/>
  <c r="B14" i="7077"/>
  <c r="AE13" i="7077"/>
  <c r="T13" i="7077"/>
  <c r="S13" i="7077"/>
  <c r="B13" i="7077"/>
  <c r="AE12" i="7077"/>
  <c r="T12" i="7077"/>
  <c r="S12" i="7077"/>
  <c r="B12" i="7077"/>
  <c r="AE11" i="7077"/>
  <c r="T11" i="7077"/>
  <c r="S11" i="7077"/>
  <c r="B11" i="7077"/>
  <c r="AE10" i="7077"/>
  <c r="T10" i="7077"/>
  <c r="S10" i="7077"/>
  <c r="B10" i="7077"/>
  <c r="AE9" i="7077"/>
  <c r="T9" i="7077"/>
  <c r="S9" i="7077"/>
  <c r="B9" i="7077"/>
  <c r="V37" i="7075" l="1"/>
  <c r="U37" i="7075"/>
  <c r="C37" i="7075"/>
  <c r="AE4" i="7081"/>
  <c r="AE10" i="7081"/>
  <c r="E22" i="7073"/>
  <c r="B14" i="7081"/>
  <c r="AE24" i="7077"/>
  <c r="N22" i="7078"/>
  <c r="L14" i="7081"/>
  <c r="L27" i="7081" s="1"/>
  <c r="Q14" i="7081"/>
  <c r="N23" i="7078"/>
  <c r="N21" i="7078" s="1"/>
  <c r="N8" i="7078"/>
  <c r="C14" i="7081"/>
  <c r="C28" i="7081" s="1"/>
  <c r="N9" i="7078"/>
  <c r="D14" i="7081"/>
  <c r="D27" i="7081" s="1"/>
  <c r="N10" i="7078"/>
  <c r="E14" i="7081"/>
  <c r="E28" i="7081" s="1"/>
  <c r="N11" i="7078"/>
  <c r="F14" i="7081"/>
  <c r="N12" i="7078"/>
  <c r="G14" i="7081"/>
  <c r="G28" i="7081" s="1"/>
  <c r="N13" i="7078"/>
  <c r="H14" i="7081"/>
  <c r="H28" i="7081" s="1"/>
  <c r="N14" i="7078"/>
  <c r="I14" i="7081"/>
  <c r="I28" i="7081" s="1"/>
  <c r="N15" i="7078"/>
  <c r="AE37" i="7077"/>
  <c r="K14" i="7081"/>
  <c r="N17" i="7078"/>
  <c r="M14" i="7081"/>
  <c r="N19" i="7078"/>
  <c r="S21" i="7077"/>
  <c r="B25" i="7077"/>
  <c r="S24" i="7077"/>
  <c r="B27" i="7077"/>
  <c r="B29" i="7077"/>
  <c r="B31" i="7077"/>
  <c r="B33" i="7077"/>
  <c r="B35" i="7077"/>
  <c r="D37" i="7077"/>
  <c r="F37" i="7077"/>
  <c r="H37" i="7077"/>
  <c r="J37" i="7077"/>
  <c r="L37" i="7077"/>
  <c r="N37" i="7077"/>
  <c r="P37" i="7077"/>
  <c r="R37" i="7077"/>
  <c r="V37" i="7077"/>
  <c r="X37" i="7077"/>
  <c r="Z37" i="7077"/>
  <c r="AB37" i="7077"/>
  <c r="AD37" i="7077"/>
  <c r="AF37" i="7077"/>
  <c r="AH37" i="7077"/>
  <c r="AJ37" i="7077"/>
  <c r="AL37" i="7077"/>
  <c r="AN37" i="7077"/>
  <c r="T16" i="7077"/>
  <c r="T37" i="7077" s="1"/>
  <c r="B21" i="7077"/>
  <c r="O14" i="7081" s="1"/>
  <c r="B26" i="7077"/>
  <c r="B28" i="7077"/>
  <c r="B30" i="7077"/>
  <c r="B32" i="7077"/>
  <c r="B34" i="7077"/>
  <c r="B36" i="7077"/>
  <c r="J15" i="7081"/>
  <c r="AE15" i="7081" s="1"/>
  <c r="N16" i="7078"/>
  <c r="E11" i="7073"/>
  <c r="E31" i="7073"/>
  <c r="E19" i="7073"/>
  <c r="B37" i="7078"/>
  <c r="F37" i="7078"/>
  <c r="J37" i="7078"/>
  <c r="Q37" i="7078"/>
  <c r="U37" i="7078"/>
  <c r="E37" i="7078"/>
  <c r="I37" i="7078"/>
  <c r="M37" i="7078"/>
  <c r="R37" i="7078"/>
  <c r="V37" i="7078"/>
  <c r="O8" i="7081"/>
  <c r="AE8" i="7081" s="1"/>
  <c r="J9" i="7081"/>
  <c r="AE9" i="7081" s="1"/>
  <c r="J18" i="7081"/>
  <c r="AE18" i="7081" s="1"/>
  <c r="O20" i="7081"/>
  <c r="AE20" i="7081" s="1"/>
  <c r="J23" i="7081"/>
  <c r="AE23" i="7081" s="1"/>
  <c r="O24" i="7081"/>
  <c r="AE24" i="7081" s="1"/>
  <c r="E15" i="7073"/>
  <c r="C24" i="7073"/>
  <c r="C16" i="7073"/>
  <c r="E33" i="7073"/>
  <c r="E29" i="7073"/>
  <c r="E25" i="7073"/>
  <c r="D21" i="7073"/>
  <c r="E21" i="7073" s="1"/>
  <c r="E17" i="7073"/>
  <c r="D24" i="7073"/>
  <c r="D16" i="7073"/>
  <c r="E35" i="7073"/>
  <c r="E27" i="7073"/>
  <c r="E13" i="7073"/>
  <c r="E9" i="7073"/>
  <c r="E23" i="7073"/>
  <c r="J37" i="7059"/>
  <c r="J16" i="7059"/>
  <c r="Q27" i="7081"/>
  <c r="B37" i="7060"/>
  <c r="D37" i="7060"/>
  <c r="G37" i="7060"/>
  <c r="E37" i="7060"/>
  <c r="F37" i="7060"/>
  <c r="E16" i="7065"/>
  <c r="G16" i="7065"/>
  <c r="I16" i="7065"/>
  <c r="J25" i="7081" s="1"/>
  <c r="K16" i="7065"/>
  <c r="J26" i="7081" s="1"/>
  <c r="M16" i="7065"/>
  <c r="J11" i="7081" s="1"/>
  <c r="O16" i="7065"/>
  <c r="Q16" i="7065"/>
  <c r="S16" i="7065"/>
  <c r="U16" i="7065"/>
  <c r="W16" i="7065"/>
  <c r="Y16" i="7065"/>
  <c r="D21" i="7065"/>
  <c r="F21" i="7065"/>
  <c r="H21" i="7065"/>
  <c r="J21" i="7065"/>
  <c r="L21" i="7065"/>
  <c r="N21" i="7065"/>
  <c r="P21" i="7065"/>
  <c r="R21" i="7065"/>
  <c r="T21" i="7065"/>
  <c r="V21" i="7065"/>
  <c r="X21" i="7065"/>
  <c r="C24" i="7065"/>
  <c r="E24" i="7065"/>
  <c r="G24" i="7065"/>
  <c r="I24" i="7065"/>
  <c r="R25" i="7081" s="1"/>
  <c r="K24" i="7065"/>
  <c r="R26" i="7081" s="1"/>
  <c r="M24" i="7065"/>
  <c r="R11" i="7081" s="1"/>
  <c r="O24" i="7065"/>
  <c r="Q24" i="7065"/>
  <c r="S24" i="7065"/>
  <c r="U24" i="7065"/>
  <c r="W24" i="7065"/>
  <c r="Y24" i="7065"/>
  <c r="B21" i="7065"/>
  <c r="D37" i="7066"/>
  <c r="F37" i="7066"/>
  <c r="H37" i="7066"/>
  <c r="J37" i="7066"/>
  <c r="L37" i="7066"/>
  <c r="N37" i="7066"/>
  <c r="P37" i="7066"/>
  <c r="R37" i="7066"/>
  <c r="T37" i="7066"/>
  <c r="V37" i="7066"/>
  <c r="X37" i="7066"/>
  <c r="T16" i="7065"/>
  <c r="D16" i="7065"/>
  <c r="C21" i="7065"/>
  <c r="G21" i="7065"/>
  <c r="K21" i="7065"/>
  <c r="O26" i="7081" s="1"/>
  <c r="O21" i="7065"/>
  <c r="S21" i="7065"/>
  <c r="W21" i="7065"/>
  <c r="D24" i="7065"/>
  <c r="H24" i="7065"/>
  <c r="L24" i="7065"/>
  <c r="N24" i="7065"/>
  <c r="P24" i="7065"/>
  <c r="R24" i="7065"/>
  <c r="T24" i="7065"/>
  <c r="V24" i="7065"/>
  <c r="X24" i="7065"/>
  <c r="F37" i="7067"/>
  <c r="H37" i="7067"/>
  <c r="J37" i="7067"/>
  <c r="L37" i="7067"/>
  <c r="N37" i="7067"/>
  <c r="P37" i="7067"/>
  <c r="R37" i="7067"/>
  <c r="T37" i="7067"/>
  <c r="V37" i="7067"/>
  <c r="X37" i="7067"/>
  <c r="X16" i="7065"/>
  <c r="P16" i="7065"/>
  <c r="H16" i="7065"/>
  <c r="D37" i="7068"/>
  <c r="F37" i="7068"/>
  <c r="F37" i="7065" s="1"/>
  <c r="H37" i="7068"/>
  <c r="J37" i="7068"/>
  <c r="J37" i="7065" s="1"/>
  <c r="L37" i="7068"/>
  <c r="N37" i="7068"/>
  <c r="N37" i="7065" s="1"/>
  <c r="P37" i="7068"/>
  <c r="R37" i="7068"/>
  <c r="R37" i="7065" s="1"/>
  <c r="T37" i="7068"/>
  <c r="V37" i="7068"/>
  <c r="V37" i="7065" s="1"/>
  <c r="X37" i="7068"/>
  <c r="C37" i="7068"/>
  <c r="C37" i="7065" s="1"/>
  <c r="E37" i="7068"/>
  <c r="E37" i="7065" s="1"/>
  <c r="G37" i="7068"/>
  <c r="G37" i="7065" s="1"/>
  <c r="I37" i="7068"/>
  <c r="I37" i="7065" s="1"/>
  <c r="K37" i="7068"/>
  <c r="K37" i="7065" s="1"/>
  <c r="M37" i="7068"/>
  <c r="M37" i="7065" s="1"/>
  <c r="O37" i="7068"/>
  <c r="O37" i="7065" s="1"/>
  <c r="Q37" i="7068"/>
  <c r="Q37" i="7065" s="1"/>
  <c r="S37" i="7068"/>
  <c r="S37" i="7065" s="1"/>
  <c r="U37" i="7068"/>
  <c r="U37" i="7065" s="1"/>
  <c r="W37" i="7068"/>
  <c r="W37" i="7065" s="1"/>
  <c r="Y37" i="7068"/>
  <c r="Y37" i="7065" s="1"/>
  <c r="B16" i="7065"/>
  <c r="AE5" i="7081" s="1"/>
  <c r="F27" i="7081"/>
  <c r="C55" i="7079"/>
  <c r="C38" i="7079"/>
  <c r="C33" i="7079"/>
  <c r="C34" i="7079"/>
  <c r="C35" i="7079" s="1"/>
  <c r="C52" i="7079" s="1"/>
  <c r="C54" i="7079" s="1"/>
  <c r="C53" i="7079" s="1"/>
  <c r="M27" i="7081"/>
  <c r="Q28" i="7081"/>
  <c r="F28" i="7081"/>
  <c r="N28" i="7081"/>
  <c r="M28" i="7081"/>
  <c r="H27" i="7081"/>
  <c r="P28" i="7081"/>
  <c r="K28" i="7081"/>
  <c r="P27" i="7081"/>
  <c r="L28" i="7081"/>
  <c r="N27" i="7081"/>
  <c r="K27" i="7081"/>
  <c r="G27" i="7081"/>
  <c r="B16" i="7077"/>
  <c r="S16" i="7077"/>
  <c r="S37" i="7077" s="1"/>
  <c r="C37" i="7073" l="1"/>
  <c r="C37" i="7079"/>
  <c r="C36" i="7079" s="1"/>
  <c r="C4" i="7079" s="1"/>
  <c r="C3" i="7080" s="1"/>
  <c r="AE11" i="7081"/>
  <c r="AE25" i="7081"/>
  <c r="AE26" i="7081"/>
  <c r="D28" i="7081"/>
  <c r="I27" i="7081"/>
  <c r="C27" i="7081"/>
  <c r="O27" i="7081"/>
  <c r="J14" i="7081"/>
  <c r="J27" i="7081" s="1"/>
  <c r="N34" i="7078"/>
  <c r="AB14" i="7081"/>
  <c r="N30" i="7078"/>
  <c r="X14" i="7081"/>
  <c r="N26" i="7078"/>
  <c r="T14" i="7081"/>
  <c r="AC14" i="7081"/>
  <c r="N35" i="7078"/>
  <c r="Y14" i="7081"/>
  <c r="N31" i="7078"/>
  <c r="U14" i="7081"/>
  <c r="N27" i="7078"/>
  <c r="S14" i="7081"/>
  <c r="N25" i="7078"/>
  <c r="B24" i="7077"/>
  <c r="R14" i="7081" s="1"/>
  <c r="R27" i="7081" s="1"/>
  <c r="E27" i="7081"/>
  <c r="N36" i="7078"/>
  <c r="AD14" i="7081"/>
  <c r="N32" i="7078"/>
  <c r="Z14" i="7081"/>
  <c r="N28" i="7078"/>
  <c r="V14" i="7081"/>
  <c r="AA14" i="7081"/>
  <c r="N33" i="7078"/>
  <c r="W14" i="7081"/>
  <c r="N29" i="7078"/>
  <c r="D37" i="7073"/>
  <c r="O28" i="7081"/>
  <c r="E24" i="7073"/>
  <c r="E16" i="7073"/>
  <c r="X37" i="7065"/>
  <c r="T37" i="7065"/>
  <c r="P37" i="7065"/>
  <c r="L37" i="7065"/>
  <c r="H37" i="7065"/>
  <c r="D37" i="7065"/>
  <c r="E37" i="7073"/>
  <c r="AE14" i="7081" l="1"/>
  <c r="N24" i="7078"/>
  <c r="N37" i="7078" s="1"/>
  <c r="V28" i="7081"/>
  <c r="V27" i="7081"/>
  <c r="Z27" i="7081"/>
  <c r="Z28" i="7081"/>
  <c r="AD28" i="7081"/>
  <c r="AD27" i="7081"/>
  <c r="T27" i="7081"/>
  <c r="T28" i="7081"/>
  <c r="X27" i="7081"/>
  <c r="X28" i="7081"/>
  <c r="AB27" i="7081"/>
  <c r="AB28" i="7081"/>
  <c r="J28" i="7081"/>
  <c r="W27" i="7081"/>
  <c r="W28" i="7081"/>
  <c r="AA28" i="7081"/>
  <c r="AA27" i="7081"/>
  <c r="S28" i="7081"/>
  <c r="S27" i="7081"/>
  <c r="U28" i="7081"/>
  <c r="U27" i="7081"/>
  <c r="Y27" i="7081"/>
  <c r="Y28" i="7081"/>
  <c r="AC27" i="7081"/>
  <c r="AC28" i="7081"/>
  <c r="R28" i="7081"/>
  <c r="A1" i="7070"/>
  <c r="A1" i="7053"/>
  <c r="P24" i="7070"/>
  <c r="O24" i="7070"/>
  <c r="N24" i="7070"/>
  <c r="M24" i="7070"/>
  <c r="L24" i="7070"/>
  <c r="K24" i="7070"/>
  <c r="J24" i="7070"/>
  <c r="I24" i="7070"/>
  <c r="H24" i="7070"/>
  <c r="G24" i="7070"/>
  <c r="F24" i="7070"/>
  <c r="E24" i="7070"/>
  <c r="D24" i="7070"/>
  <c r="C24" i="7070"/>
  <c r="P21" i="7070"/>
  <c r="O21" i="7070"/>
  <c r="N21" i="7070"/>
  <c r="M21" i="7070"/>
  <c r="L21" i="7070"/>
  <c r="K21" i="7070"/>
  <c r="J21" i="7070"/>
  <c r="I21" i="7070"/>
  <c r="H21" i="7070"/>
  <c r="G21" i="7070"/>
  <c r="F21" i="7070"/>
  <c r="E21" i="7070"/>
  <c r="D21" i="7070"/>
  <c r="C21" i="7070"/>
  <c r="P16" i="7070"/>
  <c r="P37" i="7070" s="1"/>
  <c r="O16" i="7070"/>
  <c r="O37" i="7070" s="1"/>
  <c r="N16" i="7070"/>
  <c r="M16" i="7070"/>
  <c r="L16" i="7070"/>
  <c r="L37" i="7070" s="1"/>
  <c r="K16" i="7070"/>
  <c r="K37" i="7070" s="1"/>
  <c r="J16" i="7070"/>
  <c r="I16" i="7070"/>
  <c r="H16" i="7070"/>
  <c r="H37" i="7070" s="1"/>
  <c r="G16" i="7070"/>
  <c r="G37" i="7070" s="1"/>
  <c r="F16" i="7070"/>
  <c r="E16" i="7070"/>
  <c r="D16" i="7070"/>
  <c r="D37" i="7070" s="1"/>
  <c r="C16" i="7070"/>
  <c r="C37" i="7070" s="1"/>
  <c r="B24" i="7070"/>
  <c r="B21" i="7070"/>
  <c r="B16" i="7070"/>
  <c r="B37" i="7070" s="1"/>
  <c r="A3" i="7049"/>
  <c r="L24" i="7053"/>
  <c r="K24" i="7053"/>
  <c r="J24" i="7053"/>
  <c r="I24" i="7053"/>
  <c r="H24" i="7053"/>
  <c r="G24" i="7053"/>
  <c r="F24" i="7053"/>
  <c r="E24" i="7053"/>
  <c r="D24" i="7053"/>
  <c r="C24" i="7053"/>
  <c r="L21" i="7053"/>
  <c r="K21" i="7053"/>
  <c r="J21" i="7053"/>
  <c r="I21" i="7053"/>
  <c r="H21" i="7053"/>
  <c r="H37" i="7053" s="1"/>
  <c r="G21" i="7053"/>
  <c r="F21" i="7053"/>
  <c r="E21" i="7053"/>
  <c r="D21" i="7053"/>
  <c r="C21" i="7053"/>
  <c r="L16" i="7053"/>
  <c r="L37" i="7053" s="1"/>
  <c r="K16" i="7053"/>
  <c r="J16" i="7053"/>
  <c r="I16" i="7053"/>
  <c r="I37" i="7053" s="1"/>
  <c r="H16" i="7053"/>
  <c r="G16" i="7053"/>
  <c r="F16" i="7053"/>
  <c r="F37" i="7053" s="1"/>
  <c r="E16" i="7053"/>
  <c r="E37" i="7053" s="1"/>
  <c r="D16" i="7053"/>
  <c r="D37" i="7053" s="1"/>
  <c r="C16" i="7053"/>
  <c r="B24" i="7053"/>
  <c r="B21" i="7053"/>
  <c r="B16" i="7053"/>
  <c r="J37" i="7053"/>
  <c r="B37" i="7053"/>
  <c r="L45" i="7053"/>
  <c r="K45" i="7053"/>
  <c r="J45" i="7053"/>
  <c r="I45" i="7053"/>
  <c r="H45" i="7053"/>
  <c r="G45" i="7053"/>
  <c r="F45" i="7053"/>
  <c r="E45" i="7053"/>
  <c r="D45" i="7053"/>
  <c r="C45" i="7053"/>
  <c r="B45" i="7053"/>
  <c r="A2" i="7048"/>
  <c r="B28" i="7062"/>
  <c r="C28" i="7062"/>
  <c r="A1" i="7062"/>
  <c r="A3" i="7062"/>
  <c r="A1" i="7048"/>
  <c r="A1" i="7049"/>
  <c r="A3" i="7050"/>
  <c r="BE24" i="7049"/>
  <c r="BD24" i="7049"/>
  <c r="BD37" i="7049" s="1"/>
  <c r="BC24" i="7049"/>
  <c r="BB24" i="7049"/>
  <c r="BA24" i="7049"/>
  <c r="AZ24" i="7049"/>
  <c r="AY24" i="7049"/>
  <c r="AX24" i="7049"/>
  <c r="AW24" i="7049"/>
  <c r="AV24" i="7049"/>
  <c r="AV37" i="7049" s="1"/>
  <c r="AU24" i="7049"/>
  <c r="AT24" i="7049"/>
  <c r="AS24" i="7049"/>
  <c r="AR24" i="7049"/>
  <c r="AQ24" i="7049"/>
  <c r="AP24" i="7049"/>
  <c r="AO24" i="7049"/>
  <c r="AN24" i="7049"/>
  <c r="AN37" i="7049" s="1"/>
  <c r="AM24" i="7049"/>
  <c r="AL24" i="7049"/>
  <c r="AK24" i="7049"/>
  <c r="AJ24" i="7049"/>
  <c r="AI24" i="7049"/>
  <c r="AH24" i="7049"/>
  <c r="AG24" i="7049"/>
  <c r="AF24" i="7049"/>
  <c r="AF37" i="7049" s="1"/>
  <c r="AE24" i="7049"/>
  <c r="AD24" i="7049"/>
  <c r="AC24" i="7049"/>
  <c r="AB24" i="7049"/>
  <c r="AA24" i="7049"/>
  <c r="Z24" i="7049"/>
  <c r="Y24" i="7049"/>
  <c r="X24" i="7049"/>
  <c r="X37" i="7049" s="1"/>
  <c r="W24" i="7049"/>
  <c r="V24" i="7049"/>
  <c r="U24" i="7049"/>
  <c r="T24" i="7049"/>
  <c r="S24" i="7049"/>
  <c r="R24" i="7049"/>
  <c r="Q24" i="7049"/>
  <c r="P24" i="7049"/>
  <c r="P37" i="7049" s="1"/>
  <c r="O24" i="7049"/>
  <c r="N24" i="7049"/>
  <c r="M24" i="7049"/>
  <c r="L24" i="7049"/>
  <c r="K24" i="7049"/>
  <c r="J24" i="7049"/>
  <c r="I24" i="7049"/>
  <c r="H24" i="7049"/>
  <c r="H37" i="7049" s="1"/>
  <c r="G24" i="7049"/>
  <c r="F24" i="7049"/>
  <c r="E24" i="7049"/>
  <c r="D24" i="7049"/>
  <c r="D37" i="7049" s="1"/>
  <c r="BE21" i="7049"/>
  <c r="BD21" i="7049"/>
  <c r="BC21" i="7049"/>
  <c r="BB21" i="7049"/>
  <c r="BA21" i="7049"/>
  <c r="AZ21" i="7049"/>
  <c r="AY21" i="7049"/>
  <c r="AX21" i="7049"/>
  <c r="AW21" i="7049"/>
  <c r="AV21" i="7049"/>
  <c r="AU21" i="7049"/>
  <c r="AT21" i="7049"/>
  <c r="AS21" i="7049"/>
  <c r="AR21" i="7049"/>
  <c r="AQ21" i="7049"/>
  <c r="AP21" i="7049"/>
  <c r="AO21" i="7049"/>
  <c r="AN21" i="7049"/>
  <c r="AM21" i="7049"/>
  <c r="AL21" i="7049"/>
  <c r="AK21" i="7049"/>
  <c r="AJ21" i="7049"/>
  <c r="AI21" i="7049"/>
  <c r="AH21" i="7049"/>
  <c r="AG21" i="7049"/>
  <c r="AF21" i="7049"/>
  <c r="AE21" i="7049"/>
  <c r="AD21" i="7049"/>
  <c r="AC21" i="7049"/>
  <c r="AB21" i="7049"/>
  <c r="AA21" i="7049"/>
  <c r="Z21" i="7049"/>
  <c r="Y21" i="7049"/>
  <c r="X21" i="7049"/>
  <c r="W21" i="7049"/>
  <c r="V21" i="7049"/>
  <c r="U21" i="7049"/>
  <c r="T21" i="7049"/>
  <c r="S21" i="7049"/>
  <c r="R21" i="7049"/>
  <c r="Q21" i="7049"/>
  <c r="P21" i="7049"/>
  <c r="O21" i="7049"/>
  <c r="N21" i="7049"/>
  <c r="M21" i="7049"/>
  <c r="L21" i="7049"/>
  <c r="K21" i="7049"/>
  <c r="J21" i="7049"/>
  <c r="I21" i="7049"/>
  <c r="H21" i="7049"/>
  <c r="G21" i="7049"/>
  <c r="F21" i="7049"/>
  <c r="E21" i="7049"/>
  <c r="D21" i="7049"/>
  <c r="BE16" i="7049"/>
  <c r="BD16" i="7049"/>
  <c r="BC16" i="7049"/>
  <c r="BB16" i="7049"/>
  <c r="BB37" i="7049" s="1"/>
  <c r="BA16" i="7049"/>
  <c r="AZ16" i="7049"/>
  <c r="AY16" i="7049"/>
  <c r="AX16" i="7049"/>
  <c r="AX37" i="7049" s="1"/>
  <c r="AW16" i="7049"/>
  <c r="AV16" i="7049"/>
  <c r="AU16" i="7049"/>
  <c r="AT16" i="7049"/>
  <c r="AT37" i="7049" s="1"/>
  <c r="AS16" i="7049"/>
  <c r="AR16" i="7049"/>
  <c r="AQ16" i="7049"/>
  <c r="AP16" i="7049"/>
  <c r="AP37" i="7049" s="1"/>
  <c r="AO16" i="7049"/>
  <c r="AN16" i="7049"/>
  <c r="AM16" i="7049"/>
  <c r="AL16" i="7049"/>
  <c r="AL37" i="7049" s="1"/>
  <c r="AK16" i="7049"/>
  <c r="AJ16" i="7049"/>
  <c r="AI16" i="7049"/>
  <c r="AH16" i="7049"/>
  <c r="AH37" i="7049" s="1"/>
  <c r="AG16" i="7049"/>
  <c r="AF16" i="7049"/>
  <c r="AE16" i="7049"/>
  <c r="AD16" i="7049"/>
  <c r="AD37" i="7049" s="1"/>
  <c r="AC16" i="7049"/>
  <c r="AB16" i="7049"/>
  <c r="AA16" i="7049"/>
  <c r="Z16" i="7049"/>
  <c r="Z37" i="7049" s="1"/>
  <c r="Y16" i="7049"/>
  <c r="X16" i="7049"/>
  <c r="W16" i="7049"/>
  <c r="V16" i="7049"/>
  <c r="V37" i="7049" s="1"/>
  <c r="U16" i="7049"/>
  <c r="T16" i="7049"/>
  <c r="S16" i="7049"/>
  <c r="R16" i="7049"/>
  <c r="R37" i="7049" s="1"/>
  <c r="Q16" i="7049"/>
  <c r="P16" i="7049"/>
  <c r="O16" i="7049"/>
  <c r="N16" i="7049"/>
  <c r="N37" i="7049" s="1"/>
  <c r="M16" i="7049"/>
  <c r="L16" i="7049"/>
  <c r="K16" i="7049"/>
  <c r="J16" i="7049"/>
  <c r="J37" i="7049" s="1"/>
  <c r="I16" i="7049"/>
  <c r="H16" i="7049"/>
  <c r="G16" i="7049"/>
  <c r="F16" i="7049"/>
  <c r="F37" i="7049" s="1"/>
  <c r="E16" i="7049"/>
  <c r="D16" i="7049"/>
  <c r="C24" i="7049"/>
  <c r="C21" i="7049"/>
  <c r="C16" i="7049"/>
  <c r="C37" i="7049" s="1"/>
  <c r="AZ37" i="7049"/>
  <c r="AR37" i="7049"/>
  <c r="AJ37" i="7049"/>
  <c r="AB37" i="7049"/>
  <c r="T37" i="7049"/>
  <c r="L37" i="7049"/>
  <c r="A1" i="7050"/>
  <c r="A2" i="7019"/>
  <c r="C18" i="7050"/>
  <c r="E49" i="7019"/>
  <c r="F49" i="7019"/>
  <c r="F38" i="7019"/>
  <c r="E38" i="7019"/>
  <c r="E34" i="7019" s="1"/>
  <c r="E35" i="7019"/>
  <c r="F35" i="7019"/>
  <c r="F34" i="7019"/>
  <c r="F30" i="7019"/>
  <c r="E30" i="7019"/>
  <c r="F26" i="7019"/>
  <c r="E26" i="7019"/>
  <c r="F22" i="7019"/>
  <c r="E22" i="7019"/>
  <c r="F18" i="7019"/>
  <c r="E18" i="7019"/>
  <c r="F14" i="7019"/>
  <c r="E14" i="7019"/>
  <c r="F10" i="7019"/>
  <c r="E10" i="7019"/>
  <c r="E6" i="7019"/>
  <c r="E45" i="7019" s="1"/>
  <c r="F6" i="7019"/>
  <c r="F45" i="7019" s="1"/>
  <c r="A2" i="7020"/>
  <c r="A1" i="7019"/>
  <c r="F51" i="7020"/>
  <c r="AE27" i="7081" l="1"/>
  <c r="AE28" i="7081"/>
  <c r="I37" i="7049"/>
  <c r="M37" i="7049"/>
  <c r="Q37" i="7049"/>
  <c r="U37" i="7049"/>
  <c r="Y37" i="7049"/>
  <c r="AC37" i="7049"/>
  <c r="AG37" i="7049"/>
  <c r="AK37" i="7049"/>
  <c r="AO37" i="7049"/>
  <c r="AS37" i="7049"/>
  <c r="AW37" i="7049"/>
  <c r="BA37" i="7049"/>
  <c r="BE37" i="7049"/>
  <c r="C37" i="7053"/>
  <c r="G37" i="7053"/>
  <c r="K37" i="7053"/>
  <c r="E37" i="7070"/>
  <c r="I37" i="7070"/>
  <c r="M37" i="7070"/>
  <c r="F37" i="7070"/>
  <c r="J37" i="7070"/>
  <c r="N37" i="7070"/>
  <c r="K37" i="7049"/>
  <c r="O37" i="7049"/>
  <c r="S37" i="7049"/>
  <c r="W37" i="7049"/>
  <c r="AA37" i="7049"/>
  <c r="AE37" i="7049"/>
  <c r="AI37" i="7049"/>
  <c r="AM37" i="7049"/>
  <c r="AQ37" i="7049"/>
  <c r="AU37" i="7049"/>
  <c r="BI37" i="7049" s="1"/>
  <c r="AY37" i="7049"/>
  <c r="BC37" i="7049"/>
  <c r="E37" i="7049"/>
  <c r="G37" i="7049"/>
  <c r="H27" i="7020"/>
  <c r="O27" i="7020"/>
  <c r="N27" i="7020"/>
  <c r="M27" i="7020"/>
  <c r="L27" i="7020"/>
  <c r="H19" i="7020"/>
  <c r="I11" i="7020"/>
  <c r="L11" i="7020"/>
  <c r="D2" i="7063"/>
  <c r="A1" i="7020"/>
  <c r="F19" i="7063"/>
  <c r="E19" i="7063"/>
  <c r="A2" i="7021"/>
  <c r="A1" i="7063"/>
  <c r="A2" i="7022"/>
  <c r="A1" i="7021"/>
  <c r="A2" i="7023"/>
  <c r="A1" i="7022"/>
  <c r="A16" i="7023"/>
  <c r="A4" i="7032"/>
  <c r="A1" i="7023"/>
  <c r="A3" i="7032"/>
  <c r="C134" i="7032"/>
  <c r="D134" i="7032"/>
  <c r="C115" i="7032"/>
  <c r="D115" i="7032"/>
  <c r="C108" i="7032"/>
  <c r="D108" i="7032"/>
  <c r="C103" i="7032"/>
  <c r="D103" i="7032"/>
  <c r="C101" i="7032"/>
  <c r="D101" i="7032"/>
  <c r="C88" i="7032"/>
  <c r="C135" i="7032" s="1"/>
  <c r="D88" i="7032"/>
  <c r="D135" i="7032" s="1"/>
  <c r="C74" i="7032"/>
  <c r="D74" i="7032"/>
  <c r="C67" i="7032"/>
  <c r="D67" i="7032"/>
  <c r="C60" i="7032"/>
  <c r="C69" i="7032" s="1"/>
  <c r="D60" i="7032"/>
  <c r="D69" i="7032" s="1"/>
  <c r="C58" i="7032"/>
  <c r="D58" i="7032"/>
  <c r="C42" i="7032"/>
  <c r="C34" i="7032" s="1"/>
  <c r="D42" i="7032"/>
  <c r="D34" i="7032" s="1"/>
  <c r="C22" i="7032"/>
  <c r="D22" i="7032"/>
  <c r="C17" i="7032"/>
  <c r="D17" i="7032"/>
  <c r="D10" i="7032"/>
  <c r="C10" i="7032"/>
  <c r="D106" i="7029"/>
  <c r="D109" i="7029" s="1"/>
  <c r="C122" i="7029"/>
  <c r="D122" i="7029"/>
  <c r="C115" i="7029"/>
  <c r="D115" i="7029"/>
  <c r="C106" i="7029"/>
  <c r="C109" i="7029" s="1"/>
  <c r="D90" i="7029"/>
  <c r="C90" i="7029"/>
  <c r="D85" i="7029"/>
  <c r="C85" i="7029"/>
  <c r="D76" i="7029"/>
  <c r="D78" i="7029" s="1"/>
  <c r="C76" i="7029"/>
  <c r="C78" i="7029" s="1"/>
  <c r="D70" i="7029"/>
  <c r="C70" i="7029"/>
  <c r="D66" i="7029"/>
  <c r="C66" i="7029"/>
  <c r="C71" i="7029" s="1"/>
  <c r="D57" i="7029"/>
  <c r="D60" i="7029" s="1"/>
  <c r="C57" i="7029"/>
  <c r="C60" i="7029" s="1"/>
  <c r="D49" i="7029"/>
  <c r="C49" i="7029"/>
  <c r="D37" i="7029"/>
  <c r="C37" i="7029"/>
  <c r="D30" i="7029"/>
  <c r="C30" i="7029"/>
  <c r="D23" i="7029"/>
  <c r="D26" i="7029" s="1"/>
  <c r="C23" i="7029"/>
  <c r="C26" i="7029" s="1"/>
  <c r="D16" i="7029"/>
  <c r="C16" i="7029"/>
  <c r="C44" i="7030"/>
  <c r="D44" i="7030"/>
  <c r="C34" i="7030"/>
  <c r="D34" i="7030"/>
  <c r="D12" i="7030"/>
  <c r="C12" i="7030"/>
  <c r="C8" i="7030"/>
  <c r="C24" i="7030" s="1"/>
  <c r="D8" i="7030"/>
  <c r="D24" i="7030" s="1"/>
  <c r="C29" i="7031"/>
  <c r="C23" i="7031"/>
  <c r="H23" i="7031"/>
  <c r="G23" i="7031"/>
  <c r="I23" i="7031" s="1"/>
  <c r="F23" i="7031"/>
  <c r="E23" i="7031"/>
  <c r="D23" i="7031"/>
  <c r="H17" i="7031"/>
  <c r="G17" i="7031"/>
  <c r="F17" i="7031"/>
  <c r="E17" i="7031"/>
  <c r="D17" i="7031"/>
  <c r="I17" i="7031" s="1"/>
  <c r="C17" i="7031"/>
  <c r="C13" i="7031"/>
  <c r="H13" i="7031"/>
  <c r="G13" i="7031"/>
  <c r="F13" i="7031"/>
  <c r="E13" i="7031"/>
  <c r="D13" i="7031"/>
  <c r="I13" i="7031"/>
  <c r="I28" i="7031"/>
  <c r="I27" i="7031"/>
  <c r="I26" i="7031"/>
  <c r="I25" i="7031"/>
  <c r="I24" i="7031"/>
  <c r="I22" i="7031"/>
  <c r="I21" i="7031"/>
  <c r="I20" i="7031"/>
  <c r="I19" i="7031"/>
  <c r="I18" i="7031"/>
  <c r="I16" i="7031"/>
  <c r="I15" i="7031"/>
  <c r="I14" i="7031"/>
  <c r="I12" i="7031"/>
  <c r="I11" i="7031"/>
  <c r="I9" i="7031"/>
  <c r="C10" i="7031"/>
  <c r="H10" i="7031"/>
  <c r="H29" i="7031" s="1"/>
  <c r="G10" i="7031"/>
  <c r="G29" i="7031" s="1"/>
  <c r="F10" i="7031"/>
  <c r="F29" i="7031" s="1"/>
  <c r="E10" i="7031"/>
  <c r="E29" i="7031" s="1"/>
  <c r="D10" i="7031"/>
  <c r="D29" i="7031" s="1"/>
  <c r="A4" i="7029"/>
  <c r="B4" i="7030"/>
  <c r="A3" i="7029"/>
  <c r="B3" i="7030"/>
  <c r="C5" i="7031"/>
  <c r="C4" i="7031"/>
  <c r="BJ37" i="7049" l="1"/>
  <c r="BG37" i="7049"/>
  <c r="BK37" i="7049"/>
  <c r="BH37" i="7049"/>
  <c r="BL37" i="7049"/>
  <c r="BF37" i="7049"/>
  <c r="C41" i="7029"/>
  <c r="C97" i="7029" s="1"/>
  <c r="D41" i="7029"/>
  <c r="D97" i="7029" s="1"/>
  <c r="D46" i="7030"/>
  <c r="D50" i="7030" s="1"/>
  <c r="I29" i="7031"/>
  <c r="C95" i="7029"/>
  <c r="C98" i="7029" s="1"/>
  <c r="C46" i="7030"/>
  <c r="C50" i="7030" s="1"/>
  <c r="I10" i="7031"/>
  <c r="C119" i="7029"/>
  <c r="C125" i="7029" s="1"/>
  <c r="D71" i="7029"/>
  <c r="D95" i="7029" s="1"/>
  <c r="D98" i="7029" s="1"/>
  <c r="D32" i="7032"/>
  <c r="D75" i="7032" s="1"/>
  <c r="C32" i="7032"/>
  <c r="C75" i="7032" s="1"/>
  <c r="D18" i="7050"/>
  <c r="E18" i="7050"/>
  <c r="F18" i="7050"/>
  <c r="G18" i="7050"/>
  <c r="H18" i="7050"/>
  <c r="I18" i="7050"/>
  <c r="J18" i="7050"/>
  <c r="K18" i="7050"/>
  <c r="F67" i="7020"/>
  <c r="E67" i="7020"/>
  <c r="I59" i="7020"/>
  <c r="H59" i="7020"/>
  <c r="G59" i="7020"/>
  <c r="F59" i="7020"/>
  <c r="K51" i="7020"/>
  <c r="J51" i="7020"/>
  <c r="I51" i="7020"/>
  <c r="H51" i="7020"/>
  <c r="H35" i="7020"/>
  <c r="G35" i="7020"/>
  <c r="F35" i="7020"/>
  <c r="E35" i="7020"/>
  <c r="O19" i="7020"/>
  <c r="N19" i="7020"/>
  <c r="M19" i="7020"/>
  <c r="L19" i="7020"/>
  <c r="O11" i="7020"/>
  <c r="N11" i="7020"/>
  <c r="M11" i="7020"/>
  <c r="D119" i="7029" l="1"/>
  <c r="D125" i="7029" s="1"/>
</calcChain>
</file>

<file path=xl/sharedStrings.xml><?xml version="1.0" encoding="utf-8"?>
<sst xmlns="http://schemas.openxmlformats.org/spreadsheetml/2006/main" count="2858" uniqueCount="1352">
  <si>
    <t>/СПРАВКАТА СЕ ПОПЪЛВА ОТДЕЛНО ЗА ВСЕКИ ЦЕДЕНТ, С КОЙТО ЗАСТРАХОВАТЕЛЯ ИМА СКЛЮЧЕНИ ДОГОВОРИ/</t>
  </si>
  <si>
    <t>ЗАДЪРЖАНИ ДЕПОЗИТИ В ЦЕДЕНТА ВЪВ ВРЪЗКА С ПРЕНОС-ПРЕМИЙНИЯ РЕЗЕРВ</t>
  </si>
  <si>
    <t>ЗАДЪРЖАНИ ДЕПОЗИТИ В ЦЕДЕНТА ВЪВ ВРЪЗКА С РЕЗЕРВА ЗА ПРЕДСТОЯЩИ ПЛАЩАНИЯ</t>
  </si>
  <si>
    <t>Кореспонденция с жалбоподателя</t>
  </si>
  <si>
    <t>ЗАДЪРЖАНИ ДЕПОЗИТИ В ЦЕДЕНТА ВЪВ ВРЪЗКА С ДРУГИ РЕЗЕРВИ</t>
  </si>
  <si>
    <t xml:space="preserve">№ </t>
  </si>
  <si>
    <t xml:space="preserve">       ВИДОВЕ АКТИВИ</t>
  </si>
  <si>
    <t>Валута</t>
  </si>
  <si>
    <t>БАЛАНСОВА СТОЙНОСТ КЪМ КРАЯ НА ПЕРИОДА
(хил.лв.)</t>
  </si>
  <si>
    <t>ОТНОСИТЕЛЕН ДЯЛ НА АКТИВА В БАЛАНСОВАТА СТОЙНОСТ НА ТЕХНИЧЕСКИТЕ РЕЗЕРВИ 
(в %)</t>
  </si>
  <si>
    <t>А.</t>
  </si>
  <si>
    <t>Активи за покритие на техническите резерви (без  резервите по застраховка "Живот", свързана с инвестиционен фонд)</t>
  </si>
  <si>
    <t>1.</t>
  </si>
  <si>
    <t>2.</t>
  </si>
  <si>
    <t>3.</t>
  </si>
  <si>
    <t>4.</t>
  </si>
  <si>
    <t>Право на собственост върху земи и сгради, в т.ч.:</t>
  </si>
  <si>
    <t>- кратко описание на имота</t>
  </si>
  <si>
    <t>5.</t>
  </si>
  <si>
    <t>Вземания към презастрахователи (намалени със задълженията към съответния презастраховател), включително дела на презастрахователите в техническите резерви, в т.ч. вземания към:</t>
  </si>
  <si>
    <t>- име на презастраховател</t>
  </si>
  <si>
    <t>6.</t>
  </si>
  <si>
    <t>Депозити и вземания към цеденти, в т.ч. вземания към:</t>
  </si>
  <si>
    <t>- име на цедента</t>
  </si>
  <si>
    <t>7.</t>
  </si>
  <si>
    <t>- застраховани лица</t>
  </si>
  <si>
    <t>- посредници</t>
  </si>
  <si>
    <t>8.</t>
  </si>
  <si>
    <t>Вземания по заеми срещу застраховки “Живот”</t>
  </si>
  <si>
    <t>9.</t>
  </si>
  <si>
    <t>Парични средства на каса и по разплащателни сметки или депозити в банки, които имат право да извършват банкова дейност в Република България или в държава членка, в т.ч.:</t>
  </si>
  <si>
    <t>- депозити, в т.ч. в банки:</t>
  </si>
  <si>
    <t>- парични средства по разплащателни сметки, в т.ч. в банки:</t>
  </si>
  <si>
    <t>- парични средства по каса</t>
  </si>
  <si>
    <t>10.</t>
  </si>
  <si>
    <t>Отложени аквизиционни разходи</t>
  </si>
  <si>
    <t>11.</t>
  </si>
  <si>
    <t>Безспорно установени вземания във връзка с възстановяване на данъци</t>
  </si>
  <si>
    <t xml:space="preserve">Общо активи за покритие на техническите резерви, в т.ч.: </t>
  </si>
  <si>
    <t>Активи в държави членки</t>
  </si>
  <si>
    <t>Активи в трети държави</t>
  </si>
  <si>
    <t>Деривати</t>
  </si>
  <si>
    <t>Б.</t>
  </si>
  <si>
    <t>Активи за покритие на резервите по застраховка "Живот", свързана с 
инвестиционен фонд, в т.ч. (изброяват се по емитенти и видове инструменти):</t>
  </si>
  <si>
    <t>Таблица 1. Инвестиции в акции</t>
  </si>
  <si>
    <t>№</t>
  </si>
  <si>
    <t xml:space="preserve">Емитент                   </t>
  </si>
  <si>
    <t>Номинална стойност
 /в съответната валута/</t>
  </si>
  <si>
    <t>Дата на покупка</t>
  </si>
  <si>
    <t>Цена на придобиване
/лева/</t>
  </si>
  <si>
    <t>Преоценена стойност
/лева/</t>
  </si>
  <si>
    <t>Приход от дивиденти
/лева/</t>
  </si>
  <si>
    <t>Печалба/загуба от преоценки
/лева/</t>
  </si>
  <si>
    <t>Общо</t>
  </si>
  <si>
    <t>Таблица 2. Инвестиции в облигации и други дългови ценни книжа</t>
  </si>
  <si>
    <t xml:space="preserve"> Вид на ценните книжа</t>
  </si>
  <si>
    <t>Емисия №</t>
  </si>
  <si>
    <t>Емисия дата</t>
  </si>
  <si>
    <t>Номинална стойност /в съответната валута/</t>
  </si>
  <si>
    <t>Лихвен процент</t>
  </si>
  <si>
    <t>Приход от купонни плащания
/лева/</t>
  </si>
  <si>
    <t>Таблица 3. Други инвестиции в ценни книжа</t>
  </si>
  <si>
    <t>Приход от лихви, дивиденти и др.
/лева/</t>
  </si>
  <si>
    <t>Таблица 4. Инвестиционни имоти</t>
  </si>
  <si>
    <t>Кратко описание на недвижимия имот</t>
  </si>
  <si>
    <t xml:space="preserve">№ и дата на нотариалния акт </t>
  </si>
  <si>
    <t>Цена на придобиване</t>
  </si>
  <si>
    <t>Стойност след преоценка</t>
  </si>
  <si>
    <t>Приход от наем или други плащания</t>
  </si>
  <si>
    <t xml:space="preserve">Таблица 5. Банкови депозити </t>
  </si>
  <si>
    <t>Банка</t>
  </si>
  <si>
    <t>№ на банкова сметка</t>
  </si>
  <si>
    <t>Начална дата</t>
  </si>
  <si>
    <t>Сума на главницата
 /в съответната валута/</t>
  </si>
  <si>
    <t>Натрупана лихва по депозита
 /в съответната валута/</t>
  </si>
  <si>
    <t>Общо:</t>
  </si>
  <si>
    <t>Таблица 6. Инвестиции в дялове и акции на инвестиционни фондове</t>
  </si>
  <si>
    <t>Наименование на управляващото дружество</t>
  </si>
  <si>
    <t>Наименование на фонда</t>
  </si>
  <si>
    <t xml:space="preserve">Таблица 7. Инвестиции в дъщерни, съвместни и асоциирани предприятия </t>
  </si>
  <si>
    <t>Наименование и правно-организационна форма на предприятието</t>
  </si>
  <si>
    <t>Процент на участието на застрахователя</t>
  </si>
  <si>
    <t>Обща стойност на записания капитал на предприятието</t>
  </si>
  <si>
    <t>Дата на придобиване на участието</t>
  </si>
  <si>
    <t>Свързани лица</t>
  </si>
  <si>
    <t>Общо по раздел Ж</t>
  </si>
  <si>
    <t>ЕГН, съотв. БУЛСТАТ и № по НДР</t>
  </si>
  <si>
    <t>ПОСТОЯНЕН АДРЕС, съотв. СЕДАЛИЩЕ И АДРЕС НА УПРАВЛЕНИЕ</t>
  </si>
  <si>
    <t>І</t>
  </si>
  <si>
    <t>n.</t>
  </si>
  <si>
    <t>ІІ</t>
  </si>
  <si>
    <t>ІІІ</t>
  </si>
  <si>
    <t>ІV.</t>
  </si>
  <si>
    <t>V.</t>
  </si>
  <si>
    <t>VІ.</t>
  </si>
  <si>
    <t>Свързани лица на застрахователя*</t>
  </si>
  <si>
    <t>Заеми и други форми
 на кредитиране</t>
  </si>
  <si>
    <t>Гаранции и задбалансови орерации</t>
  </si>
  <si>
    <t>Инвестиции</t>
  </si>
  <si>
    <t>Презастрахователни
 операции</t>
  </si>
  <si>
    <t>Други</t>
  </si>
  <si>
    <t xml:space="preserve">получени </t>
  </si>
  <si>
    <t xml:space="preserve">предоставени </t>
  </si>
  <si>
    <t>на лицата в застрахователя</t>
  </si>
  <si>
    <t>активни</t>
  </si>
  <si>
    <t>пасивни</t>
  </si>
  <si>
    <t>размер</t>
  </si>
  <si>
    <t>получени лихви за периода</t>
  </si>
  <si>
    <t>договорен годишен лихвен %</t>
  </si>
  <si>
    <t>платени лихви за периода</t>
  </si>
  <si>
    <t>цена</t>
  </si>
  <si>
    <t>вид</t>
  </si>
  <si>
    <t xml:space="preserve">цена </t>
  </si>
  <si>
    <t>нетен доход за периода</t>
  </si>
  <si>
    <t>договорена годишна доходност</t>
  </si>
  <si>
    <t>получени премии от цеденти</t>
  </si>
  <si>
    <t>изплатени комисиони на цеденти</t>
  </si>
  <si>
    <t>разходи за участие в резултатата от презастраховане</t>
  </si>
  <si>
    <t>изплатени обезщетения на цеденти</t>
  </si>
  <si>
    <t xml:space="preserve">промени в резервите </t>
  </si>
  <si>
    <t>други</t>
  </si>
  <si>
    <t>отстъпени премии</t>
  </si>
  <si>
    <t>получени комисиони</t>
  </si>
  <si>
    <t xml:space="preserve">приходи от участие в резултата </t>
  </si>
  <si>
    <t>получени обезщетения</t>
  </si>
  <si>
    <t>общ р-р на разходите</t>
  </si>
  <si>
    <t>дял на застрахователя в
 разходите</t>
  </si>
  <si>
    <t xml:space="preserve">общ  размер </t>
  </si>
  <si>
    <t xml:space="preserve"> </t>
  </si>
  <si>
    <t xml:space="preserve">      * Оповестяват се само свързаните лица, с които са налице сделки през отчетния период.</t>
  </si>
  <si>
    <t>№ по ред</t>
  </si>
  <si>
    <t>№ на заведена жалба</t>
  </si>
  <si>
    <t>Дата</t>
  </si>
  <si>
    <t>Място на подаване (ЦУ / териториално поделение на застрахователя)</t>
  </si>
  <si>
    <t>Кратко описание на искането</t>
  </si>
  <si>
    <t>Решение на застрахователя</t>
  </si>
  <si>
    <t>Дата на уведомяване на жалбоподателя за взетото решение</t>
  </si>
  <si>
    <t>Дата на изпълнение на решението (при удовлетворяване на искането)</t>
  </si>
  <si>
    <t>описание</t>
  </si>
  <si>
    <t>удовлетворява искането (да/не)</t>
  </si>
  <si>
    <t>напълно</t>
  </si>
  <si>
    <t>частично</t>
  </si>
  <si>
    <t>в т.ч. върнати премии и отписани вземания по предстрочно прекратени договори, сключени през отчетния период (приспаднати от брутните начислени премии )</t>
  </si>
  <si>
    <t>в т.ч. върнати премии и отписани вземания по предстрочно прекратени договори, сключени през предходни отчетни периоди</t>
  </si>
  <si>
    <t>ДАТА:</t>
  </si>
  <si>
    <t>ИЗГОТВИЛ:</t>
  </si>
  <si>
    <t>ПРЕДСТАВЛЯВАЩ:</t>
  </si>
  <si>
    <t>Пореден номер</t>
  </si>
  <si>
    <r>
      <t xml:space="preserve">АКЦИОНЕР                                                         </t>
    </r>
    <r>
      <rPr>
        <b/>
        <sz val="10"/>
        <rFont val="Times New Roman"/>
        <family val="1"/>
        <charset val="204"/>
      </rPr>
      <t>(т</t>
    </r>
    <r>
      <rPr>
        <sz val="10"/>
        <rFont val="Times New Roman"/>
        <family val="1"/>
        <charset val="204"/>
      </rPr>
      <t>рите имена, съотв. наименование и правно-организационна форма)</t>
    </r>
  </si>
  <si>
    <t>БРОЙ АКЦИИ</t>
  </si>
  <si>
    <t>ОТН. ДЯЛ В %</t>
  </si>
  <si>
    <r>
      <t xml:space="preserve">СВЪРЗАНИ С АКЦИОНЕРА ЛИЦА 
</t>
    </r>
    <r>
      <rPr>
        <sz val="10"/>
        <rFont val="Times New Roman"/>
        <family val="1"/>
        <charset val="204"/>
      </rPr>
      <t>(по смисъла на §1, т.12 и т.13 от ДР към КЗ)</t>
    </r>
    <r>
      <rPr>
        <b/>
        <sz val="10"/>
        <rFont val="Times New Roman"/>
        <family val="1"/>
        <charset val="204"/>
      </rPr>
      <t xml:space="preserve">, 
</t>
    </r>
    <r>
      <rPr>
        <b/>
        <sz val="12"/>
        <rFont val="Times New Roman"/>
        <family val="1"/>
        <charset val="204"/>
      </rPr>
      <t xml:space="preserve">които са акционери в застрахователя </t>
    </r>
    <r>
      <rPr>
        <sz val="10"/>
        <rFont val="Times New Roman"/>
        <family val="1"/>
        <charset val="204"/>
      </rPr>
      <t>(трите имена, държава, съотв. наименование и правно-организационна форма )</t>
    </r>
  </si>
  <si>
    <t xml:space="preserve">Код на банка </t>
  </si>
  <si>
    <t>Име на банка</t>
  </si>
  <si>
    <t>Държава</t>
  </si>
  <si>
    <t>1. Банки, лицензирани в Република България</t>
  </si>
  <si>
    <t>UNCR</t>
  </si>
  <si>
    <t>УниКредит Булбанк АД</t>
  </si>
  <si>
    <t>UBBS</t>
  </si>
  <si>
    <t>Обединена българска банка АД</t>
  </si>
  <si>
    <t>RZBB</t>
  </si>
  <si>
    <t>Райфайзенбанк (България) ЕАД</t>
  </si>
  <si>
    <t>BUIN</t>
  </si>
  <si>
    <t>Алианц Банк България АД</t>
  </si>
  <si>
    <t>CBUN</t>
  </si>
  <si>
    <t>МКБ Юнионбанк АД</t>
  </si>
  <si>
    <t>BUIB</t>
  </si>
  <si>
    <t>СИБАНК EАД</t>
  </si>
  <si>
    <t>BGUS</t>
  </si>
  <si>
    <t>Българо-американска кредитна банка АД</t>
  </si>
  <si>
    <t>DEMI</t>
  </si>
  <si>
    <t>Търговска Банка Д АД</t>
  </si>
  <si>
    <t>IORT</t>
  </si>
  <si>
    <t>Инвестбанк АД</t>
  </si>
  <si>
    <t>SOMB</t>
  </si>
  <si>
    <t xml:space="preserve">Общинска банка АД </t>
  </si>
  <si>
    <t>IABG</t>
  </si>
  <si>
    <t>Интернешънъл Асет Банк АД</t>
  </si>
  <si>
    <t>CREX</t>
  </si>
  <si>
    <t>Токуда Банк АД</t>
  </si>
  <si>
    <t>BPBI</t>
  </si>
  <si>
    <t>Юробанк И Еф Джи България АД</t>
  </si>
  <si>
    <t>STSA</t>
  </si>
  <si>
    <t xml:space="preserve">Банка ДСК EАД </t>
  </si>
  <si>
    <t>TTBB</t>
  </si>
  <si>
    <t>Сосиете Женерал Експресбанк АД</t>
  </si>
  <si>
    <t>PIRB</t>
  </si>
  <si>
    <t>Банка Пиреос България АД</t>
  </si>
  <si>
    <t>FINV</t>
  </si>
  <si>
    <t>Първа инвестиционна банка АД</t>
  </si>
  <si>
    <t>BINV</t>
  </si>
  <si>
    <t xml:space="preserve">Емпорики Банк – България ЕАД </t>
  </si>
  <si>
    <t>PRCB</t>
  </si>
  <si>
    <t>ПроКредит Банк (България) АД</t>
  </si>
  <si>
    <t>KORP</t>
  </si>
  <si>
    <t>Корпоративна търговска банка АД</t>
  </si>
  <si>
    <t>CECB</t>
  </si>
  <si>
    <t>Централна кооперативна банка АД</t>
  </si>
  <si>
    <t>NASB</t>
  </si>
  <si>
    <t>Българска банка за развитие АД</t>
  </si>
  <si>
    <t>TEXI</t>
  </si>
  <si>
    <t>ЧПБ Тексим АД</t>
  </si>
  <si>
    <t>WEBK</t>
  </si>
  <si>
    <t>Ти Би Ай Банк EАД</t>
  </si>
  <si>
    <t>ДРУГ</t>
  </si>
  <si>
    <t>2. Клонове на чуждестранни банки в Република България</t>
  </si>
  <si>
    <t>INGB</t>
  </si>
  <si>
    <t xml:space="preserve">ИНГ Банк Н.В. – клон София </t>
  </si>
  <si>
    <t>CRBA</t>
  </si>
  <si>
    <t>АЛФА БАНКА – КЛОН БЪЛГАРИЯ</t>
  </si>
  <si>
    <t>TCZB</t>
  </si>
  <si>
    <t xml:space="preserve">Те–Дже ЗИРААТ БАНКАСЪ – </t>
  </si>
  <si>
    <t>BNPA</t>
  </si>
  <si>
    <t xml:space="preserve">БНП Париба С.А. – клон София </t>
  </si>
  <si>
    <t>ISBK</t>
  </si>
  <si>
    <t xml:space="preserve">Иш Банк ГмбХ – клон София </t>
  </si>
  <si>
    <t>CITI</t>
  </si>
  <si>
    <t>Ситибанк Н.А. - клон София</t>
  </si>
  <si>
    <t>RIBR</t>
  </si>
  <si>
    <t>Регионална Инвестиционна банка -</t>
  </si>
  <si>
    <t>OTHE</t>
  </si>
  <si>
    <t>Код на валута</t>
  </si>
  <si>
    <t>текст на валута</t>
  </si>
  <si>
    <t>AUD</t>
  </si>
  <si>
    <t>Австралийски долар</t>
  </si>
  <si>
    <t>BGN</t>
  </si>
  <si>
    <t xml:space="preserve">Български лев </t>
  </si>
  <si>
    <t>BRL</t>
  </si>
  <si>
    <t>Бразилски реал</t>
  </si>
  <si>
    <t>CAD</t>
  </si>
  <si>
    <t>Канадски долар</t>
  </si>
  <si>
    <t>CHF</t>
  </si>
  <si>
    <t>Швейцарски франк</t>
  </si>
  <si>
    <t>CNY</t>
  </si>
  <si>
    <t>Китайски ренминби юан</t>
  </si>
  <si>
    <t>CZK</t>
  </si>
  <si>
    <t xml:space="preserve">Чешка крона </t>
  </si>
  <si>
    <t>DKK</t>
  </si>
  <si>
    <t>Датска крона</t>
  </si>
  <si>
    <t>EUR</t>
  </si>
  <si>
    <t>Евро</t>
  </si>
  <si>
    <t>GBP</t>
  </si>
  <si>
    <t xml:space="preserve">Британска лира </t>
  </si>
  <si>
    <t>HUF</t>
  </si>
  <si>
    <t>Унгарски форинт</t>
  </si>
  <si>
    <t>ISK</t>
  </si>
  <si>
    <t>Исландска крона</t>
  </si>
  <si>
    <t>JPY</t>
  </si>
  <si>
    <t>Японска йена</t>
  </si>
  <si>
    <t>KRW</t>
  </si>
  <si>
    <t>Южнокорейски вон</t>
  </si>
  <si>
    <t>LTL</t>
  </si>
  <si>
    <t>Литовски литаз</t>
  </si>
  <si>
    <t>LVL</t>
  </si>
  <si>
    <t>Латвийски лат</t>
  </si>
  <si>
    <t>MXN</t>
  </si>
  <si>
    <t>Мексиканско песо</t>
  </si>
  <si>
    <t>NOK</t>
  </si>
  <si>
    <t>Норвежка крона</t>
  </si>
  <si>
    <t>PLN</t>
  </si>
  <si>
    <t>Полска злота</t>
  </si>
  <si>
    <t>RON</t>
  </si>
  <si>
    <t xml:space="preserve">Румънска лея </t>
  </si>
  <si>
    <t>SEK</t>
  </si>
  <si>
    <t>Шведска крона</t>
  </si>
  <si>
    <t>SGD</t>
  </si>
  <si>
    <t>Сингапурски долар</t>
  </si>
  <si>
    <t>TRY</t>
  </si>
  <si>
    <t>Турска лира</t>
  </si>
  <si>
    <t>USD</t>
  </si>
  <si>
    <t>Д. ИЗПЛАТЕНИ ОБЕЗЩЕТЕНИЯ</t>
  </si>
  <si>
    <t>I. ВЪВ ВРЪЗКА С ИМУЩЕСТВЕНИ ВРЕДИ</t>
  </si>
  <si>
    <t>Година на събитието</t>
  </si>
  <si>
    <t>Година на плащането</t>
  </si>
  <si>
    <t>Висящи плащания към края на текущата година</t>
  </si>
  <si>
    <t>I (i&gt;7)</t>
  </si>
  <si>
    <t>Изплатена сума (лева)</t>
  </si>
  <si>
    <t>Брой искове</t>
  </si>
  <si>
    <t>II.ВЪВ ВРЪЗКА С НЕИМУЩЕСТВЕНИ ВРЕДИ</t>
  </si>
  <si>
    <t>Е. ПРЕДЯВЕНИ ПРЕТЕНЦИИ</t>
  </si>
  <si>
    <t>Година на предявяване на иска</t>
  </si>
  <si>
    <t>I (i&gt;5)</t>
  </si>
  <si>
    <t>Стойност (лева)</t>
  </si>
  <si>
    <t>n-i (i&gt;5)</t>
  </si>
  <si>
    <t>І. СЪЗАСТРАХОВАНЕ</t>
  </si>
  <si>
    <t>БРОЙ  ОБСЛУЖВАНИ СЪЗАСТРАХОВАТЕЛНИ ДОГОВОРИ КЪМ КРАЯ НА ГОДИНАТА</t>
  </si>
  <si>
    <t>ЗАСТРАХОВАТЕЛНА СУМА ПО СЪЗАСТРАХОВАТЕЛНИ ДОГОВОРИ</t>
  </si>
  <si>
    <t>БРУТЕН РАЗМЕР НА ЗАСТРАХОВАТЕЛНИТЕ ПРЕМИИ ПО СЪЗАСТРАХОВАТЕЛНИ ДОГОВОРИ</t>
  </si>
  <si>
    <t>ПОЛУЧЕНИ СУМИ ЗА ОБСЛУЖВАНЕ НА СЪЗАСТРАХОВАТЕЛНИ ДОГОВОРИ</t>
  </si>
  <si>
    <t>БРОЙ ИСКОВЕ ПО СЪЗАСТРАХОВАТЕЛНИ ДОГОВОРИ</t>
  </si>
  <si>
    <t>ИЗПЛАТЕНИ ОБЕЗЩЕТЕНИЯ ПО СЪЗАСТРАХОВАТЕЛНИ ДОГОВОРИ</t>
  </si>
  <si>
    <t>РЕЗЕРВ ЗА ПРЕДСТОЯЩИ ПЛАЩАНИЯ ПО СЪЗАСТРАХОВАТЕЛНИ ДОГОВОРИ</t>
  </si>
  <si>
    <t>в т.ч. дял на застрахователя</t>
  </si>
  <si>
    <t>ІІ. ПУЛОВО ЗАСТРАХОВАНЕ</t>
  </si>
  <si>
    <t>БРОЙ  ПУЛОВИ УЧАСТИЯ</t>
  </si>
  <si>
    <t>ЗАСТРАХОВАТЕЛНА СУМА</t>
  </si>
  <si>
    <t>БРУТЕН РАЗМЕР НА ЗАСТРАХОВАТЕЛНИТЕ ПРЕМИИ</t>
  </si>
  <si>
    <t>ОТСТЪПЕНИ КОМИСИОНИ ПО ПУЛОВИ ЗАСТРАХОВКИ</t>
  </si>
  <si>
    <t>БРОЙ ИСКОВЕ ПО ПУЛОВИ ЗАСТРАХОВКИ</t>
  </si>
  <si>
    <t>ДЯЛ НА ЗАСТРАХОВАТЕЛЯ В ИЗПЛАТЕНИТЕ ОБЕЗЩЕТЕНИЯ ПО ПУЛОВИ ЗАСТРАХОВКИ</t>
  </si>
  <si>
    <t xml:space="preserve"> ДЯЛ НА ЗАСТРАХОВАТЕЛЯ  ВЪВ ВИСЯЩИТЕ ПЛАЩАНИЯ ПО ПУЛОВИ ЗАСТРАХОВКИ</t>
  </si>
  <si>
    <t>1. *</t>
  </si>
  <si>
    <t>2. *</t>
  </si>
  <si>
    <t>3. *</t>
  </si>
  <si>
    <t>ОБЩ РАЗМЕР НА РЕЗЕРВА</t>
  </si>
  <si>
    <t>РЕЗЕРВ ЗА ПРЕДЯВЕНИ, НО НЕИЗПЛАТЕНИ ПРЕТЕНЦИИ</t>
  </si>
  <si>
    <t>РЕЗЕРВ ЗА ВЪЗНИКНАЛИ, НО НЕПРЕДЯВЕНИ ПРЕТЕНЦИИ ВЪВ ВРЪЗКА СЪС СЪБИТИЯ ОТ:</t>
  </si>
  <si>
    <t>РЕЗЕРВ ЗА ПОКРИВАНЕ НА РАЗХОДИТЕ ЗА УРЕЖДАНЕ НА ПРЕТЕНЦИИ</t>
  </si>
  <si>
    <t>ДЯЛ НА ПРЕЗАСТРАХОВАТЕЛИ В РЕЗЕРВА ЗА ПРЕДСТОЯЩИ ПЛАЩАНИЯ</t>
  </si>
  <si>
    <t>ПО СЪБИТИЯ ОТ:</t>
  </si>
  <si>
    <t>ПО ПРЕТЕНЦИИ ПРЕДЯВЕНИ ПРЕЗ:</t>
  </si>
  <si>
    <t>n (текуща година) год.</t>
  </si>
  <si>
    <t>n-6 год.</t>
  </si>
  <si>
    <t>n-I год. (i&gt;6)</t>
  </si>
  <si>
    <t>n-I год. (i&gt;3)</t>
  </si>
  <si>
    <t>n-I год. (i&gt;5)</t>
  </si>
  <si>
    <t>стойност  (лв)</t>
  </si>
  <si>
    <t>брой претенции</t>
  </si>
  <si>
    <t>НАЧИСЛЕНА ОБЕЗЦЕНКА НА ПРОСРОЧЕНИ ВЗЕМАНИЯ ПО ЗАСТРАХОВАТЕЛНИ ДОГОВОРИ</t>
  </si>
  <si>
    <t>НАЧИСЛЕНА ОБЕЗЦЕНКА НА ПРОСРОЧЕНИ ВЗЕМАНИЯ ОТ ПОСРЕДНИЦИ</t>
  </si>
  <si>
    <t>в т.ч. дял на презастрахователи</t>
  </si>
  <si>
    <t>Представляващ</t>
  </si>
  <si>
    <t>РАЗХОДИ ЗА ТАКСИ, ОТЧИСЛЕНИЯ ЗА ФОНДОВЕ И ДР.</t>
  </si>
  <si>
    <t xml:space="preserve">Фактически </t>
  </si>
  <si>
    <t xml:space="preserve">БРУТЕН ПРЕМИЕН ПРИХОД </t>
  </si>
  <si>
    <t xml:space="preserve"> СКЛЮЧЕНИ ПРЕЗ ОТЧ.ГОД. ДОГОВОРИ </t>
  </si>
  <si>
    <t>ПО ДЕЙСТВАЩИ ДОГОВОРИ КЪМ 31.12 НА ОТЧ. ГОД.</t>
  </si>
  <si>
    <t>ПО СКЛЮЧЕНИ ПРЕЗ ОТЧ. ГОДИНА ДОГОВОРИ</t>
  </si>
  <si>
    <t xml:space="preserve"> ПО СКЛЮЧЕНИ ПРЕЗ ОТЧ.ГОД. ДОГОВОРИ </t>
  </si>
  <si>
    <t xml:space="preserve">ОБЩО
(СЪГЛАСНО Т. І, 1,"А" от Отчета за доходите) </t>
  </si>
  <si>
    <t>ПО ДОГОВОРИ, ДЕЙСТВАЩИ КЪМ КРАЯ НА ПЕРИОДА</t>
  </si>
  <si>
    <t>ПО ДОГОВОРИ СЪС СРОК НАД ЕДНА ГОДИНА</t>
  </si>
  <si>
    <t>ПРЕМИЕН ПРИХОД, РЕАЛИЗИРАН ИЗВЪН ТЕРИТОРИЯТА НА Р БЪЛГАРИЯ</t>
  </si>
  <si>
    <t>ПО КАНАЛИ НА ПРОДАЖБИ</t>
  </si>
  <si>
    <t>В Т. Ч. СКЛЮЧЕНИ ПРЕЗ ОТЧ. ГОДИНА</t>
  </si>
  <si>
    <t>В Т. Ч. ПО СКЛЮЧЕНИ ПРЕЗ ОТЧ. ГОДИНА ДОГОВОРИ</t>
  </si>
  <si>
    <t xml:space="preserve"> ПРЕМИЕН ПРИХОД, РЕАЛИЗИРАН В ДЪРЖАВИ ЧЛЕНКИ НА ЕС</t>
  </si>
  <si>
    <t>ДИРЕКТНИ ПРОДАЖБИ</t>
  </si>
  <si>
    <t>ЧРЕЗ БРОКЕРИ</t>
  </si>
  <si>
    <t>ЧРЕЗ АГЕНТИ</t>
  </si>
  <si>
    <t>СКЛЮЧЕНИ ПРЕЗ ПРЕДХОДНИ ОТЧЕТНИ ПЕРИОДИ  (СЪГЛАСНО Т.І, 8 от Отчета за доходите)</t>
  </si>
  <si>
    <t>ИЗПЛАТЕНИ ОБЕЗЩЕТЕНИЯ 
(без разходи по уреждане на обезщетенията)</t>
  </si>
  <si>
    <t>ПРЕДЯВЕНИ ПРЕТЕНЦИИ ПО СЪБИТИЯ ОТ:</t>
  </si>
  <si>
    <t xml:space="preserve">ПО СЪБИТИЯ ОТ: </t>
  </si>
  <si>
    <t>ПО ИСКОВЕ ОТ:</t>
  </si>
  <si>
    <t>n год. (текуща година)</t>
  </si>
  <si>
    <t>n-7 год.</t>
  </si>
  <si>
    <t>n-I год. (i&gt;7)</t>
  </si>
  <si>
    <t>n год.</t>
  </si>
  <si>
    <t>БРОЙ ИСКОВЕ</t>
  </si>
  <si>
    <t>ИЗПЛАТЕНА СУМА</t>
  </si>
  <si>
    <t>СТОЙНОСТ (ЛЕВА)</t>
  </si>
  <si>
    <t>Щатски долар</t>
  </si>
  <si>
    <t>ZAR</t>
  </si>
  <si>
    <t xml:space="preserve">Южноафрикански ранд </t>
  </si>
  <si>
    <t>RUB</t>
  </si>
  <si>
    <t>Руска рубла</t>
  </si>
  <si>
    <t>HRK</t>
  </si>
  <si>
    <t xml:space="preserve">Хърватска куна </t>
  </si>
  <si>
    <t>CLP</t>
  </si>
  <si>
    <t>Чилийско песо</t>
  </si>
  <si>
    <t>ARS</t>
  </si>
  <si>
    <t>Аржентинско песо</t>
  </si>
  <si>
    <t>MAD</t>
  </si>
  <si>
    <t>Марокански дирхам</t>
  </si>
  <si>
    <t>DZD</t>
  </si>
  <si>
    <t>Алжирски динар</t>
  </si>
  <si>
    <t>NZD</t>
  </si>
  <si>
    <t xml:space="preserve">Новозеландски долар </t>
  </si>
  <si>
    <t>TND</t>
  </si>
  <si>
    <t>Тунизийски динар</t>
  </si>
  <si>
    <t>COP</t>
  </si>
  <si>
    <t>Колумбийско песо</t>
  </si>
  <si>
    <t>VEB</t>
  </si>
  <si>
    <t>Венецуелски боливар</t>
  </si>
  <si>
    <t xml:space="preserve"> EEK</t>
  </si>
  <si>
    <t>Естонска крона</t>
  </si>
  <si>
    <t>IDR</t>
  </si>
  <si>
    <t xml:space="preserve">Индонезийска рупия </t>
  </si>
  <si>
    <t xml:space="preserve"> CYP</t>
  </si>
  <si>
    <t>Кипърска лира</t>
  </si>
  <si>
    <t>MYR</t>
  </si>
  <si>
    <t>Малайзийски рингит</t>
  </si>
  <si>
    <t xml:space="preserve"> MTL</t>
  </si>
  <si>
    <t>Малтийска лира</t>
  </si>
  <si>
    <t>SKK</t>
  </si>
  <si>
    <t xml:space="preserve">Словашка крона </t>
  </si>
  <si>
    <t>THB</t>
  </si>
  <si>
    <t>Тайландски бат</t>
  </si>
  <si>
    <t xml:space="preserve"> PHP</t>
  </si>
  <si>
    <t>Филипинско песо</t>
  </si>
  <si>
    <t xml:space="preserve"> HKD</t>
  </si>
  <si>
    <t>Хонконгски долар</t>
  </si>
  <si>
    <t>OTH</t>
  </si>
  <si>
    <t>Код на държава</t>
  </si>
  <si>
    <t>Име на държава</t>
  </si>
  <si>
    <t>AU</t>
  </si>
  <si>
    <t> Австралия</t>
  </si>
  <si>
    <t>AT</t>
  </si>
  <si>
    <t> Австрия</t>
  </si>
  <si>
    <t>AL</t>
  </si>
  <si>
    <t> Албания</t>
  </si>
  <si>
    <t>AD</t>
  </si>
  <si>
    <t> Андора</t>
  </si>
  <si>
    <t>BY</t>
  </si>
  <si>
    <t> Беларус</t>
  </si>
  <si>
    <t>BE</t>
  </si>
  <si>
    <t> Белгия</t>
  </si>
  <si>
    <t>BA</t>
  </si>
  <si>
    <t> Босна и Херцеговина</t>
  </si>
  <si>
    <t>BR</t>
  </si>
  <si>
    <t> Бразилия</t>
  </si>
  <si>
    <t>BG</t>
  </si>
  <si>
    <t> България</t>
  </si>
  <si>
    <t>GB</t>
  </si>
  <si>
    <t> Великобритания</t>
  </si>
  <si>
    <t>DE</t>
  </si>
  <si>
    <t> Германия</t>
  </si>
  <si>
    <t>GR</t>
  </si>
  <si>
    <t> Гърция</t>
  </si>
  <si>
    <t>DK</t>
  </si>
  <si>
    <t> Дания</t>
  </si>
  <si>
    <t>EU</t>
  </si>
  <si>
    <t> Европейски съюз</t>
  </si>
  <si>
    <t>EE</t>
  </si>
  <si>
    <t> Естония</t>
  </si>
  <si>
    <t>IL</t>
  </si>
  <si>
    <t> Израел</t>
  </si>
  <si>
    <t>IN</t>
  </si>
  <si>
    <t> Индия</t>
  </si>
  <si>
    <t>IE</t>
  </si>
  <si>
    <t> Ирландия</t>
  </si>
  <si>
    <t>IS</t>
  </si>
  <si>
    <t> Исландия</t>
  </si>
  <si>
    <t>ES</t>
  </si>
  <si>
    <t> Испания</t>
  </si>
  <si>
    <t>IT</t>
  </si>
  <si>
    <t> Италия</t>
  </si>
  <si>
    <t>CA</t>
  </si>
  <si>
    <t> Канада</t>
  </si>
  <si>
    <t>CY</t>
  </si>
  <si>
    <t> Кипър</t>
  </si>
  <si>
    <t>CN</t>
  </si>
  <si>
    <t> Китай</t>
  </si>
  <si>
    <t>LV</t>
  </si>
  <si>
    <t> Латвия</t>
  </si>
  <si>
    <t>LB</t>
  </si>
  <si>
    <t> Ливан</t>
  </si>
  <si>
    <t>LT</t>
  </si>
  <si>
    <t> Литва</t>
  </si>
  <si>
    <t>LI</t>
  </si>
  <si>
    <t> Лихтенщайн</t>
  </si>
  <si>
    <t>LU</t>
  </si>
  <si>
    <t> Люксембург</t>
  </si>
  <si>
    <t>MT</t>
  </si>
  <si>
    <t> Малта</t>
  </si>
  <si>
    <t>MD</t>
  </si>
  <si>
    <t> Молдова</t>
  </si>
  <si>
    <t>MC</t>
  </si>
  <si>
    <t> Монако</t>
  </si>
  <si>
    <t>NL</t>
  </si>
  <si>
    <t> Нидерландия</t>
  </si>
  <si>
    <t>NO</t>
  </si>
  <si>
    <t> Норвегия</t>
  </si>
  <si>
    <t>PL</t>
  </si>
  <si>
    <t> Полша</t>
  </si>
  <si>
    <t>PT</t>
  </si>
  <si>
    <t> Португалия</t>
  </si>
  <si>
    <t>MK</t>
  </si>
  <si>
    <t> Република Македония</t>
  </si>
  <si>
    <t>RO</t>
  </si>
  <si>
    <t> Румъния</t>
  </si>
  <si>
    <t>RU</t>
  </si>
  <si>
    <t> Русия</t>
  </si>
  <si>
    <t>SM</t>
  </si>
  <si>
    <t> Сан Марино</t>
  </si>
  <si>
    <t>US</t>
  </si>
  <si>
    <t> САЩ</t>
  </si>
  <si>
    <t>SK</t>
  </si>
  <si>
    <t> Словакия</t>
  </si>
  <si>
    <t>SI</t>
  </si>
  <si>
    <t> Словения</t>
  </si>
  <si>
    <t>RS</t>
  </si>
  <si>
    <t> Сърбия</t>
  </si>
  <si>
    <t>TR</t>
  </si>
  <si>
    <t> Турция</t>
  </si>
  <si>
    <t>UA</t>
  </si>
  <si>
    <t> Украйна</t>
  </si>
  <si>
    <t>HU</t>
  </si>
  <si>
    <t> Унгария</t>
  </si>
  <si>
    <t>FI</t>
  </si>
  <si>
    <t> Финландия</t>
  </si>
  <si>
    <t>FR</t>
  </si>
  <si>
    <t> Франция</t>
  </si>
  <si>
    <t>HR</t>
  </si>
  <si>
    <t> Хърватия</t>
  </si>
  <si>
    <t>ME</t>
  </si>
  <si>
    <t> Черна гора</t>
  </si>
  <si>
    <t>CZ</t>
  </si>
  <si>
    <t> Чехия</t>
  </si>
  <si>
    <t>CH</t>
  </si>
  <si>
    <t> Швейцария</t>
  </si>
  <si>
    <t>SE</t>
  </si>
  <si>
    <t> Швеция</t>
  </si>
  <si>
    <t>JP</t>
  </si>
  <si>
    <t> Япония</t>
  </si>
  <si>
    <t>DR</t>
  </si>
  <si>
    <t>Ценни книжа, приети за търговия на регулиран пазар на ценни книжа в Република България или в държава членка, както и акции, квалифицирани облигации и други квалифицирани дългови ценни книжа, приети за търговия на международно признати и ликвидни регулиран - изброяват се по емитенти и видове инструменти:</t>
  </si>
  <si>
    <t>в т.ч. в резерва за бонуси и отстъпки</t>
  </si>
  <si>
    <t>Ценни книжа, издадени или гарантирани от Република България или от държава членка, както и квалифицирани дългови ценни книжа, издадени или гарантирани от трети държави, техните централни банки или международни организации, в които членува Република България - изброяват се по емитенти и видове инструменти:</t>
  </si>
  <si>
    <t>Акции и дялове, издадени от инвестиционни дружества и договорни фондове, които извършват дейност при условията и по реда на Закона за публичното предлагане на ценни книжа, както и акции и дялове на колективни инвестиционни схеми, чието седалище се намира в държава членка на ЕС - изброяват се фондовете</t>
  </si>
  <si>
    <t>АКТИВ</t>
  </si>
  <si>
    <t>Текущ
период
(хил.лв.)</t>
  </si>
  <si>
    <t>Предходен
период
(хил.лв.)</t>
  </si>
  <si>
    <t>НЕМАТЕРИАЛНИ АКТИВИ, в т.ч.</t>
  </si>
  <si>
    <t xml:space="preserve"> -</t>
  </si>
  <si>
    <t>Програмни продукти</t>
  </si>
  <si>
    <t>Репутация</t>
  </si>
  <si>
    <t>ИНВЕСТИЦИИ</t>
  </si>
  <si>
    <t>І.</t>
  </si>
  <si>
    <t>Земя и сгради</t>
  </si>
  <si>
    <t>ІІ.</t>
  </si>
  <si>
    <t>Инвестиции в дъщерни, съвместни и асоциирани предприятия и в други предприятия, в които застрахователят има дялово участие</t>
  </si>
  <si>
    <t>Акции и дялове в дъщерни, съвместни и асоциирани предприятия</t>
  </si>
  <si>
    <t>Дългови ценни книжа, издадени от дъщерни, съвместни и асоциирани предприятия, както предоставени им заеми</t>
  </si>
  <si>
    <t>Други дялови участия</t>
  </si>
  <si>
    <t>Дългови ценни книжа, издадени от други предприятия, в които застрахователят има дялово участие, както и предоставени им заеми</t>
  </si>
  <si>
    <t>ІІІ.</t>
  </si>
  <si>
    <t>Други финансови инвестиции</t>
  </si>
  <si>
    <t>Акции и други ценни книжа с променлив доход и дялове в инвестиционни фондове</t>
  </si>
  <si>
    <t xml:space="preserve">Дългови ценни книжа и други ценни книжа с фиксиран доход, </t>
  </si>
  <si>
    <t>в т.ч. ценни книжа, издадени и гарантирани от държавата</t>
  </si>
  <si>
    <t>Участие в инвестиционните пулове</t>
  </si>
  <si>
    <t>Заеми, гарантирани с ипотеки</t>
  </si>
  <si>
    <t>Други заеми</t>
  </si>
  <si>
    <t>Депозоти в банки</t>
  </si>
  <si>
    <t>Депозити в цеденти</t>
  </si>
  <si>
    <t>Общо по раздел Б</t>
  </si>
  <si>
    <t>В.</t>
  </si>
  <si>
    <t>ИНВЕСТИЦИИ В ПОЛЗА НА ПОЛИЦИ ПО ЗАСТРАХОВКА "ЖИВОТ", СВЪРЗАНА С ИНВЕСТИЦИОНЕН ФОНД</t>
  </si>
  <si>
    <t>Г.</t>
  </si>
  <si>
    <t>ВЗЕМАНИЯ</t>
  </si>
  <si>
    <t>Вземания от директни застрахователни операции:</t>
  </si>
  <si>
    <t xml:space="preserve">                                                         Изготвил:                                                                   Представляващ</t>
  </si>
  <si>
    <t>Други застрахователи</t>
  </si>
  <si>
    <t>Застрахователи в ликвидация</t>
  </si>
  <si>
    <t>Вземания от застраховани/застраховащи лица в т.ч.</t>
  </si>
  <si>
    <t>вземания от дъщерни, съвместни и асоциирани предприятия</t>
  </si>
  <si>
    <t>вземания от предприятия, в които застрахователят има дялово участие</t>
  </si>
  <si>
    <t>Вземания от посредници в т.ч.</t>
  </si>
  <si>
    <t>Общо за група І</t>
  </si>
  <si>
    <t>Вземания от презастрахователни операции в т.ч.</t>
  </si>
  <si>
    <t>Други вземания в т.ч.</t>
  </si>
  <si>
    <t>Д.</t>
  </si>
  <si>
    <t>ДРУГИ АКТИВИ</t>
  </si>
  <si>
    <t>Други материални активи</t>
  </si>
  <si>
    <t>Машини, съоръжения и оборудване</t>
  </si>
  <si>
    <t>Парични наличности и парични еквиваленти</t>
  </si>
  <si>
    <t>Парични наличности по банкови сметки</t>
  </si>
  <si>
    <t>Парични наличности по каса</t>
  </si>
  <si>
    <t>Парични еквиваленти</t>
  </si>
  <si>
    <t>Общо за група ІІ</t>
  </si>
  <si>
    <t>Общо по раздел Д</t>
  </si>
  <si>
    <t>Е.</t>
  </si>
  <si>
    <t>РАЗХОДИ ЗА БЪДЕЩИ ПЕРИОДИ И НАТРУПАН ДОХОД</t>
  </si>
  <si>
    <t>Натрупана лихва и рента /наем/</t>
  </si>
  <si>
    <t>Други разходи за бъдещи периоди и натрупан доход</t>
  </si>
  <si>
    <t>Общо по раздел Е</t>
  </si>
  <si>
    <t>СУМА НА АКТИВА</t>
  </si>
  <si>
    <t>Ж.</t>
  </si>
  <si>
    <t>УСЛОВНИ АКТИВИ</t>
  </si>
  <si>
    <t>ПАСИВ</t>
  </si>
  <si>
    <t>КАПИТАЛ И РЕЗЕРВИ</t>
  </si>
  <si>
    <t>Записан акционерен капитал или еквивалентни фондове в т.ч.</t>
  </si>
  <si>
    <t>CODE</t>
  </si>
  <si>
    <t>Видове застр. - Общо застраховане</t>
  </si>
  <si>
    <t>1010</t>
  </si>
  <si>
    <t>ЗАСТРАХОВКА "ЗЛОПОЛУКА"</t>
  </si>
  <si>
    <t>1011</t>
  </si>
  <si>
    <t>В т.ч. ПО ЗАДЪЛЖИТЕЛНА ЗАСТРАХОВКА "ЗЛОПОЛУКА" НА ПЪТНИЦИТЕ В СРЕДСТВАТА ЗА ОБЩЕСТВЕН ТРАНСПОРТ</t>
  </si>
  <si>
    <t>1020</t>
  </si>
  <si>
    <t>ЗАСТРАХОВКА "ЗАБОЛЯВАНЕ"</t>
  </si>
  <si>
    <t>1030</t>
  </si>
  <si>
    <t>ЗАСТРАХОВКА НА СУХОПЪТНИ ПРЕВОЗНИ СРЕДСТВА, БЕЗ РЕЛСОВИ ПРЕВОЗНИ СРЕДСТВА</t>
  </si>
  <si>
    <t>1040</t>
  </si>
  <si>
    <t>ЗАСТРАХОВКА НА РЕЛСОВИ ПРЕВОЗНИ СРЕДСТВА</t>
  </si>
  <si>
    <t>1050</t>
  </si>
  <si>
    <t>ЗАСТРАХОВКА НА ЛЕТАТЕЛНИ АПАРАТИ</t>
  </si>
  <si>
    <t>1060</t>
  </si>
  <si>
    <t>ЗАСТРАХОВКА НА ПЛАВАТЕЛНИ СЪДОВЕ</t>
  </si>
  <si>
    <t>1070</t>
  </si>
  <si>
    <t>ЗАСТРАХОВКА НА ТОВАРИ ПО ВРЕМЕ НА ПРЕВОЗ</t>
  </si>
  <si>
    <t>1080</t>
  </si>
  <si>
    <t>ЗАСТРАХОВКА "ПОЖАР" И "ПРИРОДНИ БЕДСТВИЯ"</t>
  </si>
  <si>
    <t>1090</t>
  </si>
  <si>
    <t>ЗАСТРАХОВКА НА "ЩЕТИ НА ИМУЩЕСТВО"</t>
  </si>
  <si>
    <t>1100</t>
  </si>
  <si>
    <t>1101</t>
  </si>
  <si>
    <t>В т.ч. ПО ГО НА АВТОМОБИЛИСТИТЕ</t>
  </si>
  <si>
    <t>1102</t>
  </si>
  <si>
    <t>В т.ч. ПО "ЗЕЛЕНА КАРТА"</t>
  </si>
  <si>
    <t>1103</t>
  </si>
  <si>
    <t>В т.ч. ГРАНИЧНА "ГРАЖДАНСКА ОТГОВОРНОСТ"</t>
  </si>
  <si>
    <t>1104</t>
  </si>
  <si>
    <t>В т.ч. ПО ГО НА ПРЕВОЗВАЧА В т.ч. ПО ГО НА ПРЕВОЗВАЧА</t>
  </si>
  <si>
    <t>1110</t>
  </si>
  <si>
    <t>ЗАСТРАХОВКА ГО, СВЪРЗАНА С ПРИТЕЖАВАНЕТО И ИЗПОЛЗВАНЕТО НА ЛЕТАТЕЛНИ АПАРАТИ</t>
  </si>
  <si>
    <t>1120</t>
  </si>
  <si>
    <t>ЗАСТРАХОВКА ГО, СВЪРЗАНА С ПРИТЕЖАВАНЕТО И ИЗПОЛЗВАНЕТО НА ПЛАВАТЕЛНИ СЪДОВЕ</t>
  </si>
  <si>
    <t>1130</t>
  </si>
  <si>
    <t>ЗАСТРАХОВКА "ОБЩА ГРАЖДАНСКА ОТГОВОРНОСТ"</t>
  </si>
  <si>
    <t>1140</t>
  </si>
  <si>
    <t>ЗАСТРАХОВКА НА КРЕДИТИ</t>
  </si>
  <si>
    <t>1150</t>
  </si>
  <si>
    <t>ЗАСТРАХОВКА НА ГАРАНЦИИ</t>
  </si>
  <si>
    <t>1160</t>
  </si>
  <si>
    <t>ЗАСТРАХОВКА НА РАЗНИ ФИНАНСОВИ ЗАГУБИ</t>
  </si>
  <si>
    <t>1170</t>
  </si>
  <si>
    <t>ЗАСТРАХОВКА НА ПРАВНИ РАЗНОСКИ</t>
  </si>
  <si>
    <t>1180</t>
  </si>
  <si>
    <t>ПОМОЩ ПРИ ПЪТУВАНЕ</t>
  </si>
  <si>
    <t>Видове застраховки -Животозастраховане</t>
  </si>
  <si>
    <t>Застраховка "Живот" и рента</t>
  </si>
  <si>
    <t xml:space="preserve">Застраховка "Живот" </t>
  </si>
  <si>
    <t>смесена застраховка "Живот"</t>
  </si>
  <si>
    <t>рискова застраховка "Живот" /с покрит само риска "смърт"/</t>
  </si>
  <si>
    <t>Застраховка за пенсия или рента</t>
  </si>
  <si>
    <t>Женитбена и детска застраховка</t>
  </si>
  <si>
    <t>Застраховка "Живот", свързана с инвестиционен фонд</t>
  </si>
  <si>
    <t>Постоянна здравна застраховка</t>
  </si>
  <si>
    <t>Изкупуване на капитал</t>
  </si>
  <si>
    <t>Допълнителна застраховка</t>
  </si>
  <si>
    <t>Застраховка "Злополука"</t>
  </si>
  <si>
    <t>в т.ч. по задължителна застраховка "Злополука" на пътниците в средствата за обществен транспорт</t>
  </si>
  <si>
    <t>Видове Пакети - Здрасвно Осигуряване</t>
  </si>
  <si>
    <t>010</t>
  </si>
  <si>
    <t>1. Подобряване на здравето и предпазване от заболяване</t>
  </si>
  <si>
    <t>011</t>
  </si>
  <si>
    <t>а) индивидуални договори, вкл.семейни договори</t>
  </si>
  <si>
    <t>012</t>
  </si>
  <si>
    <t xml:space="preserve">    б) абонаментно обслужване</t>
  </si>
  <si>
    <t>013</t>
  </si>
  <si>
    <t>в) договори със срок  над една година</t>
  </si>
  <si>
    <t>020</t>
  </si>
  <si>
    <t>2. Извънболнична медицинска помощ</t>
  </si>
  <si>
    <t>021</t>
  </si>
  <si>
    <t>022</t>
  </si>
  <si>
    <t>023</t>
  </si>
  <si>
    <t>030</t>
  </si>
  <si>
    <t>3. Болнична медицинска помощ</t>
  </si>
  <si>
    <t>031</t>
  </si>
  <si>
    <t>032</t>
  </si>
  <si>
    <t>033</t>
  </si>
  <si>
    <t>040</t>
  </si>
  <si>
    <t>4. Стоматологични услуги</t>
  </si>
  <si>
    <t>041</t>
  </si>
  <si>
    <t>042</t>
  </si>
  <si>
    <t>043</t>
  </si>
  <si>
    <t>050</t>
  </si>
  <si>
    <t>5. Услуги свързани с битови и други допълнителни условия при предоставяне на медицинска помощ</t>
  </si>
  <si>
    <t>051</t>
  </si>
  <si>
    <t>052</t>
  </si>
  <si>
    <t>053</t>
  </si>
  <si>
    <t>060</t>
  </si>
  <si>
    <t>6. Възстановяване на разходите</t>
  </si>
  <si>
    <t>061</t>
  </si>
  <si>
    <t>062</t>
  </si>
  <si>
    <t>063</t>
  </si>
  <si>
    <t>070</t>
  </si>
  <si>
    <t>7. Други здравноосигурителни пакети</t>
  </si>
  <si>
    <t>071</t>
  </si>
  <si>
    <t>072</t>
  </si>
  <si>
    <t>073</t>
  </si>
  <si>
    <t xml:space="preserve">   ОБЩО: </t>
  </si>
  <si>
    <t>В т. 7 "Други пакети" са включени следните пакети, които не попадат в обхвата на изброените от т. 1 до т. 6 пакети:</t>
  </si>
  <si>
    <t>080</t>
  </si>
  <si>
    <t>1. Комплексна здравна грижа</t>
  </si>
  <si>
    <t>081</t>
  </si>
  <si>
    <t>082</t>
  </si>
  <si>
    <t>083</t>
  </si>
  <si>
    <t>090</t>
  </si>
  <si>
    <t>2. ..........................</t>
  </si>
  <si>
    <t>091</t>
  </si>
  <si>
    <t>092</t>
  </si>
  <si>
    <t>093</t>
  </si>
  <si>
    <t>3. ..........................</t>
  </si>
  <si>
    <t>записан, но невнесен капитал (-)</t>
  </si>
  <si>
    <t>собствени акции, изкупени (-)</t>
  </si>
  <si>
    <t>Премии от емисии</t>
  </si>
  <si>
    <t>Преоценъчен резерв</t>
  </si>
  <si>
    <t>Резерви</t>
  </si>
  <si>
    <t>Неразпределена печалба</t>
  </si>
  <si>
    <t>Непокрита загуба (-)</t>
  </si>
  <si>
    <t>VІІ.</t>
  </si>
  <si>
    <t>Печалба или загуба за финансовата година (+/-)</t>
  </si>
  <si>
    <t>Общо по раздел А</t>
  </si>
  <si>
    <t>ПОДЧИНЕНИ ПАСИВИ</t>
  </si>
  <si>
    <t>ТЕХНИЧЕСКИ РЕЗЕРВИ</t>
  </si>
  <si>
    <t>Пренос-премиен резерв</t>
  </si>
  <si>
    <t>(а)</t>
  </si>
  <si>
    <t>брутна сума</t>
  </si>
  <si>
    <t>(б)</t>
  </si>
  <si>
    <t>Математически резерв</t>
  </si>
  <si>
    <t>Резерв за предстоящи плащания</t>
  </si>
  <si>
    <t>Запасен фонд</t>
  </si>
  <si>
    <t>Капитализирана стойност на пенсиите</t>
  </si>
  <si>
    <t>Резерв за бъдещо участие в дохода</t>
  </si>
  <si>
    <t>Резерв за бонуси и отстъпки</t>
  </si>
  <si>
    <t>Други технически резерви</t>
  </si>
  <si>
    <t>Общо по раздел В</t>
  </si>
  <si>
    <t>РЕЗЕРВИ ПО ЗАСТРАХОВКА "ЖИВОТ", СВЪРЗАНА С ИНВЕСТИЦИОНЕН ФОНД</t>
  </si>
  <si>
    <t>ДЕПОЗИТИ, ПОЛУЧЕНИ ОТ ПРЕЗАСТРАХОВАТЕЛИ</t>
  </si>
  <si>
    <t>ЗАДЪЛЖЕНИЯ</t>
  </si>
  <si>
    <t>Задължения  по преки застрахователни операции, в т.ч.</t>
  </si>
  <si>
    <t>задължения към дъщерни, съвместни и асоциирани предприятия</t>
  </si>
  <si>
    <t>задължения към предприятия, в които застрахователят има дялово участие</t>
  </si>
  <si>
    <t>Задължения по презастрахователни операции, в т.ч.</t>
  </si>
  <si>
    <t>Облигационни заеми</t>
  </si>
  <si>
    <t>Конвертируеми заеми, в т.ч.</t>
  </si>
  <si>
    <t>Други облигационни заеми, в т.ч.</t>
  </si>
  <si>
    <t>Други задължения, в т.ч.</t>
  </si>
  <si>
    <t>задължения към персонала</t>
  </si>
  <si>
    <t>задължения към бюджета</t>
  </si>
  <si>
    <t>задължения към социалното осигуряване</t>
  </si>
  <si>
    <t>НАТРУПВАНИЯ И ДОХОД ЗА БЪДЕЩИ ПЕРИОДИ</t>
  </si>
  <si>
    <t>СУМА НА ПАСИВА</t>
  </si>
  <si>
    <t>З.</t>
  </si>
  <si>
    <t>УСЛОВНИ ПАСИВИ</t>
  </si>
  <si>
    <t>I.</t>
  </si>
  <si>
    <t>Технически отчет - общо застраховане</t>
  </si>
  <si>
    <t>Спечелени премии, нетни от презастраховане:</t>
  </si>
  <si>
    <t>брутни начислени (записани) премии</t>
  </si>
  <si>
    <t>отстъпени премии на презастрахователи</t>
  </si>
  <si>
    <t>(в)</t>
  </si>
  <si>
    <t>промяна в брутния размер на пренос-премийния резерв (+/-)</t>
  </si>
  <si>
    <t>в т.ч. допълнителна сума за неизтекли рискове</t>
  </si>
  <si>
    <t>(г)</t>
  </si>
  <si>
    <t>промяна в дела на презастрахователите в пренос-премийния резерв (+/-)</t>
  </si>
  <si>
    <t>Общо за 1</t>
  </si>
  <si>
    <t>Друг технически приход, нетен от презастраховане</t>
  </si>
  <si>
    <t>Възникнали прeтенции, нетни от презастраховане:</t>
  </si>
  <si>
    <t>изплатени претенции, нетни от презастраховане</t>
  </si>
  <si>
    <t>(аа)</t>
  </si>
  <si>
    <t>(аб)</t>
  </si>
  <si>
    <t>дял на презастрахователите</t>
  </si>
  <si>
    <t>Общо за "а"</t>
  </si>
  <si>
    <t>промяна в брутната сума на резерва за предстоящи плащания</t>
  </si>
  <si>
    <t>промяна в дела на презастрахователите в резерва за висящи плащания</t>
  </si>
  <si>
    <t xml:space="preserve">Общо за 4 </t>
  </si>
  <si>
    <t>Промени в други технически резерви, нетни от презастраховане, които не са показани в други позиции</t>
  </si>
  <si>
    <t>промяна в брутната сума на други застрахователни резерви (+/-)</t>
  </si>
  <si>
    <t>промяна в дела на презастрахователите в други застрахователни резерви (+/-)</t>
  </si>
  <si>
    <t xml:space="preserve">Общо за 5 </t>
  </si>
  <si>
    <t>Нетни оперативни разходи</t>
  </si>
  <si>
    <t>аквизиционни разходи</t>
  </si>
  <si>
    <t>промяна в отсрочените аквизиционни разходи (+/-)</t>
  </si>
  <si>
    <t>административни разходи</t>
  </si>
  <si>
    <t>презастрахователни комисиони и участие в печалбата</t>
  </si>
  <si>
    <t xml:space="preserve">Общо за 7 </t>
  </si>
  <si>
    <t>Други технически разходи, нетни от презастраховане</t>
  </si>
  <si>
    <t>Промяна в запасния фонд (+/-)</t>
  </si>
  <si>
    <t>Междинен сбор - салдо на техническия отчет по общо застраховане</t>
  </si>
  <si>
    <t>Технически отчет - животозастраховане</t>
  </si>
  <si>
    <t xml:space="preserve">Общо за 1 </t>
  </si>
  <si>
    <t>Приход от инвестиции</t>
  </si>
  <si>
    <t>приход от дялови участия,</t>
  </si>
  <si>
    <t>в т.ч. приход от дъщерни, съвместни и асоциирани предприятия</t>
  </si>
  <si>
    <t>приход от други инвестиции,</t>
  </si>
  <si>
    <t>(ба)</t>
  </si>
  <si>
    <t>приход от земя и сгради</t>
  </si>
  <si>
    <t>(бб)</t>
  </si>
  <si>
    <t>приход от други инвестиции</t>
  </si>
  <si>
    <t>положителни разлики от преоценка на стойността на инвестициите</t>
  </si>
  <si>
    <t>печалби от реализацията на инвестиции</t>
  </si>
  <si>
    <t xml:space="preserve">Общо за 2 </t>
  </si>
  <si>
    <t>Възникнали притенции, нетни от презастраховане</t>
  </si>
  <si>
    <t>изплатени суми и обезщетения</t>
  </si>
  <si>
    <t xml:space="preserve">Общо за "а" </t>
  </si>
  <si>
    <t>промяна в резерва за предстоящи плащания</t>
  </si>
  <si>
    <t>Промяна в други технически резерви, нетна от презастраховане, която не е отразена в други позиции</t>
  </si>
  <si>
    <t>математически резерв, нетен от презастраховане</t>
  </si>
  <si>
    <t>други застрахователни резерви, нетни от презастаховане</t>
  </si>
  <si>
    <t>Нетни оперативни разходи:</t>
  </si>
  <si>
    <t>презастрахователни комисиони и участие в печалбите</t>
  </si>
  <si>
    <t>Разходи по инвестиции:</t>
  </si>
  <si>
    <t>разходи по управление на инвестициите, включително лихви</t>
  </si>
  <si>
    <t>отрицателни разлики от преоценка на стойността на инвестициите</t>
  </si>
  <si>
    <t>загуби от реализация на инвестиции</t>
  </si>
  <si>
    <t>Общо за 8</t>
  </si>
  <si>
    <t>Междинен сбор - салдо на техническия отчет по животозастраховане</t>
  </si>
  <si>
    <t>ІII.</t>
  </si>
  <si>
    <t>НЕТЕХНИЧЕСКИ ОТЧЕТ</t>
  </si>
  <si>
    <t>Приходи от инвестиции</t>
  </si>
  <si>
    <t xml:space="preserve">Общо за 3 </t>
  </si>
  <si>
    <t>разходи по управление на инвестициите</t>
  </si>
  <si>
    <t>загуби от реализацията на инвестиции</t>
  </si>
  <si>
    <t>Общо за 5</t>
  </si>
  <si>
    <t>Друг приход</t>
  </si>
  <si>
    <t>Други разходи, включително преоценки на стойности</t>
  </si>
  <si>
    <t xml:space="preserve">Печалба или загуба от присъщи дейности </t>
  </si>
  <si>
    <t>Извънредни приходи</t>
  </si>
  <si>
    <t>Извънредни разходи</t>
  </si>
  <si>
    <t>12.</t>
  </si>
  <si>
    <t>Извънредна печалба или загуба</t>
  </si>
  <si>
    <t>13.</t>
  </si>
  <si>
    <t>Корпоративен данък</t>
  </si>
  <si>
    <t>14.</t>
  </si>
  <si>
    <t>Други данъци</t>
  </si>
  <si>
    <t>15.</t>
  </si>
  <si>
    <t>Печалба или загуба за финансовата година</t>
  </si>
  <si>
    <t>Дата:                                     Гл. Счетоводител:</t>
  </si>
  <si>
    <t>ОТЧЕТ ЗА ПАРИЧНИЯ ПОТОК</t>
  </si>
  <si>
    <t xml:space="preserve">Текущ период  
 (хил. лв.)    </t>
  </si>
  <si>
    <t>Предходен период 
(хил. лв.)</t>
  </si>
  <si>
    <t>ПАРИЧНИ ПОТОЦИ ОТ ОПЕРАТИВНА ДЕЙНОСТ</t>
  </si>
  <si>
    <t>Получени премии</t>
  </si>
  <si>
    <t>а)</t>
  </si>
  <si>
    <t>Пряко застраховане</t>
  </si>
  <si>
    <t>б)</t>
  </si>
  <si>
    <t>Получени презастрахователни премии</t>
  </si>
  <si>
    <t>Платени презастрахователни премии</t>
  </si>
  <si>
    <t>Платени обезщетения и суми</t>
  </si>
  <si>
    <t>Активно презастраховане</t>
  </si>
  <si>
    <t>Възстановени суми от презастрахователи</t>
  </si>
  <si>
    <t>Плащания на доставчици и служители</t>
  </si>
  <si>
    <t>Платени аквизиционни разходи</t>
  </si>
  <si>
    <t>Платени такси и вноски</t>
  </si>
  <si>
    <t>Получени дивиденти</t>
  </si>
  <si>
    <t xml:space="preserve">Получени лихви      </t>
  </si>
  <si>
    <t>Получени наеми</t>
  </si>
  <si>
    <t xml:space="preserve">Платени данъци върху премиите и приходите </t>
  </si>
  <si>
    <t>Други парични потоци от оперативна дейност</t>
  </si>
  <si>
    <t xml:space="preserve">Таблица 8. Репо сделки, заемане и отдаване на актив </t>
  </si>
  <si>
    <t>Видове активи</t>
  </si>
  <si>
    <t>Насрещна страна</t>
  </si>
  <si>
    <t>Стойността на актива при начолното прехвърляне</t>
  </si>
  <si>
    <t>Стойността на актива при приключване на сделката</t>
  </si>
  <si>
    <t>Начална дата на сделката</t>
  </si>
  <si>
    <t>Матуритет</t>
  </si>
  <si>
    <t>Нетни парични потоци от оперативна дейност (I)</t>
  </si>
  <si>
    <t>ПАРИЧНИ ПОТОЦИ ОТ ИНВЕСТИЦИОННА ДЕЙНОСТ</t>
  </si>
  <si>
    <t>Постъпления от продажби на акции</t>
  </si>
  <si>
    <t>Постъпления от правителствени ценни книжа</t>
  </si>
  <si>
    <t>Постъпления от други ценни книжа с фиксиран доход</t>
  </si>
  <si>
    <t>Покупка на акции</t>
  </si>
  <si>
    <t>Покупка на правителствени ценни книжа</t>
  </si>
  <si>
    <t>Покупка на други ценни книжа с фиксиран доход</t>
  </si>
  <si>
    <t>Други парични потоци от инвестиционна дейност</t>
  </si>
  <si>
    <t>Нетни парични потоци от инвестиционна дейност (II)</t>
  </si>
  <si>
    <t>ПАРИЧНИ ПОТОЦИ ОТ ФИНАНСОВА ДЕЙНОСТ</t>
  </si>
  <si>
    <t>Платени дивиденти</t>
  </si>
  <si>
    <t>Платени лихви</t>
  </si>
  <si>
    <t>Постъпления от емитирани ценни книжа</t>
  </si>
  <si>
    <t>Плащания за обратно изкупени ценни книжа</t>
  </si>
  <si>
    <t>Парични потоци, свързани с получени заеми</t>
  </si>
  <si>
    <t>Парични потоци, свързани с предоставени заеми</t>
  </si>
  <si>
    <t>Други парични потоци от финансова дейност</t>
  </si>
  <si>
    <t>Нетни парични потоци от финансова дейност (III)</t>
  </si>
  <si>
    <t>ИЗМЕНЕНИЕ НА ПАРИЧНИТЕ СРЕДСТВА ПРЕЗ ПЕРИОДА  (I + II + III)</t>
  </si>
  <si>
    <t>ПАРИЧНИ СРЕДСТВА В НАЧАЛОТО НА ПЕРИОДА</t>
  </si>
  <si>
    <t>ПАРИЧНИ СРЕДСТВА В КРАЯ НА ПЕРИОДА</t>
  </si>
  <si>
    <t>Бонуси, отстъпки и участие в положителния финансов резултат, нетни от презастраховане</t>
  </si>
  <si>
    <t>Отсрочени аквизиционни разходи</t>
  </si>
  <si>
    <t xml:space="preserve">    В т.ч. ПО ГО НА АВТОМОБИЛИСТИТЕ</t>
  </si>
  <si>
    <t xml:space="preserve">    В т.ч. ПО "ЗЕЛЕНА КАРТА"</t>
  </si>
  <si>
    <t xml:space="preserve">    В т.ч. ГРАНИЧНА "ГРАЖДАНСКА ОТГОВОРНОСТ"</t>
  </si>
  <si>
    <t xml:space="preserve">    В т.ч. ПО ГО НА ПРЕВОЗВАЧА</t>
  </si>
  <si>
    <t xml:space="preserve">    В т.ч. ПО ЗАДЪЛЖИТЕЛНА ЗАСТРАХОВКА "ЗЛОПОЛУКА" НА ПЪТНИЦИТЕ В СРЕДСТВАТА ЗА ОБЩЕСТВЕН ТРАНСПОРТ</t>
  </si>
  <si>
    <t>Показатели</t>
  </si>
  <si>
    <t>Записан акционерен капитал и еквивалентни фондове</t>
  </si>
  <si>
    <t>Печалба</t>
  </si>
  <si>
    <t>Загуба</t>
  </si>
  <si>
    <t>Баланс към 1 януари</t>
  </si>
  <si>
    <t>Преоценка на ДМА, в т. ч.:</t>
  </si>
  <si>
    <t>увеличение</t>
  </si>
  <si>
    <t>намаление</t>
  </si>
  <si>
    <t>Преоценка на инвестиции, в т. ч.:</t>
  </si>
  <si>
    <t>Отчетена печалба (загуба) за периода</t>
  </si>
  <si>
    <t>Разпределение на печалба през годината за:</t>
  </si>
  <si>
    <t>дивиденти</t>
  </si>
  <si>
    <t>записан капитал</t>
  </si>
  <si>
    <t>резерви</t>
  </si>
  <si>
    <t>Покриване на загуби през годината</t>
  </si>
  <si>
    <t>Изменение на капитала за сметка на собствениците, в т. ч.:</t>
  </si>
  <si>
    <t xml:space="preserve"> намаление</t>
  </si>
  <si>
    <t>Изкупени собствени акции (-)</t>
  </si>
  <si>
    <t>Промени в счетоводната политика</t>
  </si>
  <si>
    <t>Други изменения в собствения капитал</t>
  </si>
  <si>
    <t>Баланс към 31 декември</t>
  </si>
  <si>
    <t xml:space="preserve">Представляващ: </t>
  </si>
  <si>
    <t>Резерв за неизтекли рискове</t>
  </si>
  <si>
    <t>Брутен размер</t>
  </si>
  <si>
    <t>СТОРНИРАНИ ПРЕМИИ ОТ ОТСТЪПЕНИЯ ПРЕМИЕН ПРИХОД</t>
  </si>
  <si>
    <t>ДЪРЖАВИ ЧЛЕНКИ НА ЕИП</t>
  </si>
  <si>
    <t>Държава членка на ЕИП</t>
  </si>
  <si>
    <t>.................</t>
  </si>
  <si>
    <t>Брой новосключени договори</t>
  </si>
  <si>
    <t>Изплатени претенции</t>
  </si>
  <si>
    <t>Изплатени комисиони</t>
  </si>
  <si>
    <t>Забележка 1: В колоните "Премиен приход", изплатени претенции и изплатени комисиони се попълват начислените: премии, претенции и комисиони за периода от 1 (първи) януари до края на съответното тримесечие без да се приспада дела на презастрахователя.</t>
  </si>
  <si>
    <t xml:space="preserve">Граница на платежоспособност </t>
  </si>
  <si>
    <t>Стойност</t>
  </si>
  <si>
    <r>
      <t>Граница на платежоспособност</t>
    </r>
    <r>
      <rPr>
        <sz val="12"/>
        <rFont val="Times New Roman"/>
        <family val="1"/>
        <charset val="204"/>
      </rPr>
      <t xml:space="preserve"> (по-високия от резултатите ГПп и ГПщ, сравнен с ГПпр)</t>
    </r>
  </si>
  <si>
    <t xml:space="preserve"> I метод Граница на платежоспособност, изчислена спрямо премиите</t>
  </si>
  <si>
    <t>ПП</t>
  </si>
  <si>
    <t>Премиен приход през последния едногодишен период (предходните 12 месеца), вкл. премиите по активно презастраховане</t>
  </si>
  <si>
    <t>Пр</t>
  </si>
  <si>
    <t xml:space="preserve">Премиен приход по застраховки по раздел II, т. 11, 12 и 13 от Приложение № 1 към КЗ за последния едногодишен период </t>
  </si>
  <si>
    <t>ППн</t>
  </si>
  <si>
    <t xml:space="preserve">Пренос-премиен резерв към началото на периода </t>
  </si>
  <si>
    <t>ППрн</t>
  </si>
  <si>
    <t>Пренос-премиен резерв към началото на периода по застраховки по раздел II, т. 11, 12 и 13 от Приложение № 1 към КЗ</t>
  </si>
  <si>
    <t>ППкр</t>
  </si>
  <si>
    <t xml:space="preserve">Пренос-премиен резерв към края на периода </t>
  </si>
  <si>
    <t>ППркр</t>
  </si>
  <si>
    <t>Пренос-премиен резерв към края на периода по застраховки по раздел II, т. 11, 12 и 13 от Приложение № 1 към КЗ</t>
  </si>
  <si>
    <t>По-високия от първи и втори резултат</t>
  </si>
  <si>
    <t>Частта от включените в премийния приход върнати премии през последния едногодишен период (предходните 12 месеца)</t>
  </si>
  <si>
    <t>Частта от включените в премийния приход отписани вземания по премии във връзка с предстрочно прекратени договори</t>
  </si>
  <si>
    <t>Частта от включените в премийния приход данъци, вноски във фондове и други законоустановени отчисления за последния едногодишен период (предходните 12 месеца)</t>
  </si>
  <si>
    <t>ВП</t>
  </si>
  <si>
    <t>ИП</t>
  </si>
  <si>
    <t>Делът на презастрахователите в извършени плащания по претенции през едногодишния период, предшестваш предходния.</t>
  </si>
  <si>
    <t>Делът на презастрахователите в извършени плащанияпо претенции през предходния едногодишен период</t>
  </si>
  <si>
    <t>Делът на презастрахователите в извършени плащания по претенции през последния едногодишен период</t>
  </si>
  <si>
    <t>ДП</t>
  </si>
  <si>
    <t>РППн</t>
  </si>
  <si>
    <t xml:space="preserve">Резерв за предстоящи плащания към началото на тригодишния период </t>
  </si>
  <si>
    <t>РППкр</t>
  </si>
  <si>
    <t xml:space="preserve">Резерв за предстоящи плащания към края на периода </t>
  </si>
  <si>
    <t>ПРПП</t>
  </si>
  <si>
    <t>ПРППн</t>
  </si>
  <si>
    <t xml:space="preserve">Дял на презастрахователите в резерва за предстоящи плащания към началото на тригодишния период </t>
  </si>
  <si>
    <t>ПРППкр</t>
  </si>
  <si>
    <t>Дял на презастрахователите в резерва за предстоящи плащания към края на периода</t>
  </si>
  <si>
    <t>ППРПП</t>
  </si>
  <si>
    <t>НВП</t>
  </si>
  <si>
    <t>БВП</t>
  </si>
  <si>
    <t>К1</t>
  </si>
  <si>
    <t>ГПп</t>
  </si>
  <si>
    <t xml:space="preserve">Границата на платежоспособност  I метод </t>
  </si>
  <si>
    <t>ГПп = (П - ВП) x 0,18 х К1, когато (П - ВП) &lt; 106 200 000</t>
  </si>
  <si>
    <t>ГПп = [0,18 x 106 200 000 + 0,16 x (П - ВП - 106 200 000)] x К1, когато (П - ВП) &gt; 106 200 000</t>
  </si>
  <si>
    <t>Прил.№ 2</t>
  </si>
  <si>
    <t>ІI метод - Граница на платежоспособност, изчислена спрямо средногодишния размер на претенциите</t>
  </si>
  <si>
    <t>П</t>
  </si>
  <si>
    <t xml:space="preserve">     Извършените плащания по претенции по застраховки по раздел II, т. 11, 12 и 13 от Приложение № 1 към КЗ</t>
  </si>
  <si>
    <t xml:space="preserve">Резерв за предстоящи плащания, включително резерва по активно презастраховане, към началото на тригодишния (седемгодишния) период </t>
  </si>
  <si>
    <t xml:space="preserve">Резерв за предстоящи плащания, включително резерва по активно презастраховане, към края на периода </t>
  </si>
  <si>
    <t>РППрн</t>
  </si>
  <si>
    <t>Общият размер на извършените плащания по претенции (включително и плащания по активно презастраховане) през последните 3 едногодишни периода (предходните 36 месеца),съответно последните 7 едногодишни периоди, когато основно се покриват един или повече от рисковете "буря", "градушка", "замръзване" или кредитни рискове, без да се приспадат възстановените обезщетения и суми от презастрахователи, приходите от регреси и с включени разходи за ликвидация на щети</t>
  </si>
  <si>
    <t>ОТСТЪПЕНА  ЗАСТРАХОВАТЕЛНА СУМА ПО ДОГОВОРИ, ПЛАСИРАНИ НА ПРЕЗАСТРАХОВАТЕЛЯ</t>
  </si>
  <si>
    <t>в т.ч. по ретроцесии</t>
  </si>
  <si>
    <t>в т.ч. вземания във връзка с изплатени обезщетения</t>
  </si>
  <si>
    <t>в т.ч. дължими презастрахователни премии</t>
  </si>
  <si>
    <t>Забележка: Справката се попълва и по групи презастрахователи, съобразно техния кредитен рейтинг</t>
  </si>
  <si>
    <t>РАЗХОДИ ЗА КОМИСИОНИ НА ЦЕДЕНТА</t>
  </si>
  <si>
    <t>ПОЛУЧЕНИ ОБЕЗЩЕТЕНИЯ ПО РЕТРОЦЕСИИ ОТ ПРЕЗАСТРАХОВАТЕЛИ</t>
  </si>
  <si>
    <t>ПРИХОДИ ОТ КОМИСИОНИ ОТ РЕТРОЦЕСИОНЕРИ</t>
  </si>
  <si>
    <t>ПРИХОДИ ЗА УЧАСТИЕ В РУЗАЛТАТА ОТ ПРЕЗАСТРАХОВАНЕ ОТ РЕТРОЦЕСИОНЕРИ</t>
  </si>
  <si>
    <t>в т.ч. РЕТРОЦЕДИРАНИ НА ПРЕЗАСТРАХОВАТЕЛИ</t>
  </si>
  <si>
    <t>СПРАВКА № ПР.1: АКТИВНО ПРЕЗАСТРАХОВАНЕ ЗА ПЕРИОДА ОТ 01.01. ДО КРАЯ НА ....... .......ГОДИНА - ИМЕ НА ЦЕДЕНТ</t>
  </si>
  <si>
    <t>/СПРАВКАТА СЕ ПОПЪЛВА ОТДЕЛНО ЗА ВСЕКИ ЦЕДЕНТ, С КОЙТО ПРЕЗАСТРАХОВАТЕЛЯТ ИМА СКЛЮЧЕНИ ДОГОВОРИ, КАКТО И ОБЩО ЗА ВСИЧКИ ЦЕДЕНТИ/</t>
  </si>
  <si>
    <t>ИЗПЛАТЕНИ ОБЕЗЩЕТЕНИЯ НА ЦЕДЕНТА</t>
  </si>
  <si>
    <t>СПРАВКА № ПР.2: РЕТРОЦЕДИРАНЕ ЗА ПЕРИОДА ОТ 01.01. ДО КРАЯ НА ...............ГОДИНА - ИМЕ НА РЕТРОЦЕСИОНЕР</t>
  </si>
  <si>
    <t>/СПРАВКАТА СЕ ПОПЪЛВА ОТДЕЛНО ЗА ВСЕКИ РЕТРОЦЕСИОНЕР, С КОЙТО ПРЕЗАСТРАХОВАТЕЛЯТ ИМА СКЛЮЧЕНИ ДОГОВОРИ/</t>
  </si>
  <si>
    <t>ОТСТЪПЕНА  ЗАСТРАХОВАТЕЛНА СУМА ПО ДОГОВОРИ, ПЛАСИРАНИ НА РЕТРОЦЕСИОНЕРА</t>
  </si>
  <si>
    <t>ОТСТЪПЕНИ ПРЕМИИ, ПО ДОГОВОРИ ПЛАСИРАНИ НА РЕТРОЦЕСИОНЕРА</t>
  </si>
  <si>
    <t>ПРИХОДИ ОТ КОМИСИОНИ, ПО ДОГОВОРИ ПЛАСИРАНИ НА РЕТРОЦЕСИОНЕРА</t>
  </si>
  <si>
    <t>ПРИХОДИ ОТ УЧАСТИЕ В РЕЗУЛТАТА ОТ РЕТРОЦЕДИРАНЕ</t>
  </si>
  <si>
    <t>ДЯЛ НА РЕТРОЦЕСИОНЕРА В ИЗПЛАТЕНИТЕ  ОБЕЗЩЕТЕНИЯ</t>
  </si>
  <si>
    <t>ДЯЛ НА РЕТРОЦЕСИОНЕРА В ПРЕНОС-ПРЕМИЙНИЯ РЕЗЕРВ</t>
  </si>
  <si>
    <t>ДЯЛ НА РЕТРОЦЕСИОНЕРА В РЕЗЕРВА ЗА ПРЕДСТОЯЩИ ПЛАЩАНИЯ</t>
  </si>
  <si>
    <t>ДЯЛ НА РЕТРОЦЕСИОНЕРА В ДРУГИ РЕЗЕРВИ</t>
  </si>
  <si>
    <t>ДРУГИ (различни от дял в техническите резерви) ВЗЕМАНИЯ ОТ РЕТРОЦЕСИОНЕРА</t>
  </si>
  <si>
    <t>ДРУГИ (различни от задържани депозити) ЗАДЪЛЖЕНИЯ КЪМ РЕТРОЦЕСИОНЕРА</t>
  </si>
  <si>
    <t>в т.ч. дължими ретроцедирани премии</t>
  </si>
  <si>
    <t xml:space="preserve">Резерв за предстоящи плащания, включително резерва по активно презастраховане, по застраховки по раздел II, т. 11, 12 и 13 от Приложение № 1 към КЗ към началото на тригодишния (седемгодишния) период </t>
  </si>
  <si>
    <t>РППркр</t>
  </si>
  <si>
    <t xml:space="preserve">Резерв за предстоящи плащания, включително резерва по активно презастраховане, по застраховки по раздел II, т. 11, 12 и 13 от Приложение № 1 към КЗ към края на периода </t>
  </si>
  <si>
    <t>ПРППр</t>
  </si>
  <si>
    <t>ПР</t>
  </si>
  <si>
    <t xml:space="preserve">Приходи от регресни искове през предходните 3 (7) едногодишни периода </t>
  </si>
  <si>
    <t>1/3 - когато общият размер на извършените плащания по претенции, съответно промяната в резерва за предстоящи плащания и приходите от регресни искове, е за последните 3 едногодишни периоди</t>
  </si>
  <si>
    <t>1/7 - когато общият размер на извършените плащания по претенции, съответно промяната в резерва за предстоящи плащания и приходите от регресни искове, е за последните 7 едногодишни периода</t>
  </si>
  <si>
    <t>К2</t>
  </si>
  <si>
    <t>ГПщ</t>
  </si>
  <si>
    <t xml:space="preserve">Границата на платежоспособност  ІI метод </t>
  </si>
  <si>
    <t>ГПщ = (ИП + П x 0,5 + ПРПП + + ПРППр x 0,5 - ПР) x К1 x 0,26 x К2,  когато (ИП + П x 0,5 + ПРПП + ПРППр x 0,5 - ПР) x К1 &lt; 74 400 000</t>
  </si>
  <si>
    <t>ГПщ = {0,26 x 74 400 000 + 0,23 x [(ИП + П x 0,5 + ПРПП + ПРППр x 0,5 - ПР) x К1 - 74 400 000 ]} x К2, когато (ИП + П x 0,5 + ПРПП + ПРППр x 0,5 - ПР) x К1 &gt; 74 400 000</t>
  </si>
  <si>
    <t>ГПпр</t>
  </si>
  <si>
    <t>граница на платежоспособност за предходния едногодишен период</t>
  </si>
  <si>
    <t>К</t>
  </si>
  <si>
    <t>Начислен данък по Закона за данък върху застрахователните премии</t>
  </si>
  <si>
    <t>коефициент = нетен резерв за предстоящи плащания в края на периода / нетен резерв за предстоящи плащания в началото на едногодишния период, К &lt; 1</t>
  </si>
  <si>
    <t xml:space="preserve">Границата на платежоспособност </t>
  </si>
  <si>
    <t>Собствените средства, намалени с нематериалните активи</t>
  </si>
  <si>
    <t>Участващи в изчислението параметри</t>
  </si>
  <si>
    <t>т.1</t>
  </si>
  <si>
    <t>ОТКАЗАНИ ПРЕТЕНЦИИ</t>
  </si>
  <si>
    <t>записан акционерен капитал (дялови вноски)</t>
  </si>
  <si>
    <t>т.2</t>
  </si>
  <si>
    <t>т.3</t>
  </si>
  <si>
    <t>неразпределената печалба от минали години, намалена с очакваните плащания по дивиденти и други отчисления</t>
  </si>
  <si>
    <t>т.4</t>
  </si>
  <si>
    <t>РАЗМЕР НА ВЪРНАТИТЕ ПРЕМИИ И ОТПИСАНИТЕ ВЗЕМАНИЯ ПО ПРЕДСРОЧНО ПРЕКРАТЕНИ ДОГОВОРИ</t>
  </si>
  <si>
    <t>преоценъчните резерви, образувани по реда на Закона за счетоводството</t>
  </si>
  <si>
    <t>т.5</t>
  </si>
  <si>
    <t>суми, привлечени от застрахователя чрез дългово-капиталови (хибридни) инструменти</t>
  </si>
  <si>
    <t>т.6</t>
  </si>
  <si>
    <t>сумите, привлечени като подчинен дълг</t>
  </si>
  <si>
    <t>невнесения капитал</t>
  </si>
  <si>
    <t>номиналната стойност на обратно изкупените собствени акции</t>
  </si>
  <si>
    <t>загубата от текущата година и непокритите загуби от минали години</t>
  </si>
  <si>
    <t>нематериални активи</t>
  </si>
  <si>
    <t>Собствени средства намалени с нематериалните активи:</t>
  </si>
  <si>
    <t>Дял на презастрахователите в отложените аквизиционни разходи</t>
  </si>
  <si>
    <t>Други натрупвания и доход за бъдещи периоди</t>
  </si>
  <si>
    <t>Забележка 2: В колоните "Изплатени комисиони" да се включи общият размер на изплатените комисиони на застрахователни посредници (независимо от тяхното седалище) във връзка с дейността в съответната държава членка.</t>
  </si>
  <si>
    <t>Забележка 3: В колона "Държави членки на ЕИП" се създават толкова подколони "Държави членки на ЕИП", в колкото държави членки на ЕИП са сключени сделки при правото на установяване или свободата на предоставяне на услуги на територията на ЕИП.</t>
  </si>
  <si>
    <t>ДАННИ ЗА ЗАСТРАХОВКА "ГРАЖДАНСКА ОТГОВОРНОСТ" НА АВТОМОБИЛИСТИТЕ</t>
  </si>
  <si>
    <t>ДЪРЖАВИ</t>
  </si>
  <si>
    <t>БРОЙ ЗАСТРАХОВАНИ МПС ПО ДОГОВОРИ, СКЛЮЧЕНИ ПРЕЗ ОТЧЕТНИЯ ПЕРИОД</t>
  </si>
  <si>
    <t>ПРЕТЕНЦИИ</t>
  </si>
  <si>
    <t xml:space="preserve">В Т. Ч. ИЗПЛАТЕНИ ПРЕТЕНЦИИ   </t>
  </si>
  <si>
    <t xml:space="preserve">В Т. Ч. ПРЕДЯВЕНИ, НО НЕИЗПЛАТЕНИ ПРЕТЕНЦИИ  </t>
  </si>
  <si>
    <t>В Т. Ч. ВЪЗНИКНАЛИ, НО НЕПРЕДЯВЕНИ  ПРЕТЕНЦИИ</t>
  </si>
  <si>
    <t xml:space="preserve">В Т. Ч. ВЪЗНИКНАЛИ, НО НЕПРЕДЯВЕНИ ПРЕТЕНЦИИ </t>
  </si>
  <si>
    <t>Брой</t>
  </si>
  <si>
    <t>ДРУГИ РЕЗЕРВИ ПО АКТИВНО ПРЕЗАСТРАХОВАНЕ</t>
  </si>
  <si>
    <t>АКВИЗИЦИОННИ КОМИСИОНИ</t>
  </si>
  <si>
    <t>ИНКАСОВИ КОМИСИОНИ</t>
  </si>
  <si>
    <t>ЮРИДИЧЕСКИ ЛИЦА</t>
  </si>
  <si>
    <t>Oбщо:</t>
  </si>
  <si>
    <t>ВИДОВЕ  ЗАСТРАХОВКИ</t>
  </si>
  <si>
    <t>ПРЕНОС-ПРЕМИЕН РЕЗЕРВ</t>
  </si>
  <si>
    <t>РЕЗЕРВ ЗА ПРЕДСТОЯЩИ ПЛАЩАНИЯ</t>
  </si>
  <si>
    <t>ЗАПАСЕН ФОНД</t>
  </si>
  <si>
    <t>ОБЩО РЕЗЕРВИ</t>
  </si>
  <si>
    <t>БРУТЕН РАЗМЕР</t>
  </si>
  <si>
    <t>1. ЗАСТРАХОВКА "ЗЛОПОЛУКА"</t>
  </si>
  <si>
    <t>2. ЗАСТРАХОВКА "ЗАБОЛЯВАНЕ"</t>
  </si>
  <si>
    <t>3. ЗАСТРАХОВКА НА СУХОПЪТНИ ПРЕВОЗНИ СРЕДСТВА, БЕЗ РЕЛСОВИ ПРЕВОЗНИ СРЕДСТВА</t>
  </si>
  <si>
    <t>4. ЗАСТРАХОВКА НА РЕЛСОВИ ПРЕВОЗНИ СРЕДСТВА</t>
  </si>
  <si>
    <t>5. ЗАСТРАХОВКА НА ЛЕТАТЕЛНИ АПАРАТИ</t>
  </si>
  <si>
    <t>6. ЗАСТРАХОВКА НА ПЛАВАТЕЛНИ СЪДОВЕ</t>
  </si>
  <si>
    <t>7. ЗАСТРАХОВКА НА ТОВАРИ ПО ВРЕМЕ НА ПРЕВОЗ</t>
  </si>
  <si>
    <t>8. ЗАСТРАХОВКА "ПОЖАР" И "ПРИРОДНИ БЕДСТВИЯ"</t>
  </si>
  <si>
    <t>9. ЗАСТРАХОВКА НА "ЩЕТИ НА ИМУЩЕСТВО"</t>
  </si>
  <si>
    <t>10. ЗАСТРАХОВКА ГО, СВЪРЗАНА С ПРИТЕЖАВАНЕТО И ИЗПОЛЗВАНЕТО НА МПС</t>
  </si>
  <si>
    <t>11. ЗАСТРАХОВКА ГО, СВЪРЗАНА С ПРИТЕЖАВАНЕТО И ИЗПОЛЗВАНЕТО НА ЛЕТАТЕЛНИ АПАРАТИ</t>
  </si>
  <si>
    <t>12. ЗАСТРАХОВКА ГО, СВЪРЗАНА С ПРИТЕЖАВАНЕТО И ИЗПОЛЗВАНЕТО НА ПЛАВАТЕЛНИ СЪДОВЕ</t>
  </si>
  <si>
    <t>13. ЗАСТРАХОВКА "ОБЩА ГРАЖДАНСКА ОТГОВОРНОСТ"</t>
  </si>
  <si>
    <t>14. ЗАСТРАХОВКА НА КРЕДИТИ</t>
  </si>
  <si>
    <t>15. ЗАСТРАХОВКА НА ГАРАНЦИИ</t>
  </si>
  <si>
    <t>16. ЗАСТРАХОВКА НА РАЗНИ ФИНАНСОВИ ЗАГУБИ</t>
  </si>
  <si>
    <t>17. ЗАСТРАХОВКА НА ПРАВНИ РАЗНОСКИ</t>
  </si>
  <si>
    <t>18. ПОМОЩ ПРИ ПЪТУВАНЕ</t>
  </si>
  <si>
    <t>ОБЩО:</t>
  </si>
  <si>
    <t>ПРЕКИ АКВИЗИЦИОННИ РАЗХОДИ</t>
  </si>
  <si>
    <t>КОСВЕНИ АКВИЗИЦИОННИ РАЗХОДИ</t>
  </si>
  <si>
    <t>АДМИНИСТРАТИВНИ РАЗХОДИ, СВЪРЗАНИ СЪС ЗАСТРАХОВАНЕТО</t>
  </si>
  <si>
    <t>ОБЩО РАЗХОДИ</t>
  </si>
  <si>
    <t>ДРУГИ ПРЕКИ АКВИЗИЦИОННИ РАЗХОДИ</t>
  </si>
  <si>
    <t>ЗА РЕКЛАМА</t>
  </si>
  <si>
    <t>ДРУГИ КОСВЕНИ АКВ. РАЗХОДИ</t>
  </si>
  <si>
    <t>Фактически</t>
  </si>
  <si>
    <t xml:space="preserve">БРОЙ ЗАСТРАХОВАТЕЛНИ ДОГОВОРИ  </t>
  </si>
  <si>
    <t xml:space="preserve">ПОЛУЧЕНИ ПРЕМИИ </t>
  </si>
  <si>
    <t>ПРИХОДИ ОТ УЧАСТИЕ В РЕЗУЛТАТА ОТ ПРЕЗАСТРАХОВАНЕ</t>
  </si>
  <si>
    <t>ОБЩ РАЗМЕР</t>
  </si>
  <si>
    <t>РАЗХОДИ ЗА УЧАСТИЕ В РЕЗУЛТАТА ОТ ПРЕЗАСТРАХОВАНЕ</t>
  </si>
  <si>
    <t>в т.ч. размер на резерва, образуван на база неполучени премии</t>
  </si>
  <si>
    <t>ДРУГИ РЕЗЕРВИ, ОДОБРЕНИ ОТ КФН</t>
  </si>
  <si>
    <t>РЕЗЕРВ ЗА БОНУСИ И ОТСТЪПКИ</t>
  </si>
  <si>
    <t>ОБЩ БРОЙ</t>
  </si>
  <si>
    <t>Представляващ:</t>
  </si>
  <si>
    <t>Дата:</t>
  </si>
  <si>
    <t>Изготвил:</t>
  </si>
  <si>
    <t>РАЗХОДИ ЗА УРЕЖДАНЕ НА ПРЕТЕНЦИИ</t>
  </si>
  <si>
    <t xml:space="preserve">Дата: </t>
  </si>
  <si>
    <t>-</t>
  </si>
  <si>
    <t>РЕЗЕРВ ЗА НЕИЗТЕКЛИ РИСКОВЕ</t>
  </si>
  <si>
    <t>n-7</t>
  </si>
  <si>
    <t>n-1</t>
  </si>
  <si>
    <t>n-2</t>
  </si>
  <si>
    <t>n-3</t>
  </si>
  <si>
    <t>n-4</t>
  </si>
  <si>
    <t>n-5</t>
  </si>
  <si>
    <t>n</t>
  </si>
  <si>
    <t>n-6</t>
  </si>
  <si>
    <t>ДЯЛ НА ПРЕЗАСТРАХОВАТЕЛЯ В ИЗПЛАТЕНИТЕ  ОБЕЗЩЕТЕНИЯ</t>
  </si>
  <si>
    <t>ОТСТЪПЕНИ ПРЕМИИ, ПО ДОГОВОРИ ПЛАСИРАНИ НА ПРЕЗАСТРАХОВАТЕЛЯ</t>
  </si>
  <si>
    <t>ПРИХОДИ ОТ КОМИСИОНИ, ПО ДОГОВОРИ ПЛАСИРАНИ НА ПРЕЗАСТРАХОВАТЕЛЯ</t>
  </si>
  <si>
    <t xml:space="preserve">БРОЙ </t>
  </si>
  <si>
    <t>БРОЙ</t>
  </si>
  <si>
    <t>СУМА</t>
  </si>
  <si>
    <t>ОБЩА СУМА</t>
  </si>
  <si>
    <t>(в лв.)</t>
  </si>
  <si>
    <t>ЛИЦЕ КЪМ КОЕТО Е
ЗАДЪЛЖЕНИЕТО/ВЗЕМАНЕТО ПО РЕГРЕСА</t>
  </si>
  <si>
    <t>ЗАСТРАХОВАТЕЛИ:</t>
  </si>
  <si>
    <t>ФИЗИЧЕСКИ ЛИЦА</t>
  </si>
  <si>
    <t xml:space="preserve">в т.ч. просрочени вземания със закъснение от 61 до 90 дни </t>
  </si>
  <si>
    <t>в т.ч. просрочени вземания със закъснение над 90 дни</t>
  </si>
  <si>
    <t>в т.ч. просрочени вземания със закъснение от 31 до 60 дни</t>
  </si>
  <si>
    <t xml:space="preserve">в т.ч. просрочени вземания със закъснение от 181 до 360 дни </t>
  </si>
  <si>
    <t>в т.ч. просрочени вземания със закъснение над 360 дни</t>
  </si>
  <si>
    <t>в т.ч. просрочени вземания, по договори с изтекъл срок</t>
  </si>
  <si>
    <t>БРОЙ ЗАСТРАХОВАНИ ОБЕКТИ*</t>
  </si>
  <si>
    <t>ДЕЙСТВАЩИ ДОГОВОРИ КЪМ 31.12 НА ОТЧ. ГОД.</t>
  </si>
  <si>
    <t>ОБЩО</t>
  </si>
  <si>
    <t>ДЯЛ НА ПРЕЗАСТРАХОВАТЕЛЯ В РЕЗЕРВА ЗА ПРЕДСТОЯЩИ ПЛАЩАНИЯ</t>
  </si>
  <si>
    <t>ДЯЛ НА ПРЕЗАСТРАХОВАТЕЛЯ В ДРУГИ РЕЗЕРВИ</t>
  </si>
  <si>
    <t>БРОЙ ЗАСТРАХОВАТЕЛНИ ДОГОВОРИ ПРИЕТИ ОТ ЦЕДЕНТА</t>
  </si>
  <si>
    <t>ЗАСТРАХОВАТЕЛНА СУМА ПРИЕТА ОТ ЦЕДЕНТА</t>
  </si>
  <si>
    <t>БРУТЕН РАЗМЕР НА ПОЛУЧЕНИТЕ ЗАСТРАХОВАТЕЛНИ ПРЕМИИ ОТ ЦЕДЕНТА</t>
  </si>
  <si>
    <t>ДРУГИ ВЗЕМАНИЯ КЪМ ЦЕДЕНТА</t>
  </si>
  <si>
    <t>ДРУГИ ЗАДЪЛЖЕНИЯ КЪМ ЦЕДЕНТА</t>
  </si>
  <si>
    <t>Премиен приход</t>
  </si>
  <si>
    <t>Дял на презастрахователите в отсрочените аквизиционни разходи</t>
  </si>
  <si>
    <t>n-i (i&gt;7)</t>
  </si>
  <si>
    <t>n-1 год.</t>
  </si>
  <si>
    <t>n-2 год.</t>
  </si>
  <si>
    <t>n-3 год.</t>
  </si>
  <si>
    <t>n-4 год.</t>
  </si>
  <si>
    <t>n-5 год.</t>
  </si>
  <si>
    <t>ЗАДЪРЖАНИ ДЕПОЗИТИ ВЪВ ВРЪЗКА С ПРЕНОС-ПРЕМИЙНИЯ РЕЗЕРВ</t>
  </si>
  <si>
    <t>ЗАДЪРЖАНИ ДЕПОЗИТИ ВЪВ ВРЪЗКА С РЕЗЕРВА ЗА ПРЕДСТОЯЩИ ПЛАЩАНИЯ</t>
  </si>
  <si>
    <t>ЗАДЪРЖАНИ ДЕПОЗИТИ ВЪВ ВРЪЗКА С ДРУГИ РЕЗЕРВИ</t>
  </si>
  <si>
    <t>ДРУГИ (различни от дял в техническите резерви) ВЗЕМАНИЯ ОТ ПРЕЗАСТРАХОВАТЕЛЯ</t>
  </si>
  <si>
    <t>ДРУГИ (различни от задържани депозити) ЗАДЪЛЖЕНИЯ КЪМ ПРЕЗАСТРАХОВАТЕЛЯ</t>
  </si>
  <si>
    <t>БРОЙ ЗАСТРАХОВАТЕЛНИ ДОГОВОРИ ПРИЕТИ ОТ ЦЕДЕНТИТЕ</t>
  </si>
  <si>
    <t>ЗАСТРАХОВАТЕЛНА СУМА ПРИЕТА ОТ ЦЕДЕНТИТЕ</t>
  </si>
  <si>
    <t>БРУТЕН РАЗМЕР НА ПОЛУЧЕНИТЕ ЗАСТРАХОВАТЕЛНИ ПРЕМИИ ОТ ЦЕДЕНТИТЕ</t>
  </si>
  <si>
    <t>РАЗХОДИ ЗА КОМИСИОНИ НА ЦЕДЕНТИТЕ</t>
  </si>
  <si>
    <t>БРОЙ ИСКОВЕ ОТ ЦЕДЕНТИТЕ</t>
  </si>
  <si>
    <t>ИЗПЛАТЕНИ СУМИ И ОБЕЗЩЕТЕНИЯ НА ЦЕДЕНТИТЕ</t>
  </si>
  <si>
    <t>ЗАДЪРЖАНИ ДЕПОЗИТИ В ЦЕДЕНТИТЕ ВЪВ ВРЪЗКА С ПРЕНОС-ПРЕМИЙНИЯ РЕЗЕРВ</t>
  </si>
  <si>
    <t>ЗАДЪРЖАНИ ДЕПОЗИТИ В ЦЕДЕНТИТЕ ВЪВ ВРЪЗКА С РЕЗЕРВА ЗА ПРЕДСТОЯЩИ ПЛАЩАНИЯ</t>
  </si>
  <si>
    <t>ЗАДЪРЖАНИ ДЕПОЗИТИ В ЦЕДЕНТИТЕ ВЪВ ВРЪЗКА С ДРУГИ РЕЗЕРВИ</t>
  </si>
  <si>
    <t>ДРУГИ ВЗЕМАНИЯ КЪМ ЦЕДЕНТИТЕ</t>
  </si>
  <si>
    <t>ДРУГИ ЗАДЪЛЖЕНИЯ КЪМ ЦЕДЕНТИТЕ</t>
  </si>
  <si>
    <t>/СПРАВКАТА СЕ ПОПЪЛВА ПО ГРУПИ ПРЕЗАСТРАХОВАТЕЛИ СЪОБРАЗНО ТЕХНИЯ КРЕДИТЕН РЕЙТИНГ/</t>
  </si>
  <si>
    <t>Премии</t>
  </si>
  <si>
    <t>в т.ч. дял на презастрахователя</t>
  </si>
  <si>
    <t>ППР нач.</t>
  </si>
  <si>
    <t>ППР край</t>
  </si>
  <si>
    <t>Изплатени обезщетения</t>
  </si>
  <si>
    <t>РПП нач.</t>
  </si>
  <si>
    <t>РПП край</t>
  </si>
  <si>
    <t>Фактически разходи - общо, без разходи за уреждане на претенции</t>
  </si>
  <si>
    <t>Резерв за неизтекли рискове нач.</t>
  </si>
  <si>
    <t>Резерв за неизтекли рискове край</t>
  </si>
  <si>
    <t>Резерв за бонуси и отстъпки нач.</t>
  </si>
  <si>
    <t>Резерв за бонуси и отстъпки край</t>
  </si>
  <si>
    <t>Други резерви - общо, нач.</t>
  </si>
  <si>
    <t>Други резерви - общо, край</t>
  </si>
  <si>
    <t>Получени комисиони от презастрахователи</t>
  </si>
  <si>
    <t>Участие в резултата от презастраховане</t>
  </si>
  <si>
    <t>Брутен технически резултат</t>
  </si>
  <si>
    <t>Нетен технически резултат</t>
  </si>
  <si>
    <t>Местоположение по смисъла
 на чл. 205, ал. 3 от КЗ</t>
  </si>
  <si>
    <t>РЕЗЕРВ ЗА ПРЕДЯВЕНИ, НО НЕИЗПЛАТЕНИ ПРЕТЕНЦИИ КЪМ КРАЯ НА ПРЕДХОДНАТА ГОДИНА</t>
  </si>
  <si>
    <t xml:space="preserve"> ИЗПЛАТЕНИ ОБЕЗЩЕТЕНИЯ ПРЕЗ ПЕРИОДА  ПО ПРЕДЯВЕНИ ОТ ПРЕДХОДНИ ГОДИНИ ПРЕТЕНЦИИ</t>
  </si>
  <si>
    <t>РЕЗЕРВ ЗА ПРЕДЯВЕНИ, НО НЕИЗПЛАТЕНИ ПРЕТЕНЦИИ КЪМ КРАЯ НА ТЕКУЩАТА ГОДИНА ПО  ПРЕДЯВЕНИ ОТ ПРЕДХОДНИ ГОДИНИ ПРЕТЕНЦИИ</t>
  </si>
  <si>
    <t>ДОСТАТЪЧНОСТ НА РЕЗЕРВА ЗА ПРЕДЯВЕНИ, НО НЕИЗПЛАТЕНИ ПРЕТЕНЦИИ</t>
  </si>
  <si>
    <t>Лица по чл.211, 
ал.1, т.1 от КЗ</t>
  </si>
  <si>
    <t>Лица по чл.211, 
ал.1, т.2 от КЗ</t>
  </si>
  <si>
    <t>Лица по чл.211, 
ал.1, т.4 от КЗ</t>
  </si>
  <si>
    <t>Лица по чл.211, 
ал.1, т.3 от КЗ</t>
  </si>
  <si>
    <t>Лица по чл.211, 
ал.1, т.5 от КЗ</t>
  </si>
  <si>
    <t>Лица по чл.211, 
ал.1, т.6 от КЗ</t>
  </si>
  <si>
    <t>В Т.Ч ИНДУСТРИАЛЕН ПОЖАР</t>
  </si>
  <si>
    <t>В Т.Ч ТЕХНИЧЕСКИ ЗАСТРАХОВКИ</t>
  </si>
  <si>
    <t>В Т.Ч. ЗЕМЕДЕЛСКИ ЗАСТРАХОВКИ</t>
  </si>
  <si>
    <t>В Т.Ч. ЗАСТРАХОВКА КРАЖБА, ГРАБЕЖ, ВАНДАЛИЗЪМ</t>
  </si>
  <si>
    <t>СПРАВКА № ГО.9: СЪЗАСТРАХОВАНЕ И ПУЛОВО ЗАСТРАХОВАНЕ</t>
  </si>
  <si>
    <t xml:space="preserve">резервите и фондовете по чл. 118, ал. 2 от КЗ </t>
  </si>
  <si>
    <t>В Т.Ч . ЗАСТРАХОВКИ НА ЖИВОТНИ</t>
  </si>
  <si>
    <t>Други резерви</t>
  </si>
  <si>
    <t>Пренос-преминен резерв</t>
  </si>
  <si>
    <t>Действителен собственик /краен бенефициер</t>
  </si>
  <si>
    <t>Държава по постоянно пребиваване/седалище на жалбоподателя</t>
  </si>
  <si>
    <t>ОТЧЕТ ЗА ФИНАНСОВОТО СЪСТОЯНИЕ</t>
  </si>
  <si>
    <t>Текущ</t>
  </si>
  <si>
    <t>Предходен</t>
  </si>
  <si>
    <t>период</t>
  </si>
  <si>
    <t>(хил.лв.)</t>
  </si>
  <si>
    <t>в. т. число Земя и сгради използвани за нуждите на предприятието</t>
  </si>
  <si>
    <t>Га</t>
  </si>
  <si>
    <t>ДЯЛ НА ПРЕЗАСТРАХОВАТЕЛИТЕ В ТЕХНИЧЕСКИТЕ РЕЗЕРВИ</t>
  </si>
  <si>
    <t>Дял на презастрахователите в пренос-премиен резерв</t>
  </si>
  <si>
    <t>Дял на презастрахователите в математически резерв</t>
  </si>
  <si>
    <t>Дял на презастрахователите в резерва за предстоящи плащания</t>
  </si>
  <si>
    <t>Дял на презастрахователите в капитализираната стойност на пенсиите</t>
  </si>
  <si>
    <t>Дял на презастрахователите в резерва за бонуси и отстъпки</t>
  </si>
  <si>
    <t>Дял на презастрахователя в технически резерви по застраховки по живот, при които инвестиционният риск се носи от притежателите на полици</t>
  </si>
  <si>
    <t>Дял на презастрахователите в други технически резерви</t>
  </si>
  <si>
    <t>Г1.</t>
  </si>
  <si>
    <t xml:space="preserve">ДРУГИ РЕЗЕРВИ </t>
  </si>
  <si>
    <t>Резерви за пенсии и други подобни задължения</t>
  </si>
  <si>
    <t>Резерви за данъци</t>
  </si>
  <si>
    <t>ОТЧЕТ ЗА ПЕЧАЛБАТА ИЛИ ЗАГУБАТА И ДРУГИЯ ВСЕОБХВАТЕН ДОХОД</t>
  </si>
  <si>
    <t>Справка: ГО.19. "ОТЧЕТ ЗА ФИНАНСОВОТО СЪСТОЯНИЕ"</t>
  </si>
  <si>
    <t>Справка: ГО.20 "Отчет за печалбата или загубата и другия всеобхватен доход"</t>
  </si>
  <si>
    <t>Справка: ГО.21  "Отчет за паричния поток "</t>
  </si>
  <si>
    <t>Справка ГО.22 "Отчет за собствения капитал "</t>
  </si>
  <si>
    <t>Позиция в договора (купувач по репо, продавач по репо, заемодател, заемополучател)</t>
  </si>
  <si>
    <t>В Т.Ч ПОЖАР И ДРУГИ ОПАСНОСТИ</t>
  </si>
  <si>
    <t>КЛАСОВЕ  ЗАСТРАХОВКИ</t>
  </si>
  <si>
    <t>КЛАСОВЕ ЗАСТРАХОВКИ</t>
  </si>
  <si>
    <t>Държава, където е разположен рискът по полицата. За държави от ЕИП, различни от Р. България, се попълва и основанието за извършване на дейност (право на установяване/свобода за предоставяне на услуги)</t>
  </si>
  <si>
    <t>балансовата стойност на участията по чл.28, ал.2, т.4 от Наредба № 51 (изброяват се участията)</t>
  </si>
  <si>
    <t>балансовата стойност на участията по чл.28, ал.2, т.5 от Наредба № 51 (изброяват се участията)</t>
  </si>
  <si>
    <t>чл.28,ал.2</t>
  </si>
  <si>
    <t>чл.28,ал.1</t>
  </si>
  <si>
    <t>Нар.№ 51</t>
  </si>
  <si>
    <t xml:space="preserve">Забележка:  Във фактическите разходи се включват: общо разходи (без разходи за уреждане на претенции) и промяната в отсрочените аквизиционни разходи.  </t>
  </si>
  <si>
    <t>Жалбоподател 
(име, ЕГН (ЛНЧ) / БУЛСТАТ/друг номер, приложим за жалбоподатели с постоянно пребиваване или седалище извън Р.България)</t>
  </si>
  <si>
    <t>Клас застраховка и наименование на застрахователен продукт</t>
  </si>
  <si>
    <t>№ на полица (когато е приложимо)</t>
  </si>
  <si>
    <t>№ на щета (когато е приложимо)</t>
  </si>
  <si>
    <t>Задължения към кредитни институции, в т.ч.</t>
  </si>
  <si>
    <t>Ба.</t>
  </si>
  <si>
    <t>ФОНД ЗА БЪДЕЩО РАЗПРЕДЕЛЕНИЕ</t>
  </si>
  <si>
    <t>10а.</t>
  </si>
  <si>
    <t>Прехвърляне към или от Фонда за бъдещо разпределение</t>
  </si>
  <si>
    <t>Дял на презастрахователите в резерв за неизтекли рискове</t>
  </si>
  <si>
    <t>ПРИЛОЖЕНИЕ № 2.2 към чл. 3, ал. 1, т. 2</t>
  </si>
  <si>
    <t>в т.ч. просрочени вземания със закъснение от 90 до 180 дни</t>
  </si>
  <si>
    <t xml:space="preserve">                                                                                           Изготвил:                                                Представляващ:</t>
  </si>
  <si>
    <t>в т.ч. 
ПО НОВОСКЛЮ-ЧЕНИ ДОГОВОРИ</t>
  </si>
  <si>
    <t xml:space="preserve">ПРЕМИЕН ПРИХОД, РЕАЛИЗИ-
РАН В ТРЕТИ ДЪРЖАВИ </t>
  </si>
  <si>
    <t xml:space="preserve">НАЧИСЛЕНИ СУМИ ПО РЕГРЕСИ И АБАНДОНИ /ПРИСПАДНАТИ ОТ ИЗПЛАТЕНИТЕ ОБЕЗЩЕТЕНИЯ/ </t>
  </si>
  <si>
    <t xml:space="preserve">на застрахователя в лицата </t>
  </si>
  <si>
    <t>Дата:                                     Гл. счетоводител:</t>
  </si>
  <si>
    <t>СПРАВКА: ГО.18 ЖАЛБИ</t>
  </si>
  <si>
    <t>Сделки със собствени средства по смисъла на НССГПЗЗД</t>
  </si>
  <si>
    <t>Споразумения за разделяне на 
разходи</t>
  </si>
  <si>
    <r>
      <t>Разпределен приход от инвестиции, пренесен от нетехническия отчет (</t>
    </r>
    <r>
      <rPr>
        <b/>
        <sz val="12"/>
        <rFont val="Times New Roman"/>
        <family val="1"/>
        <charset val="204"/>
      </rPr>
      <t>позиция ІІІ 6</t>
    </r>
    <r>
      <rPr>
        <sz val="12"/>
        <rFont val="Times New Roman"/>
        <family val="1"/>
        <charset val="204"/>
      </rPr>
      <t>)</t>
    </r>
  </si>
  <si>
    <r>
      <t>Разпределен приход от инвестиции, пренесен в нетехническия отчет (</t>
    </r>
    <r>
      <rPr>
        <b/>
        <sz val="12"/>
        <rFont val="Times New Roman"/>
        <family val="1"/>
        <charset val="204"/>
      </rPr>
      <t>позиция ІІІ 4</t>
    </r>
    <r>
      <rPr>
        <sz val="12"/>
        <rFont val="Times New Roman"/>
        <family val="1"/>
        <charset val="204"/>
      </rPr>
      <t>)</t>
    </r>
  </si>
  <si>
    <r>
      <t>Салдо по техническия отчет - общо застраховане (</t>
    </r>
    <r>
      <rPr>
        <b/>
        <sz val="12"/>
        <rFont val="Times New Roman"/>
        <family val="1"/>
        <charset val="204"/>
      </rPr>
      <t>позиция І 10</t>
    </r>
    <r>
      <rPr>
        <sz val="12"/>
        <rFont val="Times New Roman"/>
        <family val="1"/>
        <charset val="204"/>
      </rPr>
      <t>)</t>
    </r>
  </si>
  <si>
    <r>
      <t>Салдо по техническия отчет - животозастраховане (</t>
    </r>
    <r>
      <rPr>
        <b/>
        <sz val="12"/>
        <rFont val="Times New Roman"/>
        <family val="1"/>
        <charset val="204"/>
      </rPr>
      <t>позиция ІІ 11</t>
    </r>
    <r>
      <rPr>
        <sz val="12"/>
        <rFont val="Times New Roman"/>
        <family val="1"/>
        <charset val="204"/>
      </rPr>
      <t>)</t>
    </r>
  </si>
  <si>
    <r>
      <t>Разпределен приход от инвестиции, пренесен от технически отчет по животозастраховане (</t>
    </r>
    <r>
      <rPr>
        <b/>
        <sz val="12"/>
        <rFont val="Times New Roman"/>
        <family val="1"/>
        <charset val="204"/>
      </rPr>
      <t>позиция ІІ 10</t>
    </r>
    <r>
      <rPr>
        <sz val="12"/>
        <rFont val="Times New Roman"/>
        <family val="1"/>
        <charset val="204"/>
      </rPr>
      <t>)</t>
    </r>
  </si>
  <si>
    <r>
      <t>Разпределен приход от инвестиции, пренесен в технически отчет по общо застраховане (</t>
    </r>
    <r>
      <rPr>
        <b/>
        <sz val="12"/>
        <rFont val="Times New Roman"/>
        <family val="1"/>
        <charset val="204"/>
      </rPr>
      <t>позиция І 2</t>
    </r>
    <r>
      <rPr>
        <sz val="12"/>
        <rFont val="Times New Roman"/>
        <family val="1"/>
        <charset val="204"/>
      </rPr>
      <t>)</t>
    </r>
  </si>
  <si>
    <t>Компания</t>
  </si>
  <si>
    <t>Година</t>
  </si>
  <si>
    <t>ОТЧЕТ ЗА СОБСТВЕНИЯ КАПИТАЛ</t>
  </si>
  <si>
    <t xml:space="preserve">Общо за "б" </t>
  </si>
  <si>
    <t>Общо по раздел Гa</t>
  </si>
  <si>
    <t>Наименование</t>
  </si>
  <si>
    <t>Забележка: В Справка І се включват всички жалби подадени през отчетната година, независимо дали е приключило тяхното разглеждане от застрахователя.</t>
  </si>
  <si>
    <t xml:space="preserve">                    В Справка ІІ се включват само жалби, подадени през предходен период, чието разглеждане е приключило през отчетната година.   </t>
  </si>
  <si>
    <t>не удовлетворява искането</t>
  </si>
  <si>
    <t>Трите имена, съотв. наименование и правно-организационна форма за юридическо лице</t>
  </si>
  <si>
    <t>Вземания от застраховани лица и посредници, произтичащи от застрахователни и презастрахователни договори, които не са просрочени повече от три месеца, в т.ч. вземания към:</t>
  </si>
  <si>
    <t>........</t>
  </si>
  <si>
    <t xml:space="preserve">    В т.ч. ЗАСТРАХОВКИ НА ЖИВОТНИ</t>
  </si>
  <si>
    <t xml:space="preserve">    В т.ч. ЗАСТРАХОВКА КРАЖБА, ГРАБЕЖ, ВАНДАЛИЗЪМ</t>
  </si>
  <si>
    <t xml:space="preserve">    В т.ч. ЗЕМЕДЕЛСКИ ЗАСТРАХОВКИ</t>
  </si>
  <si>
    <t xml:space="preserve">    В т.ч. ИНДУСТРИАЛЕН ПОЖАР</t>
  </si>
  <si>
    <t xml:space="preserve">    В т.ч. ПОЖАР И ДРУГИ ОПАСНОСТИ</t>
  </si>
  <si>
    <t xml:space="preserve">    В т.ч. ТЕХНИЧЕСКИ ЗАСТРАХОВКИ</t>
  </si>
  <si>
    <t>СПРАВКА № ГО.10: ВЗЕМАНИЯ И ЗАДЪЛЖЕНИЯ ПО РЕГРЕСНИ ИСКОВЕ КЪМ И ОТ ДРУГИ ЗАСТРАХОВАТЕЛИ ПО ЗАСТРАХОВКИ
"КАСКО НА МПС" И "ГРАЖДАНСКА ОТГОВОРНОСТ НА МПС"</t>
  </si>
  <si>
    <t xml:space="preserve">ВЗЕМАНИЯ ПО РЕГРЕСИ ПО ЗАСТРАХОВКА "КАСКО НА МПС" </t>
  </si>
  <si>
    <t xml:space="preserve">ЗАДЪЛЖЕНИЕ ПО РЕГРЕСИ  ПО ЗАСТРАХОВКА "ГРАЖДАНСКА ОТГОВОРНОСТ НА МПС" </t>
  </si>
  <si>
    <r>
      <t>ЗАБЕЛЕЖКА *:</t>
    </r>
    <r>
      <rPr>
        <sz val="12"/>
        <rFont val="Times New Roman"/>
        <family val="1"/>
        <charset val="204"/>
      </rPr>
      <t xml:space="preserve"> ПОСОЧВАТ СЕ ВИДОВЕТЕ ЗАСТРАХОВКИ, ПО КОИТО ЗАСТРАХОВАТЕЛЯТ ИМА ПУЛОВО УЧАСТИЕ</t>
    </r>
  </si>
  <si>
    <t>Сумата на отложените аквизициони разходи - когато отчитането на тези разходи е съгласно чл. 81, ал. 1, т. 2</t>
  </si>
  <si>
    <t>Сумата на аквизиционните разходи, приспаднати при изчислението на пренос-премийния резерв - когато отчитането на тези разходи е съгласно чл. 81, ал. 1, т. 1</t>
  </si>
  <si>
    <t>в т.ч. резерв за…</t>
  </si>
  <si>
    <t>Прил.№ 3</t>
  </si>
  <si>
    <r>
      <t xml:space="preserve">Гаранционен капитал </t>
    </r>
    <r>
      <rPr>
        <sz val="12"/>
        <rFont val="Times New Roman"/>
        <family val="1"/>
        <charset val="204"/>
      </rPr>
      <t>(съгласно чл. 210 от КЗ)</t>
    </r>
  </si>
  <si>
    <t>ДРУГИ АДМИНИСТРА-ТИВНИ РАЗХОДИ</t>
  </si>
  <si>
    <t>ДЯЛ НА ПРЕЗАСТРАХОВАТЕЛЯ В ПРЕНОС-ПРЕМИЙНИЯ РЕЗЕРВ</t>
  </si>
  <si>
    <t>ИЗПЛАТЕНИ БОНУСИ, ОТСТЪПКИ И УЧАСТИЕ В ПОЛОЖИТЕЛНИЯ ФИНАНСОВ РЕЗУЛТАТ, вкл. намаление на премиите или частично връщане на премии</t>
  </si>
  <si>
    <t>СКЛЮЧЕНИ ПРЕЗ ТЕКУЩИЯ ПЕРИОД (ПРИСПAДНАТИ ОТ НАЧИСЛЕНИЯ ПРЕМИЕН ПРИХОД)</t>
  </si>
  <si>
    <r>
      <t>Първи резултат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(ПП + Пр x 0,5)</t>
    </r>
  </si>
  <si>
    <r>
      <t xml:space="preserve">Втори резултат  </t>
    </r>
    <r>
      <rPr>
        <i/>
        <sz val="12"/>
        <rFont val="Times New Roman"/>
        <family val="1"/>
        <charset val="204"/>
      </rPr>
      <t>(ПП + Пр x 0,5 + ППн + ППрн x 0,5 - ППкр - ППркр x 0,5)</t>
    </r>
  </si>
  <si>
    <t>ВП1</t>
  </si>
  <si>
    <t>ВП2</t>
  </si>
  <si>
    <t>ВП3</t>
  </si>
  <si>
    <t>Върнати премии през последния едногодишен период  (ВП1 + ВП2 + ВП3)</t>
  </si>
  <si>
    <t>ИП1</t>
  </si>
  <si>
    <r>
      <t xml:space="preserve">Извършени плащания по претенции през едногодишния период, предшестваш предходния. </t>
    </r>
    <r>
      <rPr>
        <i/>
        <sz val="12"/>
        <rFont val="Times New Roman"/>
        <family val="1"/>
        <charset val="204"/>
      </rPr>
      <t xml:space="preserve">В извършените плащания се включват разходите за ликвидация на претенции, както и получените суми и начислени вземания по регреси, т.е. регресите не се приспадат. </t>
    </r>
    <r>
      <rPr>
        <sz val="12"/>
        <rFont val="Times New Roman"/>
        <family val="1"/>
        <charset val="204"/>
      </rPr>
      <t xml:space="preserve"> </t>
    </r>
  </si>
  <si>
    <t>ИП2</t>
  </si>
  <si>
    <r>
      <t xml:space="preserve">Извършени плащания по претенции през предходния едногодишен период.  </t>
    </r>
    <r>
      <rPr>
        <i/>
        <sz val="12"/>
        <rFont val="Times New Roman"/>
        <family val="1"/>
        <charset val="204"/>
      </rPr>
      <t xml:space="preserve">В извършените плащания се включват разходите за ликвидация на претенции, както и получените суми и начислени вземания по регреси, т.е. регресите не се приспадат. </t>
    </r>
    <r>
      <rPr>
        <sz val="12"/>
        <rFont val="Times New Roman"/>
        <family val="1"/>
        <charset val="204"/>
      </rPr>
      <t xml:space="preserve"> </t>
    </r>
  </si>
  <si>
    <t>ИП3</t>
  </si>
  <si>
    <r>
      <t xml:space="preserve">Извършени плащания по претенции през последния едногодишен период (последните 12 месеца).  </t>
    </r>
    <r>
      <rPr>
        <i/>
        <sz val="12"/>
        <rFont val="Times New Roman"/>
        <family val="1"/>
        <charset val="204"/>
      </rPr>
      <t xml:space="preserve">В извършените плащания се включват разходите за ликвидация на претенции, както и получените суми и начислени вземания по регреси, т.е. регресите не се приспадат. </t>
    </r>
    <r>
      <rPr>
        <sz val="12"/>
        <rFont val="Times New Roman"/>
        <family val="1"/>
        <charset val="204"/>
      </rPr>
      <t xml:space="preserve"> </t>
    </r>
  </si>
  <si>
    <r>
      <t xml:space="preserve">Ивършени плащания през 3 годишния период </t>
    </r>
    <r>
      <rPr>
        <sz val="12"/>
        <rFont val="Times New Roman"/>
        <family val="1"/>
        <charset val="204"/>
      </rPr>
      <t>- предходните 36 месеца</t>
    </r>
    <r>
      <rPr>
        <b/>
        <sz val="12"/>
        <rFont val="Times New Roman"/>
        <family val="1"/>
        <charset val="204"/>
      </rPr>
      <t xml:space="preserve"> (ИП1 + ИП2 + ИП3)</t>
    </r>
  </si>
  <si>
    <t>ДП1</t>
  </si>
  <si>
    <t>ДП2</t>
  </si>
  <si>
    <t>ДП3</t>
  </si>
  <si>
    <r>
      <t xml:space="preserve">Делът на презастрахователите в извършени плащания  по претенции през 3 годишния период - </t>
    </r>
    <r>
      <rPr>
        <sz val="12"/>
        <rFont val="Times New Roman"/>
        <family val="1"/>
        <charset val="204"/>
      </rPr>
      <t>предходните 36 месеца</t>
    </r>
    <r>
      <rPr>
        <b/>
        <sz val="12"/>
        <rFont val="Times New Roman"/>
        <family val="1"/>
        <charset val="204"/>
      </rPr>
      <t xml:space="preserve"> (ДП1 + ДП2 + ДП3)</t>
    </r>
  </si>
  <si>
    <r>
      <t>Промяна в резерва за предстоящи плащания за предходните 36 месеца</t>
    </r>
    <r>
      <rPr>
        <i/>
        <sz val="12"/>
        <rFont val="Times New Roman"/>
        <family val="1"/>
        <charset val="204"/>
      </rPr>
      <t xml:space="preserve">  (РППкр - РППн)</t>
    </r>
  </si>
  <si>
    <r>
      <t>Промяна в дела на презастрахователите в резерва за предстоящи плащания за предходните 36 месеца</t>
    </r>
    <r>
      <rPr>
        <i/>
        <sz val="12"/>
        <rFont val="Times New Roman"/>
        <family val="1"/>
        <charset val="204"/>
      </rPr>
      <t xml:space="preserve">  (ПРППкр - ПРППн)</t>
    </r>
  </si>
  <si>
    <r>
      <t xml:space="preserve">Нетни възникнали претенции през предходните 36 месеца  </t>
    </r>
    <r>
      <rPr>
        <i/>
        <sz val="12"/>
        <rFont val="Times New Roman"/>
        <family val="1"/>
        <charset val="204"/>
      </rPr>
      <t>(ИП - ДП + ПРПП - ППРПП)</t>
    </r>
  </si>
  <si>
    <r>
      <t xml:space="preserve">Възникнали претенции през предходните 36 месеца  </t>
    </r>
    <r>
      <rPr>
        <i/>
        <sz val="12"/>
        <rFont val="Times New Roman"/>
        <family val="1"/>
        <charset val="204"/>
      </rPr>
      <t>(ИП + ПРПП)</t>
    </r>
  </si>
  <si>
    <r>
      <t xml:space="preserve">Коефициент  </t>
    </r>
    <r>
      <rPr>
        <i/>
        <sz val="12"/>
        <rFont val="Times New Roman"/>
        <family val="1"/>
        <charset val="204"/>
      </rPr>
      <t>К1 = НВП/БВП,    К1 &gt; 0,50</t>
    </r>
  </si>
  <si>
    <r>
      <t>Промяна в резерва за предстоящи плащания за предходните 3 (7) едногодишни периода</t>
    </r>
    <r>
      <rPr>
        <i/>
        <sz val="12"/>
        <rFont val="Times New Roman"/>
        <family val="1"/>
        <charset val="204"/>
      </rPr>
      <t xml:space="preserve">  (РППкр - РППн)</t>
    </r>
  </si>
  <si>
    <r>
      <t>Промяна в резерва за предстоящи плащания по застраховки по раздел II, т. 11, 12 и 13 от Приложение № 1 към КЗ за предходните 3 (7) едногодишни периода</t>
    </r>
    <r>
      <rPr>
        <i/>
        <sz val="12"/>
        <rFont val="Times New Roman"/>
        <family val="1"/>
        <charset val="204"/>
      </rPr>
      <t xml:space="preserve">  (РППркр - РППрн)</t>
    </r>
  </si>
  <si>
    <r>
      <t xml:space="preserve">Коефициент  </t>
    </r>
    <r>
      <rPr>
        <i/>
        <sz val="12"/>
        <rFont val="Times New Roman"/>
        <family val="1"/>
        <charset val="204"/>
      </rPr>
      <t>К2 = НВП/БВП,    К2 &gt; 0,50</t>
    </r>
  </si>
  <si>
    <r>
      <t>Граница на платежоспособност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(ГПпр * К)</t>
    </r>
  </si>
  <si>
    <r>
      <t>*ЗАБЕЛЕЖКА:</t>
    </r>
    <r>
      <rPr>
        <sz val="12"/>
        <rFont val="Times New Roman"/>
        <family val="1"/>
        <charset val="204"/>
      </rPr>
      <t xml:space="preserve"> В КОЛОНА БРОЙ ЗАСТРАХОВАНИ ОБЕКТИ СЕ ПОПЪЛВА САМО: БРОЯ ЗАСТРАХОВАНИ ЛИЦА ПО ЗАСТРАХОВКИ "ЗЛОПОЛУКА", "ЗАБОЛЯВАНЕ" И "ПОМОЩ ПРИ ПЪТУВАНЕ" И БРОЯ НА ЗАСТРАХОВАНИ МПС ПО ЗАСТРАХОВКА НА СУХОПЪТНИ ПРЕВОЗНИ СРЕДСТВА БЕЗ РЕЛСОВИ ПРЕВОЗНИ СРЕДСТВА И ЗАСТРАХОВКА "ГО, СВЪРЗАНА С ПРИТЕЖАВАНЕТО И ИЗПОЛЗВАНЕТО НА МПС"</t>
    </r>
  </si>
  <si>
    <t>хил. лв.</t>
  </si>
  <si>
    <t>ПОКАЗАТЕЛИ</t>
  </si>
  <si>
    <t xml:space="preserve">Отчетна стойност на дълготрайните активи </t>
  </si>
  <si>
    <t>Последваща оценка</t>
  </si>
  <si>
    <t>Преоценена стойност (4+5-6)</t>
  </si>
  <si>
    <t>Амортизация</t>
  </si>
  <si>
    <t>Преоценена амортизация в края на периода (11+12-13)</t>
  </si>
  <si>
    <t>Балансова стойност в края на периода (7-14)</t>
  </si>
  <si>
    <t>в началото на периода</t>
  </si>
  <si>
    <t>на постъпили през периода</t>
  </si>
  <si>
    <t>на излезлите през периода</t>
  </si>
  <si>
    <t>в края на периода (1+2-3)</t>
  </si>
  <si>
    <t>начислена през периода</t>
  </si>
  <si>
    <t>отписана през периода</t>
  </si>
  <si>
    <t>в края на периода (8+9-10)</t>
  </si>
  <si>
    <t>а</t>
  </si>
  <si>
    <t>НЕМАТЕРИАЛНИ АКТИВИ</t>
  </si>
  <si>
    <t>II.</t>
  </si>
  <si>
    <t xml:space="preserve">Репутация: </t>
  </si>
  <si>
    <t>— положителна репутация</t>
  </si>
  <si>
    <t>— отрицателна репутация</t>
  </si>
  <si>
    <t>III.</t>
  </si>
  <si>
    <t xml:space="preserve">Земя и сгради, в т.ч.: </t>
  </si>
  <si>
    <t>— земя, вкл. използвана за собствени нужди</t>
  </si>
  <si>
    <t>— сгради, вкл. използвани за собствени нужди</t>
  </si>
  <si>
    <t>Обща сума (I)</t>
  </si>
  <si>
    <t>Инвестиции в свързани предприятия и значителни дялови участия</t>
  </si>
  <si>
    <t xml:space="preserve">Акции и дялове: </t>
  </si>
  <si>
    <t>— в свързани предприятия</t>
  </si>
  <si>
    <t>— в други предприятия</t>
  </si>
  <si>
    <t>Дългови ценни книжа, издадени от свързани предприятия, в т.ч. от:</t>
  </si>
  <si>
    <t>...............</t>
  </si>
  <si>
    <t>Значителни дялови участия, в т.ч. от:</t>
  </si>
  <si>
    <t>Дългови ценни книжа, издадени от предприятия, в които застрахователят има значително дялово участие, както и предоставените им заеми</t>
  </si>
  <si>
    <t>— търговски заеми</t>
  </si>
  <si>
    <t>— други заема</t>
  </si>
  <si>
    <t>Обща сума II:</t>
  </si>
  <si>
    <t>Забележка. Застрахователите, които имат собствени дълготрайни материални активи в чужбина, представят отделна справка за всяка страна.</t>
  </si>
  <si>
    <t>Дата........</t>
  </si>
  <si>
    <t>Съставител: .................</t>
  </si>
  <si>
    <t>Ръководител: ................</t>
  </si>
  <si>
    <t>A.</t>
  </si>
  <si>
    <t>Общ сбор за Б (I + II)</t>
  </si>
  <si>
    <t>Общо (А+Б)</t>
  </si>
  <si>
    <t>Обща сума за А: (I+II+III)</t>
  </si>
  <si>
    <t>Индекс</t>
  </si>
  <si>
    <t>Основен индекс</t>
  </si>
  <si>
    <t>Регулиран пазар, на който се търгуват акциите</t>
  </si>
  <si>
    <t>Крайна дата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</si>
</sst>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3" formatCode="_-* #,##0.00\ _л_в_._-;\-* #,##0.00\ _л_в_._-;_-* &quot;-&quot;??\ _л_в_._-;_-@_-"/>
    <numFmt numFmtId="164" formatCode="_-* #,##0.00\ _л_в_-;\-* #,##0.00\ _л_в_-;_-* &quot;-&quot;??\ _л_в_-;_-@_-"/>
    <numFmt numFmtId="165" formatCode="#,##0.0"/>
    <numFmt numFmtId="166" formatCode="#,##0.000"/>
    <numFmt numFmtId="167" formatCode="_-* #,##0\ _л_в_-;\-* #,##0\ _л_в_-;_-* &quot;-&quot;??\ _л_в_-;_-@_-"/>
    <numFmt numFmtId="168" formatCode="0000000"/>
    <numFmt numFmtId="169" formatCode="_-* #,##0.00&quot;лв&quot;_-;\-* #,##0.00&quot;лв&quot;_-;_-* &quot;-&quot;??&quot;лв&quot;_-;_-@_-"/>
    <numFmt numFmtId="170" formatCode="_-* #,##0.00\ [$€-1]_-;\-* #,##0.00\ [$€-1]_-;_-* &quot;-&quot;??\ [$€-1]_-"/>
    <numFmt numFmtId="171" formatCode="0.000000"/>
    <numFmt numFmtId="172" formatCode="0.0;\(0.0\)"/>
    <numFmt numFmtId="173" formatCode="_-* #,##0\ _L_e_i_-;\-* #,##0\ _L_e_i_-;_-* &quot;-&quot;\ _L_e_i_-;_-@_-"/>
    <numFmt numFmtId="174" formatCode="_-* #,##0.00\ _L_e_i_-;\-* #,##0.00\ _L_e_i_-;_-* &quot;-&quot;??\ _L_e_i_-;_-@_-"/>
    <numFmt numFmtId="175" formatCode="_-* #,##0\ &quot;Lei&quot;_-;\-* #,##0\ &quot;Lei&quot;_-;_-* &quot;-&quot;\ &quot;Lei&quot;_-;_-@_-"/>
    <numFmt numFmtId="176" formatCode="_-* #,##0.00\ &quot;Lei&quot;_-;\-* #,##0.00\ &quot;Lei&quot;_-;_-* &quot;-&quot;??\ &quot;Lei&quot;_-;_-@_-"/>
    <numFmt numFmtId="177" formatCode="#,##0;\(#,##0\)"/>
    <numFmt numFmtId="178" formatCode="[$-F800]dddd\,\ mmmm\ dd\,\ yyyy"/>
    <numFmt numFmtId="179" formatCode="_-* #,##0\ _л_в_._-;\-* #,##0\ _л_в_._-;_-* &quot;-&quot;??\ _л_в_._-;_-@_-"/>
    <numFmt numFmtId="180" formatCode="#,##0_ ;\-#,##0\ "/>
    <numFmt numFmtId="181" formatCode="#,##0\ &quot;лв&quot;;\-#,##0\ &quot;лв&quot;"/>
  </numFmts>
  <fonts count="70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10"/>
      <color indexed="12"/>
      <name val="Arial"/>
      <family val="2"/>
      <charset val="204"/>
    </font>
    <font>
      <sz val="10"/>
      <name val="Arial Narrow"/>
      <family val="2"/>
      <charset val="204"/>
    </font>
    <font>
      <sz val="10"/>
      <name val="HebarU Cyr"/>
      <charset val="204"/>
    </font>
    <font>
      <b/>
      <sz val="10"/>
      <name val="Arial Narrow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8"/>
      <name val="Arial"/>
      <family val="2"/>
      <charset val="204"/>
    </font>
    <font>
      <sz val="10"/>
      <name val="HebarDbCond"/>
      <family val="2"/>
      <charset val="200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0"/>
      <name val="SP_Optimal"/>
      <family val="2"/>
      <charset val="204"/>
    </font>
    <font>
      <sz val="10"/>
      <name val="HebarDbCond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Book Antiqua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Hebar"/>
      <family val="5"/>
      <charset val="2"/>
    </font>
    <font>
      <b/>
      <sz val="10"/>
      <name val="Hebar"/>
      <family val="5"/>
      <charset val="2"/>
    </font>
    <font>
      <sz val="14"/>
      <name val="HebarExtraBlack"/>
      <family val="2"/>
      <charset val="200"/>
    </font>
    <font>
      <b/>
      <i/>
      <sz val="10"/>
      <name val="HebarCond"/>
      <family val="5"/>
      <charset val="2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2"/>
      <name val="HebarDbCond"/>
      <family val="2"/>
      <charset val="200"/>
    </font>
    <font>
      <sz val="11"/>
      <color indexed="60"/>
      <name val="Calibri"/>
      <family val="2"/>
      <charset val="204"/>
    </font>
    <font>
      <sz val="8"/>
      <name val="Arial Cyr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i/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name val="Arial Narrow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sz val="32"/>
      <name val="Times New Roman"/>
      <family val="1"/>
      <charset val="204"/>
    </font>
    <font>
      <sz val="3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"/>
      <family val="1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12"/>
      <name val="Arial"/>
      <family val="2"/>
    </font>
    <font>
      <b/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67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1">
      <alignment horizontal="center"/>
    </xf>
    <xf numFmtId="168" fontId="24" fillId="0" borderId="2">
      <alignment horizontal="right"/>
    </xf>
    <xf numFmtId="40" fontId="25" fillId="0" borderId="0" applyNumberFormat="0" applyFont="0" applyFill="0" applyAlignment="0" applyProtection="0">
      <alignment horizontal="left" vertical="center"/>
    </xf>
    <xf numFmtId="0" fontId="26" fillId="0" borderId="3" applyAlignment="0">
      <alignment horizontal="left" vertical="top" wrapText="1"/>
    </xf>
    <xf numFmtId="3" fontId="12" fillId="0" borderId="0" applyFill="0" applyBorder="0" applyProtection="0">
      <alignment horizontal="center" vertical="center"/>
    </xf>
    <xf numFmtId="3" fontId="27" fillId="0" borderId="0" applyFill="0" applyProtection="0">
      <alignment horizontal="right" vertical="center"/>
    </xf>
    <xf numFmtId="3" fontId="28" fillId="0" borderId="4" applyNumberFormat="0" applyFill="0" applyBorder="0" applyProtection="0">
      <alignment horizontal="center" vertical="center" wrapText="1"/>
    </xf>
    <xf numFmtId="21" fontId="29" fillId="0" borderId="0" applyFont="0" applyFill="0" applyBorder="0" applyProtection="0">
      <alignment horizontal="right"/>
    </xf>
    <xf numFmtId="0" fontId="24" fillId="0" borderId="4"/>
    <xf numFmtId="40" fontId="25" fillId="0" borderId="5" applyNumberFormat="0" applyFont="0" applyFill="0" applyAlignment="0" applyProtection="0">
      <alignment horizontal="left" vertical="center"/>
    </xf>
    <xf numFmtId="0" fontId="30" fillId="20" borderId="6" applyNumberFormat="0" applyAlignment="0" applyProtection="0"/>
    <xf numFmtId="0" fontId="24" fillId="0" borderId="2">
      <alignment horizontal="center"/>
    </xf>
    <xf numFmtId="0" fontId="24" fillId="0" borderId="0">
      <alignment horizontal="centerContinuous"/>
    </xf>
    <xf numFmtId="0" fontId="24" fillId="0" borderId="0">
      <alignment horizontal="center"/>
    </xf>
    <xf numFmtId="0" fontId="31" fillId="21" borderId="7" applyNumberFormat="0" applyAlignment="0" applyProtection="0"/>
    <xf numFmtId="0" fontId="25" fillId="22" borderId="0" applyNumberFormat="0" applyFont="0" applyBorder="0" applyAlignment="0" applyProtection="0"/>
    <xf numFmtId="0" fontId="24" fillId="0" borderId="8">
      <alignment horizontal="center" vertical="center" wrapText="1"/>
    </xf>
    <xf numFmtId="164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2" fontId="29" fillId="0" borderId="0" applyFont="0" applyFill="0" applyBorder="0" applyProtection="0">
      <alignment horizontal="right" vertical="top"/>
    </xf>
    <xf numFmtId="169" fontId="12" fillId="0" borderId="0">
      <alignment horizontal="right" vertical="center"/>
    </xf>
    <xf numFmtId="14" fontId="24" fillId="0" borderId="0" applyFill="0" applyBorder="0" applyProtection="0">
      <alignment horizontal="center" vertical="center"/>
    </xf>
    <xf numFmtId="14" fontId="24" fillId="0" borderId="0">
      <alignment horizontal="left"/>
    </xf>
    <xf numFmtId="4" fontId="24" fillId="0" borderId="0" applyFill="0" applyBorder="0" applyProtection="0">
      <alignment horizontal="right" vertical="center"/>
    </xf>
    <xf numFmtId="0" fontId="24" fillId="0" borderId="1"/>
    <xf numFmtId="170" fontId="32" fillId="0" borderId="0" applyFont="0" applyFill="0" applyBorder="0" applyAlignment="0" applyProtection="0"/>
    <xf numFmtId="171" fontId="9" fillId="0" borderId="9" applyFill="0" applyBorder="0">
      <alignment horizontal="center" vertical="center"/>
    </xf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35" fillId="22" borderId="0"/>
    <xf numFmtId="0" fontId="36" fillId="0" borderId="10" applyNumberFormat="0" applyFill="0" applyAlignment="0" applyProtection="0"/>
    <xf numFmtId="0" fontId="37" fillId="0" borderId="11" applyNumberFormat="0" applyFill="0" applyAlignment="0" applyProtection="0"/>
    <xf numFmtId="0" fontId="38" fillId="0" borderId="12" applyNumberFormat="0" applyFill="0" applyAlignment="0" applyProtection="0"/>
    <xf numFmtId="0" fontId="38" fillId="0" borderId="0" applyNumberFormat="0" applyFill="0" applyBorder="0" applyAlignment="0" applyProtection="0"/>
    <xf numFmtId="0" fontId="25" fillId="23" borderId="13" applyProtection="0">
      <alignment horizontal="center" vertical="center" wrapText="1"/>
    </xf>
    <xf numFmtId="1" fontId="39" fillId="0" borderId="0" applyNumberFormat="0" applyFill="0" applyBorder="0" applyAlignment="0" applyProtection="0">
      <alignment horizontal="left" vertical="center"/>
    </xf>
    <xf numFmtId="0" fontId="25" fillId="0" borderId="0" applyNumberFormat="0" applyFill="0" applyBorder="0" applyProtection="0">
      <alignment horizontal="left" vertical="top" wrapText="1"/>
    </xf>
    <xf numFmtId="1" fontId="40" fillId="0" borderId="0" applyNumberFormat="0" applyFill="0" applyBorder="0" applyAlignment="0" applyProtection="0">
      <alignment horizontal="left" vertical="center"/>
    </xf>
    <xf numFmtId="1" fontId="41" fillId="22" borderId="0" applyNumberFormat="0" applyFont="0" applyBorder="0" applyAlignment="0" applyProtection="0">
      <alignment horizontal="left" vertical="center"/>
    </xf>
    <xf numFmtId="1" fontId="42" fillId="0" borderId="0" applyNumberFormat="0" applyFill="0" applyBorder="0" applyAlignment="0" applyProtection="0">
      <alignment horizontal="left" vertical="center"/>
    </xf>
    <xf numFmtId="0" fontId="3" fillId="0" borderId="0" applyNumberFormat="0" applyFill="0" applyBorder="0" applyAlignment="0" applyProtection="0">
      <alignment vertical="top"/>
      <protection locked="0"/>
    </xf>
    <xf numFmtId="4" fontId="14" fillId="0" borderId="0" applyFont="0" applyFill="0" applyBorder="0" applyAlignment="0" applyProtection="0"/>
    <xf numFmtId="14" fontId="24" fillId="0" borderId="2">
      <alignment horizontal="center"/>
    </xf>
    <xf numFmtId="172" fontId="15" fillId="0" borderId="0" applyFill="0" applyBorder="0">
      <alignment horizontal="center" vertical="center"/>
    </xf>
    <xf numFmtId="0" fontId="43" fillId="7" borderId="6" applyNumberFormat="0" applyAlignment="0" applyProtection="0"/>
    <xf numFmtId="1" fontId="29" fillId="0" borderId="0" applyFont="0" applyFill="0" applyBorder="0" applyProtection="0">
      <alignment horizontal="left" wrapText="1"/>
    </xf>
    <xf numFmtId="0" fontId="24" fillId="0" borderId="14"/>
    <xf numFmtId="0" fontId="44" fillId="0" borderId="15" applyNumberFormat="0" applyFill="0" applyAlignment="0" applyProtection="0"/>
    <xf numFmtId="0" fontId="24" fillId="0" borderId="3"/>
    <xf numFmtId="0" fontId="24" fillId="0" borderId="16">
      <alignment horizontal="center"/>
    </xf>
    <xf numFmtId="0" fontId="24" fillId="0" borderId="8">
      <alignment horizontal="center" wrapText="1"/>
    </xf>
    <xf numFmtId="0" fontId="26" fillId="0" borderId="17">
      <alignment horizontal="left" vertical="top" wrapText="1"/>
    </xf>
    <xf numFmtId="0" fontId="24" fillId="0" borderId="18">
      <alignment horizontal="center"/>
    </xf>
    <xf numFmtId="0" fontId="24" fillId="0" borderId="19">
      <alignment horizontal="center"/>
    </xf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45" fillId="24" borderId="20" applyNumberFormat="0">
      <alignment horizontal="right" vertical="center"/>
      <protection locked="0"/>
    </xf>
    <xf numFmtId="0" fontId="46" fillId="25" borderId="0" applyNumberFormat="0" applyBorder="0" applyAlignment="0" applyProtection="0"/>
    <xf numFmtId="0" fontId="26" fillId="0" borderId="19">
      <alignment horizontal="left" wrapText="1"/>
    </xf>
    <xf numFmtId="0" fontId="35" fillId="0" borderId="16">
      <alignment horizontal="left" vertical="center"/>
    </xf>
    <xf numFmtId="0" fontId="47" fillId="0" borderId="4" applyNumberFormat="0" applyFont="0">
      <alignment horizontal="left" vertical="top" wrapText="1"/>
    </xf>
    <xf numFmtId="0" fontId="48" fillId="0" borderId="0"/>
    <xf numFmtId="0" fontId="14" fillId="0" borderId="0"/>
    <xf numFmtId="0" fontId="14" fillId="0" borderId="0"/>
    <xf numFmtId="3" fontId="2" fillId="0" borderId="0">
      <alignment horizontal="right" vertical="center"/>
    </xf>
    <xf numFmtId="3" fontId="2" fillId="0" borderId="0">
      <alignment horizontal="right" vertical="center"/>
    </xf>
    <xf numFmtId="3" fontId="2" fillId="0" borderId="0">
      <alignment horizontal="right" vertical="center"/>
    </xf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2" fillId="0" borderId="0"/>
    <xf numFmtId="0" fontId="1" fillId="0" borderId="0"/>
    <xf numFmtId="3" fontId="2" fillId="0" borderId="0">
      <alignment horizontal="right" vertical="center"/>
    </xf>
    <xf numFmtId="0" fontId="14" fillId="0" borderId="0"/>
    <xf numFmtId="0" fontId="4" fillId="26" borderId="0">
      <alignment horizontal="center" vertical="center"/>
    </xf>
    <xf numFmtId="0" fontId="5" fillId="0" borderId="0"/>
    <xf numFmtId="0" fontId="1" fillId="0" borderId="0"/>
    <xf numFmtId="0" fontId="35" fillId="0" borderId="0"/>
    <xf numFmtId="0" fontId="1" fillId="0" borderId="0"/>
    <xf numFmtId="3" fontId="2" fillId="0" borderId="0">
      <alignment horizontal="right" vertical="center"/>
    </xf>
    <xf numFmtId="0" fontId="2" fillId="0" borderId="0">
      <alignment horizontal="center" vertical="center" wrapText="1"/>
    </xf>
    <xf numFmtId="0" fontId="2" fillId="0" borderId="0">
      <alignment horizontal="center" vertical="center" wrapText="1"/>
    </xf>
    <xf numFmtId="0" fontId="2" fillId="0" borderId="0" applyFill="0">
      <alignment horizontal="center" vertical="center" wrapText="1"/>
    </xf>
    <xf numFmtId="0" fontId="1" fillId="0" borderId="0"/>
    <xf numFmtId="0" fontId="14" fillId="0" borderId="0"/>
    <xf numFmtId="3" fontId="2" fillId="0" borderId="0">
      <alignment horizontal="right" vertical="center"/>
    </xf>
    <xf numFmtId="0" fontId="14" fillId="0" borderId="0"/>
    <xf numFmtId="0" fontId="1" fillId="27" borderId="21" applyNumberFormat="0" applyFont="0" applyAlignment="0" applyProtection="0"/>
    <xf numFmtId="4" fontId="24" fillId="0" borderId="2">
      <alignment horizontal="right"/>
    </xf>
    <xf numFmtId="4" fontId="24" fillId="0" borderId="0">
      <alignment horizontal="right"/>
    </xf>
    <xf numFmtId="0" fontId="49" fillId="20" borderId="22" applyNumberFormat="0" applyAlignment="0" applyProtection="0"/>
    <xf numFmtId="9" fontId="1" fillId="0" borderId="0" applyFont="0" applyFill="0" applyBorder="0" applyAlignment="0" applyProtection="0"/>
    <xf numFmtId="10" fontId="12" fillId="0" borderId="0" applyFill="0" applyBorder="0" applyProtection="0">
      <alignment horizontal="right" vertical="center"/>
    </xf>
    <xf numFmtId="165" fontId="12" fillId="0" borderId="0" applyFont="0" applyFill="0" applyBorder="0" applyProtection="0">
      <alignment horizontal="center" vertical="center"/>
    </xf>
    <xf numFmtId="165" fontId="12" fillId="0" borderId="0" applyFont="0" applyFill="0" applyBorder="0" applyProtection="0">
      <alignment horizontal="center" vertical="center"/>
    </xf>
    <xf numFmtId="4" fontId="12" fillId="0" borderId="0" applyFill="0" applyBorder="0" applyProtection="0">
      <alignment horizontal="center" vertical="center"/>
    </xf>
    <xf numFmtId="4" fontId="12" fillId="0" borderId="0">
      <alignment horizontal="right" vertical="center"/>
    </xf>
    <xf numFmtId="166" fontId="12" fillId="0" borderId="0" applyFill="0" applyBorder="0" applyProtection="0">
      <alignment horizontal="center" vertical="center"/>
    </xf>
    <xf numFmtId="166" fontId="12" fillId="0" borderId="0">
      <alignment horizontal="right" vertical="center"/>
    </xf>
    <xf numFmtId="171" fontId="29" fillId="0" borderId="0" applyFont="0" applyFill="0" applyBorder="0" applyProtection="0">
      <alignment horizontal="right" vertical="top" wrapText="1"/>
    </xf>
    <xf numFmtId="1" fontId="39" fillId="0" borderId="0" applyFont="0" applyFill="0" applyBorder="0" applyProtection="0">
      <alignment horizontal="right" wrapText="1"/>
    </xf>
    <xf numFmtId="0" fontId="24" fillId="0" borderId="23"/>
    <xf numFmtId="1" fontId="25" fillId="0" borderId="0" applyFont="0" applyFill="0" applyBorder="0" applyProtection="0">
      <alignment horizontal="right" vertical="center"/>
    </xf>
    <xf numFmtId="0" fontId="24" fillId="0" borderId="24"/>
    <xf numFmtId="1" fontId="24" fillId="0" borderId="0" applyFill="0" applyBorder="0" applyProtection="0">
      <alignment horizontal="center" vertical="center"/>
    </xf>
    <xf numFmtId="1" fontId="6" fillId="0" borderId="25">
      <alignment horizontal="right"/>
    </xf>
    <xf numFmtId="0" fontId="35" fillId="0" borderId="26">
      <alignment vertical="center"/>
    </xf>
    <xf numFmtId="177" fontId="12" fillId="0" borderId="0" applyFill="0" applyBorder="0">
      <alignment horizontal="right"/>
    </xf>
    <xf numFmtId="0" fontId="25" fillId="0" borderId="27" applyNumberFormat="0" applyFont="0" applyFill="0" applyAlignment="0" applyProtection="0"/>
    <xf numFmtId="0" fontId="24" fillId="0" borderId="28"/>
    <xf numFmtId="4" fontId="24" fillId="0" borderId="29"/>
    <xf numFmtId="49" fontId="24" fillId="0" borderId="0" applyFill="0" applyBorder="0" applyProtection="0"/>
    <xf numFmtId="0" fontId="24" fillId="0" borderId="2">
      <alignment horizontal="right"/>
    </xf>
    <xf numFmtId="0" fontId="50" fillId="0" borderId="0" applyNumberFormat="0" applyFill="0" applyBorder="0" applyAlignment="0" applyProtection="0"/>
    <xf numFmtId="0" fontId="51" fillId="0" borderId="30" applyNumberFormat="0" applyFill="0" applyAlignment="0" applyProtection="0"/>
    <xf numFmtId="4" fontId="24" fillId="0" borderId="31"/>
    <xf numFmtId="0" fontId="24" fillId="0" borderId="0">
      <alignment horizontal="left" vertical="center" wrapText="1"/>
    </xf>
    <xf numFmtId="40" fontId="25" fillId="0" borderId="0" applyFont="0" applyFill="0" applyBorder="0" applyProtection="0">
      <alignment horizontal="right" vertical="center"/>
    </xf>
    <xf numFmtId="16" fontId="25" fillId="0" borderId="0" applyFont="0" applyFill="0" applyBorder="0" applyProtection="0">
      <alignment horizontal="right" vertical="center"/>
    </xf>
    <xf numFmtId="0" fontId="12" fillId="0" borderId="32" applyFill="0" applyBorder="0" applyProtection="0">
      <alignment horizontal="center" vertical="distributed" textRotation="90" wrapText="1"/>
    </xf>
    <xf numFmtId="1" fontId="25" fillId="0" borderId="0" applyNumberFormat="0" applyFont="0" applyFill="0" applyBorder="0" applyProtection="0">
      <alignment vertical="center"/>
    </xf>
    <xf numFmtId="1" fontId="39" fillId="0" borderId="0" applyFont="0" applyFill="0" applyBorder="0" applyProtection="0">
      <alignment horizontal="right" vertical="center"/>
    </xf>
    <xf numFmtId="0" fontId="52" fillId="0" borderId="0" applyNumberFormat="0" applyFill="0" applyBorder="0" applyAlignment="0" applyProtection="0"/>
    <xf numFmtId="0" fontId="35" fillId="0" borderId="0">
      <alignment wrapText="1"/>
    </xf>
    <xf numFmtId="49" fontId="20" fillId="0" borderId="0">
      <alignment horizontal="centerContinuous"/>
    </xf>
    <xf numFmtId="0" fontId="26" fillId="0" borderId="8">
      <alignment horizontal="left" vertical="center" wrapText="1"/>
    </xf>
    <xf numFmtId="0" fontId="62" fillId="0" borderId="0"/>
    <xf numFmtId="0" fontId="14" fillId="0" borderId="0"/>
    <xf numFmtId="0" fontId="14" fillId="0" borderId="0"/>
    <xf numFmtId="181" fontId="14" fillId="0" borderId="0" applyFont="0" applyFill="0" applyBorder="0" applyAlignment="0" applyProtection="0"/>
    <xf numFmtId="0" fontId="14" fillId="0" borderId="0"/>
    <xf numFmtId="0" fontId="14" fillId="0" borderId="0"/>
    <xf numFmtId="0" fontId="1" fillId="0" borderId="0"/>
    <xf numFmtId="0" fontId="1" fillId="0" borderId="0"/>
  </cellStyleXfs>
  <cellXfs count="1004">
    <xf numFmtId="0" fontId="0" fillId="0" borderId="0" xfId="0"/>
    <xf numFmtId="0" fontId="8" fillId="0" borderId="0" xfId="115" applyFont="1" applyFill="1" applyBorder="1" applyAlignment="1" applyProtection="1"/>
    <xf numFmtId="0" fontId="8" fillId="0" borderId="0" xfId="115" applyFont="1" applyFill="1" applyBorder="1" applyAlignment="1" applyProtection="1">
      <alignment wrapText="1"/>
    </xf>
    <xf numFmtId="0" fontId="9" fillId="0" borderId="0" xfId="115" applyFont="1" applyFill="1" applyBorder="1" applyAlignment="1" applyProtection="1"/>
    <xf numFmtId="0" fontId="7" fillId="0" borderId="0" xfId="115" applyFont="1" applyFill="1" applyBorder="1" applyAlignment="1" applyProtection="1">
      <alignment horizontal="center" vertical="center" wrapText="1"/>
    </xf>
    <xf numFmtId="0" fontId="7" fillId="0" borderId="0" xfId="99" applyFont="1" applyFill="1" applyBorder="1" applyProtection="1"/>
    <xf numFmtId="0" fontId="7" fillId="0" borderId="0" xfId="99" applyFont="1" applyFill="1" applyBorder="1" applyAlignment="1" applyProtection="1">
      <alignment vertical="top"/>
    </xf>
    <xf numFmtId="0" fontId="7" fillId="0" borderId="0" xfId="113" applyFont="1" applyBorder="1" applyAlignment="1" applyProtection="1">
      <alignment horizontal="center" vertical="center" wrapText="1"/>
    </xf>
    <xf numFmtId="0" fontId="8" fillId="0" borderId="0" xfId="113" applyFont="1" applyBorder="1" applyProtection="1">
      <alignment horizontal="center" vertical="center" wrapText="1"/>
    </xf>
    <xf numFmtId="0" fontId="7" fillId="0" borderId="0" xfId="113" applyFont="1" applyBorder="1" applyProtection="1">
      <alignment horizontal="center" vertical="center" wrapText="1"/>
    </xf>
    <xf numFmtId="0" fontId="8" fillId="0" borderId="0" xfId="103" applyFont="1" applyBorder="1" applyProtection="1"/>
    <xf numFmtId="0" fontId="8" fillId="0" borderId="0" xfId="115" applyFont="1" applyFill="1" applyBorder="1" applyAlignment="1" applyProtection="1">
      <alignment horizontal="right"/>
    </xf>
    <xf numFmtId="0" fontId="7" fillId="0" borderId="13" xfId="113" applyFont="1" applyFill="1" applyBorder="1" applyAlignment="1" applyProtection="1">
      <alignment horizontal="center" vertical="center" wrapText="1"/>
    </xf>
    <xf numFmtId="0" fontId="9" fillId="0" borderId="0" xfId="116" applyFont="1" applyProtection="1">
      <protection locked="0"/>
    </xf>
    <xf numFmtId="0" fontId="9" fillId="0" borderId="0" xfId="116" applyFont="1" applyAlignment="1" applyProtection="1">
      <alignment horizontal="left"/>
      <protection locked="0"/>
    </xf>
    <xf numFmtId="0" fontId="9" fillId="0" borderId="0" xfId="114" applyFo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wrapText="1"/>
    </xf>
    <xf numFmtId="0" fontId="7" fillId="0" borderId="13" xfId="0" applyNumberFormat="1" applyFont="1" applyBorder="1" applyAlignment="1" applyProtection="1">
      <alignment horizontal="left" wrapText="1"/>
    </xf>
    <xf numFmtId="0" fontId="7" fillId="0" borderId="13" xfId="0" applyNumberFormat="1" applyFont="1" applyFill="1" applyBorder="1" applyAlignment="1" applyProtection="1">
      <alignment horizontal="left" wrapText="1"/>
    </xf>
    <xf numFmtId="0" fontId="0" fillId="0" borderId="13" xfId="0" applyBorder="1"/>
    <xf numFmtId="0" fontId="8" fillId="0" borderId="13" xfId="0" applyFont="1" applyFill="1" applyBorder="1" applyAlignment="1" applyProtection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53" fillId="22" borderId="13" xfId="0" applyFont="1" applyFill="1" applyBorder="1"/>
    <xf numFmtId="0" fontId="54" fillId="0" borderId="13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16" fillId="22" borderId="13" xfId="0" applyFont="1" applyFill="1" applyBorder="1" applyAlignment="1">
      <alignment horizontal="left" vertical="center" wrapText="1"/>
    </xf>
    <xf numFmtId="0" fontId="54" fillId="0" borderId="13" xfId="0" applyFont="1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7" fillId="0" borderId="13" xfId="0" applyFont="1" applyBorder="1"/>
    <xf numFmtId="0" fontId="8" fillId="0" borderId="13" xfId="0" applyFont="1" applyBorder="1"/>
    <xf numFmtId="0" fontId="0" fillId="0" borderId="9" xfId="0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left"/>
    </xf>
    <xf numFmtId="0" fontId="8" fillId="0" borderId="0" xfId="0" applyFont="1"/>
    <xf numFmtId="0" fontId="0" fillId="26" borderId="13" xfId="0" applyFill="1" applyBorder="1"/>
    <xf numFmtId="49" fontId="8" fillId="26" borderId="13" xfId="0" applyNumberFormat="1" applyFont="1" applyFill="1" applyBorder="1" applyAlignment="1">
      <alignment horizontal="left" vertical="center" wrapText="1"/>
    </xf>
    <xf numFmtId="0" fontId="8" fillId="26" borderId="13" xfId="0" applyFont="1" applyFill="1" applyBorder="1" applyAlignment="1">
      <alignment horizontal="left" vertical="center" wrapText="1"/>
    </xf>
    <xf numFmtId="0" fontId="8" fillId="26" borderId="13" xfId="0" applyFont="1" applyFill="1" applyBorder="1"/>
    <xf numFmtId="0" fontId="8" fillId="26" borderId="13" xfId="69" applyFont="1" applyFill="1" applyBorder="1" applyAlignment="1" applyProtection="1">
      <alignment horizontal="left" vertical="center" wrapText="1"/>
    </xf>
    <xf numFmtId="0" fontId="8" fillId="26" borderId="13" xfId="0" applyFont="1" applyFill="1" applyBorder="1" applyAlignment="1">
      <alignment horizontal="center"/>
    </xf>
    <xf numFmtId="0" fontId="8" fillId="0" borderId="13" xfId="0" applyFont="1" applyFill="1" applyBorder="1"/>
    <xf numFmtId="0" fontId="56" fillId="22" borderId="13" xfId="0" applyFont="1" applyFill="1" applyBorder="1" applyAlignment="1">
      <alignment horizontal="left"/>
    </xf>
    <xf numFmtId="0" fontId="8" fillId="22" borderId="13" xfId="93" applyFont="1" applyFill="1" applyBorder="1" applyAlignment="1">
      <alignment horizontal="left" vertical="center" wrapText="1"/>
    </xf>
    <xf numFmtId="0" fontId="56" fillId="0" borderId="0" xfId="0" applyFont="1" applyAlignment="1">
      <alignment horizontal="left"/>
    </xf>
    <xf numFmtId="49" fontId="56" fillId="0" borderId="13" xfId="0" applyNumberFormat="1" applyFont="1" applyBorder="1" applyAlignment="1">
      <alignment horizontal="left"/>
    </xf>
    <xf numFmtId="0" fontId="8" fillId="0" borderId="13" xfId="115" applyFont="1" applyFill="1" applyBorder="1" applyAlignment="1" applyProtection="1">
      <alignment horizontal="left" vertical="center" wrapText="1"/>
    </xf>
    <xf numFmtId="0" fontId="56" fillId="0" borderId="13" xfId="0" applyFont="1" applyBorder="1" applyAlignment="1">
      <alignment horizontal="left"/>
    </xf>
    <xf numFmtId="0" fontId="8" fillId="26" borderId="13" xfId="0" applyFont="1" applyFill="1" applyBorder="1" applyAlignment="1" applyProtection="1">
      <alignment horizontal="left" vertical="center" wrapText="1"/>
    </xf>
    <xf numFmtId="0" fontId="56" fillId="0" borderId="0" xfId="0" applyFont="1" applyFill="1" applyAlignment="1">
      <alignment horizontal="left"/>
    </xf>
    <xf numFmtId="49" fontId="57" fillId="0" borderId="0" xfId="101" applyNumberFormat="1" applyFont="1" applyFill="1" applyBorder="1" applyAlignment="1" applyProtection="1">
      <alignment horizontal="left"/>
    </xf>
    <xf numFmtId="0" fontId="8" fillId="0" borderId="25" xfId="115" applyFont="1" applyFill="1" applyBorder="1" applyAlignment="1" applyProtection="1">
      <alignment horizontal="left" vertical="center" wrapText="1"/>
    </xf>
    <xf numFmtId="0" fontId="8" fillId="0" borderId="25" xfId="115" applyFont="1" applyFill="1" applyBorder="1" applyAlignment="1" applyProtection="1">
      <alignment horizontal="left" vertical="center" wrapText="1" indent="1"/>
    </xf>
    <xf numFmtId="0" fontId="8" fillId="0" borderId="25" xfId="115" applyFont="1" applyFill="1" applyBorder="1" applyAlignment="1" applyProtection="1">
      <alignment horizontal="left" wrapText="1"/>
    </xf>
    <xf numFmtId="0" fontId="8" fillId="0" borderId="38" xfId="115" applyFont="1" applyFill="1" applyBorder="1" applyAlignment="1" applyProtection="1">
      <alignment horizontal="left" vertical="center" wrapText="1" indent="1"/>
    </xf>
    <xf numFmtId="3" fontId="8" fillId="26" borderId="0" xfId="107" applyNumberFormat="1" applyFont="1" applyFill="1" applyBorder="1" applyAlignment="1" applyProtection="1">
      <alignment wrapText="1"/>
    </xf>
    <xf numFmtId="3" fontId="7" fillId="26" borderId="0" xfId="107" applyNumberFormat="1" applyFont="1" applyFill="1" applyBorder="1" applyAlignment="1" applyProtection="1">
      <alignment wrapText="1"/>
    </xf>
    <xf numFmtId="0" fontId="7" fillId="0" borderId="0" xfId="99" applyFont="1" applyFill="1" applyBorder="1" applyAlignment="1" applyProtection="1">
      <alignment vertical="center"/>
    </xf>
    <xf numFmtId="0" fontId="7" fillId="0" borderId="0" xfId="103" applyFont="1" applyFill="1" applyBorder="1" applyAlignment="1" applyProtection="1">
      <alignment horizontal="left" vertical="center"/>
    </xf>
    <xf numFmtId="0" fontId="7" fillId="0" borderId="0" xfId="113" applyFont="1" applyBorder="1" applyAlignment="1" applyProtection="1">
      <alignment horizontal="center" vertical="center"/>
    </xf>
    <xf numFmtId="0" fontId="7" fillId="0" borderId="0" xfId="113" applyFont="1" applyBorder="1" applyAlignment="1" applyProtection="1">
      <alignment horizontal="right" vertical="center"/>
    </xf>
    <xf numFmtId="0" fontId="8" fillId="0" borderId="0" xfId="114" applyFont="1" applyProtection="1">
      <alignment horizontal="center" vertical="center" wrapText="1"/>
    </xf>
    <xf numFmtId="0" fontId="8" fillId="0" borderId="0" xfId="114" applyFont="1" applyBorder="1" applyProtection="1">
      <alignment horizontal="center" vertical="center" wrapText="1"/>
    </xf>
    <xf numFmtId="0" fontId="7" fillId="0" borderId="0" xfId="114" applyFont="1" applyFill="1" applyAlignment="1" applyProtection="1">
      <alignment horizontal="centerContinuous" vertical="center" wrapText="1"/>
    </xf>
    <xf numFmtId="0" fontId="7" fillId="0" borderId="0" xfId="114" applyFont="1" applyFill="1" applyAlignment="1" applyProtection="1">
      <alignment horizontal="centerContinuous" vertical="center"/>
    </xf>
    <xf numFmtId="0" fontId="7" fillId="0" borderId="0" xfId="114" applyFont="1" applyAlignment="1" applyProtection="1">
      <alignment horizontal="center" vertical="center"/>
    </xf>
    <xf numFmtId="0" fontId="7" fillId="0" borderId="0" xfId="114" applyFont="1" applyAlignment="1" applyProtection="1">
      <alignment horizontal="centerContinuous"/>
    </xf>
    <xf numFmtId="0" fontId="7" fillId="0" borderId="13" xfId="114" applyFont="1" applyBorder="1" applyAlignment="1" applyProtection="1">
      <alignment horizontal="center" vertical="center" wrapText="1"/>
    </xf>
    <xf numFmtId="0" fontId="7" fillId="0" borderId="13" xfId="114" applyFont="1" applyBorder="1" applyAlignment="1" applyProtection="1">
      <alignment horizontal="centerContinuous" vertical="center" wrapText="1"/>
    </xf>
    <xf numFmtId="0" fontId="7" fillId="0" borderId="13" xfId="114" applyFont="1" applyFill="1" applyBorder="1" applyProtection="1">
      <alignment horizontal="center" vertical="center" wrapText="1"/>
    </xf>
    <xf numFmtId="0" fontId="8" fillId="29" borderId="13" xfId="114" applyFont="1" applyFill="1" applyBorder="1" applyAlignment="1" applyProtection="1">
      <alignment horizontal="left"/>
      <protection locked="0"/>
    </xf>
    <xf numFmtId="49" fontId="8" fillId="29" borderId="13" xfId="114" applyNumberFormat="1" applyFont="1" applyFill="1" applyBorder="1" applyAlignment="1" applyProtection="1">
      <alignment horizontal="left" wrapText="1"/>
      <protection locked="0"/>
    </xf>
    <xf numFmtId="0" fontId="7" fillId="29" borderId="13" xfId="114" applyFont="1" applyFill="1" applyBorder="1" applyAlignment="1" applyProtection="1">
      <alignment horizontal="center"/>
      <protection locked="0"/>
    </xf>
    <xf numFmtId="49" fontId="8" fillId="29" borderId="13" xfId="114" applyNumberFormat="1" applyFont="1" applyFill="1" applyBorder="1" applyAlignment="1" applyProtection="1">
      <alignment horizontal="left"/>
      <protection locked="0"/>
    </xf>
    <xf numFmtId="0" fontId="8" fillId="29" borderId="13" xfId="114" applyFont="1" applyFill="1" applyBorder="1" applyAlignment="1" applyProtection="1">
      <alignment horizontal="left" vertical="center" wrapText="1"/>
      <protection locked="0"/>
    </xf>
    <xf numFmtId="49" fontId="8" fillId="29" borderId="13" xfId="114" applyNumberFormat="1" applyFont="1" applyFill="1" applyBorder="1" applyAlignment="1" applyProtection="1">
      <alignment horizontal="left" vertical="center" wrapText="1"/>
      <protection locked="0"/>
    </xf>
    <xf numFmtId="0" fontId="8" fillId="29" borderId="13" xfId="114" applyFont="1" applyFill="1" applyBorder="1" applyProtection="1">
      <alignment horizontal="center" vertical="center" wrapText="1"/>
      <protection locked="0"/>
    </xf>
    <xf numFmtId="0" fontId="9" fillId="29" borderId="13" xfId="114" applyFont="1" applyFill="1" applyBorder="1" applyProtection="1">
      <alignment horizontal="center" vertical="center" wrapText="1"/>
      <protection locked="0"/>
    </xf>
    <xf numFmtId="3" fontId="8" fillId="29" borderId="13" xfId="0" applyNumberFormat="1" applyFont="1" applyFill="1" applyBorder="1" applyAlignment="1" applyProtection="1">
      <alignment horizontal="right" wrapText="1"/>
      <protection locked="0"/>
    </xf>
    <xf numFmtId="2" fontId="8" fillId="29" borderId="13" xfId="0" applyNumberFormat="1" applyFont="1" applyFill="1" applyBorder="1" applyAlignment="1" applyProtection="1">
      <alignment horizontal="right" wrapText="1"/>
      <protection locked="0"/>
    </xf>
    <xf numFmtId="0" fontId="8" fillId="29" borderId="13" xfId="0" applyFont="1" applyFill="1" applyBorder="1" applyAlignment="1" applyProtection="1">
      <alignment horizontal="left" vertical="top" wrapText="1"/>
      <protection locked="0"/>
    </xf>
    <xf numFmtId="0" fontId="15" fillId="29" borderId="13" xfId="0" applyFont="1" applyFill="1" applyBorder="1" applyAlignment="1" applyProtection="1">
      <alignment vertical="top" wrapText="1"/>
      <protection locked="0"/>
    </xf>
    <xf numFmtId="3" fontId="15" fillId="29" borderId="13" xfId="0" applyNumberFormat="1" applyFont="1" applyFill="1" applyBorder="1" applyAlignment="1" applyProtection="1">
      <alignment horizontal="right" wrapText="1"/>
      <protection locked="0"/>
    </xf>
    <xf numFmtId="2" fontId="15" fillId="29" borderId="13" xfId="0" applyNumberFormat="1" applyFont="1" applyFill="1" applyBorder="1" applyAlignment="1" applyProtection="1">
      <alignment horizontal="right" wrapText="1"/>
      <protection locked="0"/>
    </xf>
    <xf numFmtId="0" fontId="8" fillId="0" borderId="0" xfId="114" applyFont="1" applyProtection="1">
      <alignment horizontal="center" vertical="center" wrapText="1"/>
      <protection locked="0"/>
    </xf>
    <xf numFmtId="49" fontId="9" fillId="0" borderId="13" xfId="114" applyNumberFormat="1" applyFont="1" applyFill="1" applyBorder="1" applyProtection="1">
      <alignment horizontal="center" vertical="center" wrapText="1"/>
    </xf>
    <xf numFmtId="0" fontId="7" fillId="0" borderId="0" xfId="100" applyFont="1" applyFill="1" applyBorder="1" applyProtection="1">
      <protection locked="0"/>
    </xf>
    <xf numFmtId="3" fontId="7" fillId="26" borderId="0" xfId="107" applyNumberFormat="1" applyFont="1" applyFill="1" applyBorder="1" applyAlignment="1" applyProtection="1">
      <alignment wrapText="1"/>
      <protection locked="0"/>
    </xf>
    <xf numFmtId="3" fontId="11" fillId="0" borderId="13" xfId="115" applyNumberFormat="1" applyFont="1" applyFill="1" applyBorder="1" applyAlignment="1" applyProtection="1">
      <alignment horizontal="right" vertical="center" wrapText="1"/>
    </xf>
    <xf numFmtId="3" fontId="8" fillId="0" borderId="13" xfId="96" applyFont="1" applyBorder="1" applyAlignment="1" applyProtection="1">
      <alignment horizontal="center" vertical="center" wrapText="1"/>
    </xf>
    <xf numFmtId="3" fontId="8" fillId="0" borderId="13" xfId="96" applyFont="1" applyBorder="1" applyAlignment="1" applyProtection="1">
      <alignment vertical="center" wrapText="1"/>
    </xf>
    <xf numFmtId="3" fontId="8" fillId="28" borderId="13" xfId="115" applyNumberFormat="1" applyFont="1" applyFill="1" applyBorder="1" applyAlignment="1" applyProtection="1">
      <alignment horizontal="right" vertical="center" wrapText="1"/>
      <protection locked="0"/>
    </xf>
    <xf numFmtId="0" fontId="7" fillId="0" borderId="25" xfId="0" applyNumberFormat="1" applyFont="1" applyFill="1" applyBorder="1" applyAlignment="1" applyProtection="1">
      <alignment horizontal="center" wrapText="1"/>
    </xf>
    <xf numFmtId="0" fontId="7" fillId="0" borderId="13" xfId="114" applyFont="1" applyFill="1" applyBorder="1" applyAlignment="1" applyProtection="1">
      <alignment horizontal="center" vertical="center"/>
    </xf>
    <xf numFmtId="1" fontId="7" fillId="0" borderId="13" xfId="114" applyNumberFormat="1" applyFont="1" applyFill="1" applyBorder="1" applyAlignment="1" applyProtection="1">
      <alignment horizontal="center" vertical="center"/>
    </xf>
    <xf numFmtId="0" fontId="8" fillId="0" borderId="0" xfId="114" applyFont="1" applyFill="1" applyProtection="1">
      <alignment horizontal="center" vertical="center" wrapText="1"/>
    </xf>
    <xf numFmtId="0" fontId="8" fillId="0" borderId="0" xfId="114" applyFont="1" applyFill="1" applyProtection="1">
      <alignment horizontal="center" vertical="center" wrapText="1"/>
      <protection locked="0"/>
    </xf>
    <xf numFmtId="0" fontId="61" fillId="0" borderId="0" xfId="115" applyFont="1" applyFill="1" applyBorder="1" applyAlignment="1" applyProtection="1"/>
    <xf numFmtId="0" fontId="61" fillId="0" borderId="0" xfId="115" applyFont="1" applyFill="1" applyBorder="1" applyAlignment="1" applyProtection="1">
      <alignment wrapText="1"/>
    </xf>
    <xf numFmtId="0" fontId="60" fillId="0" borderId="0" xfId="115" applyFont="1" applyFill="1" applyBorder="1" applyAlignment="1" applyProtection="1">
      <alignment horizontal="center" vertical="center" wrapText="1"/>
    </xf>
    <xf numFmtId="0" fontId="60" fillId="0" borderId="0" xfId="115" applyFont="1" applyFill="1" applyBorder="1" applyAlignment="1" applyProtection="1"/>
    <xf numFmtId="0" fontId="8" fillId="0" borderId="13" xfId="115" applyFont="1" applyFill="1" applyBorder="1" applyAlignment="1" applyProtection="1">
      <alignment vertical="center" wrapText="1"/>
    </xf>
    <xf numFmtId="3" fontId="8" fillId="0" borderId="13" xfId="115" applyNumberFormat="1" applyFont="1" applyFill="1" applyBorder="1" applyAlignment="1" applyProtection="1">
      <alignment horizontal="right" vertical="center" wrapText="1"/>
    </xf>
    <xf numFmtId="3" fontId="8" fillId="28" borderId="13" xfId="115" applyNumberFormat="1" applyFont="1" applyFill="1" applyBorder="1" applyAlignment="1" applyProtection="1">
      <alignment vertical="center" wrapText="1"/>
      <protection locked="0"/>
    </xf>
    <xf numFmtId="0" fontId="7" fillId="0" borderId="13" xfId="115" applyFont="1" applyFill="1" applyBorder="1" applyAlignment="1" applyProtection="1">
      <alignment horizontal="left" wrapText="1"/>
    </xf>
    <xf numFmtId="3" fontId="7" fillId="0" borderId="13" xfId="115" applyNumberFormat="1" applyFont="1" applyFill="1" applyBorder="1" applyAlignment="1" applyProtection="1">
      <alignment horizontal="right" vertical="center" wrapText="1"/>
    </xf>
    <xf numFmtId="0" fontId="8" fillId="0" borderId="0" xfId="115" applyFont="1" applyBorder="1" applyAlignment="1" applyProtection="1">
      <alignment horizontal="center" vertical="center" wrapText="1"/>
    </xf>
    <xf numFmtId="0" fontId="8" fillId="0" borderId="0" xfId="116" applyFont="1" applyAlignment="1" applyProtection="1">
      <alignment horizontal="center"/>
      <protection locked="0"/>
    </xf>
    <xf numFmtId="0" fontId="8" fillId="0" borderId="0" xfId="116" applyFont="1" applyProtection="1">
      <protection locked="0"/>
    </xf>
    <xf numFmtId="0" fontId="8" fillId="0" borderId="0" xfId="116" applyFont="1" applyAlignment="1" applyProtection="1">
      <alignment horizontal="left"/>
      <protection locked="0"/>
    </xf>
    <xf numFmtId="0" fontId="8" fillId="0" borderId="0" xfId="115" applyFont="1" applyFill="1" applyBorder="1" applyAlignment="1" applyProtection="1">
      <protection locked="0"/>
    </xf>
    <xf numFmtId="0" fontId="7" fillId="0" borderId="13" xfId="99" applyFont="1" applyFill="1" applyBorder="1" applyAlignment="1" applyProtection="1">
      <alignment horizontal="center" vertical="center" wrapText="1"/>
    </xf>
    <xf numFmtId="0" fontId="7" fillId="0" borderId="13" xfId="115" applyFont="1" applyFill="1" applyBorder="1" applyAlignment="1" applyProtection="1">
      <alignment horizontal="center" vertical="center" wrapText="1"/>
    </xf>
    <xf numFmtId="3" fontId="8" fillId="0" borderId="0" xfId="96" applyFont="1">
      <alignment horizontal="right" vertical="center"/>
    </xf>
    <xf numFmtId="3" fontId="8" fillId="28" borderId="13" xfId="96" applyFont="1" applyFill="1" applyBorder="1" applyAlignment="1" applyProtection="1">
      <alignment horizontal="right" vertical="center" wrapText="1"/>
      <protection locked="0"/>
    </xf>
    <xf numFmtId="3" fontId="8" fillId="0" borderId="13" xfId="96" applyFont="1" applyFill="1" applyBorder="1" applyAlignment="1" applyProtection="1">
      <alignment horizontal="right" vertical="center" wrapText="1"/>
    </xf>
    <xf numFmtId="3" fontId="8" fillId="0" borderId="0" xfId="96" applyFont="1" applyAlignment="1">
      <alignment horizontal="center" vertical="center" wrapText="1"/>
    </xf>
    <xf numFmtId="3" fontId="8" fillId="0" borderId="0" xfId="96" applyFont="1" applyAlignment="1">
      <alignment vertical="center" wrapText="1"/>
    </xf>
    <xf numFmtId="3" fontId="8" fillId="0" borderId="0" xfId="96" applyFont="1" applyAlignment="1">
      <alignment horizontal="right" vertical="center" wrapText="1"/>
    </xf>
    <xf numFmtId="3" fontId="8" fillId="28" borderId="13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3" fontId="8" fillId="0" borderId="0" xfId="114" applyNumberFormat="1" applyFont="1" applyFill="1" applyBorder="1" applyProtection="1">
      <alignment horizontal="center" vertical="center" wrapText="1"/>
    </xf>
    <xf numFmtId="3" fontId="7" fillId="0" borderId="0" xfId="114" applyNumberFormat="1" applyFont="1" applyProtection="1">
      <alignment horizontal="center" vertical="center" wrapText="1"/>
    </xf>
    <xf numFmtId="3" fontId="7" fillId="0" borderId="13" xfId="114" applyNumberFormat="1" applyFont="1" applyFill="1" applyBorder="1" applyAlignment="1" applyProtection="1">
      <alignment horizontal="center" vertical="center" wrapText="1"/>
    </xf>
    <xf numFmtId="3" fontId="8" fillId="0" borderId="13" xfId="114" applyNumberFormat="1" applyFont="1" applyFill="1" applyBorder="1" applyAlignment="1" applyProtection="1">
      <alignment horizontal="center" vertical="center" wrapText="1"/>
    </xf>
    <xf numFmtId="3" fontId="7" fillId="0" borderId="13" xfId="114" applyNumberFormat="1" applyFont="1" applyFill="1" applyBorder="1" applyAlignment="1" applyProtection="1">
      <alignment horizontal="center"/>
    </xf>
    <xf numFmtId="3" fontId="7" fillId="0" borderId="13" xfId="114" applyNumberFormat="1" applyFont="1" applyFill="1" applyBorder="1" applyAlignment="1" applyProtection="1">
      <alignment horizontal="left" vertical="center" wrapText="1"/>
    </xf>
    <xf numFmtId="3" fontId="8" fillId="0" borderId="13" xfId="114" applyNumberFormat="1" applyFont="1" applyFill="1" applyBorder="1" applyAlignment="1" applyProtection="1">
      <alignment horizontal="center" vertical="center"/>
    </xf>
    <xf numFmtId="3" fontId="8" fillId="0" borderId="13" xfId="114" applyNumberFormat="1" applyFont="1" applyFill="1" applyBorder="1" applyAlignment="1" applyProtection="1">
      <alignment horizontal="left" vertical="center" wrapText="1"/>
    </xf>
    <xf numFmtId="3" fontId="8" fillId="0" borderId="13" xfId="114" applyNumberFormat="1" applyFont="1" applyFill="1" applyBorder="1" applyAlignment="1" applyProtection="1">
      <alignment horizontal="right" vertical="center" wrapText="1"/>
    </xf>
    <xf numFmtId="3" fontId="7" fillId="33" borderId="13" xfId="105" applyNumberFormat="1" applyFont="1" applyFill="1" applyBorder="1" applyProtection="1">
      <alignment horizontal="right" vertical="center"/>
      <protection locked="0"/>
    </xf>
    <xf numFmtId="3" fontId="8" fillId="0" borderId="13" xfId="114" applyNumberFormat="1" applyFont="1" applyFill="1" applyBorder="1" applyAlignment="1" applyProtection="1">
      <alignment horizontal="right" vertical="center"/>
    </xf>
    <xf numFmtId="3" fontId="7" fillId="0" borderId="13" xfId="114" applyNumberFormat="1" applyFont="1" applyFill="1" applyBorder="1" applyAlignment="1" applyProtection="1">
      <alignment horizontal="right" vertical="center" wrapText="1"/>
    </xf>
    <xf numFmtId="3" fontId="7" fillId="0" borderId="13" xfId="105" applyNumberFormat="1" applyFont="1" applyBorder="1" applyProtection="1">
      <alignment horizontal="right" vertical="center"/>
    </xf>
    <xf numFmtId="3" fontId="8" fillId="0" borderId="13" xfId="114" applyNumberFormat="1" applyFont="1" applyFill="1" applyBorder="1" applyAlignment="1" applyProtection="1">
      <alignment vertical="center" wrapText="1"/>
    </xf>
    <xf numFmtId="3" fontId="8" fillId="0" borderId="13" xfId="114" applyNumberFormat="1" applyFont="1" applyFill="1" applyBorder="1" applyProtection="1">
      <alignment horizontal="center" vertical="center" wrapText="1"/>
    </xf>
    <xf numFmtId="3" fontId="7" fillId="0" borderId="13" xfId="114" applyNumberFormat="1" applyFont="1" applyFill="1" applyBorder="1" applyAlignment="1" applyProtection="1">
      <alignment horizontal="center" vertical="center"/>
    </xf>
    <xf numFmtId="3" fontId="8" fillId="0" borderId="13" xfId="114" applyNumberFormat="1" applyFont="1" applyFill="1" applyBorder="1" applyAlignment="1" applyProtection="1">
      <alignment horizontal="right"/>
    </xf>
    <xf numFmtId="3" fontId="8" fillId="0" borderId="13" xfId="114" applyNumberFormat="1" applyFont="1" applyFill="1" applyBorder="1" applyAlignment="1" applyProtection="1">
      <alignment horizontal="left"/>
    </xf>
    <xf numFmtId="3" fontId="7" fillId="0" borderId="13" xfId="114" applyNumberFormat="1" applyFont="1" applyFill="1" applyBorder="1" applyAlignment="1" applyProtection="1">
      <alignment horizontal="right"/>
    </xf>
    <xf numFmtId="3" fontId="8" fillId="33" borderId="13" xfId="114" applyNumberFormat="1" applyFont="1" applyFill="1" applyBorder="1" applyProtection="1">
      <alignment horizontal="center" vertical="center" wrapText="1"/>
      <protection locked="0"/>
    </xf>
    <xf numFmtId="0" fontId="63" fillId="0" borderId="0" xfId="159" applyFont="1"/>
    <xf numFmtId="0" fontId="63" fillId="29" borderId="0" xfId="160" applyFont="1" applyFill="1" applyAlignment="1" applyProtection="1">
      <alignment horizontal="center"/>
      <protection locked="0"/>
    </xf>
    <xf numFmtId="0" fontId="62" fillId="0" borderId="0" xfId="159"/>
    <xf numFmtId="3" fontId="8" fillId="0" borderId="0" xfId="96" applyFont="1" applyAlignment="1">
      <alignment horizontal="left" vertical="center"/>
    </xf>
    <xf numFmtId="0" fontId="8" fillId="0" borderId="0" xfId="114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/>
    <xf numFmtId="3" fontId="7" fillId="0" borderId="0" xfId="114" applyNumberFormat="1" applyFont="1" applyFill="1" applyProtection="1">
      <alignment horizontal="center" vertical="center" wrapText="1"/>
    </xf>
    <xf numFmtId="3" fontId="8" fillId="0" borderId="0" xfId="114" applyNumberFormat="1" applyFont="1" applyProtection="1">
      <alignment horizontal="center" vertical="center" wrapText="1"/>
    </xf>
    <xf numFmtId="3" fontId="8" fillId="0" borderId="0" xfId="114" applyNumberFormat="1" applyFont="1" applyBorder="1" applyProtection="1">
      <alignment horizontal="center" vertical="center" wrapText="1"/>
    </xf>
    <xf numFmtId="0" fontId="8" fillId="0" borderId="0" xfId="114" applyNumberFormat="1" applyFont="1" applyFill="1" applyProtection="1">
      <alignment horizontal="center" vertical="center" wrapText="1"/>
    </xf>
    <xf numFmtId="3" fontId="8" fillId="0" borderId="0" xfId="114" applyNumberFormat="1" applyFont="1" applyFill="1" applyProtection="1">
      <alignment horizontal="center" vertical="center" wrapText="1"/>
    </xf>
    <xf numFmtId="3" fontId="8" fillId="0" borderId="0" xfId="114" applyNumberFormat="1" applyFont="1" applyAlignment="1" applyProtection="1">
      <alignment horizontal="center" vertical="center" wrapText="1"/>
    </xf>
    <xf numFmtId="0" fontId="8" fillId="0" borderId="0" xfId="114" applyNumberFormat="1" applyFont="1" applyFill="1" applyAlignment="1" applyProtection="1">
      <alignment horizontal="center" vertical="center" wrapText="1"/>
    </xf>
    <xf numFmtId="3" fontId="8" fillId="0" borderId="0" xfId="114" applyNumberFormat="1" applyFont="1" applyFill="1" applyAlignment="1" applyProtection="1">
      <alignment horizontal="center" vertical="center" wrapText="1"/>
    </xf>
    <xf numFmtId="4" fontId="8" fillId="26" borderId="13" xfId="105" applyNumberFormat="1" applyFont="1" applyFill="1" applyBorder="1" applyProtection="1">
      <alignment horizontal="right" vertical="center"/>
    </xf>
    <xf numFmtId="3" fontId="8" fillId="33" borderId="13" xfId="105" applyNumberFormat="1" applyFont="1" applyFill="1" applyBorder="1" applyProtection="1">
      <alignment horizontal="right" vertical="center"/>
      <protection locked="0"/>
    </xf>
    <xf numFmtId="3" fontId="8" fillId="0" borderId="13" xfId="105" applyNumberFormat="1" applyFont="1" applyBorder="1" applyProtection="1">
      <alignment horizontal="right" vertical="center"/>
    </xf>
    <xf numFmtId="3" fontId="8" fillId="0" borderId="13" xfId="105" applyNumberFormat="1" applyFont="1" applyFill="1" applyBorder="1" applyProtection="1">
      <alignment horizontal="right" vertical="center"/>
    </xf>
    <xf numFmtId="3" fontId="7" fillId="33" borderId="13" xfId="114" applyNumberFormat="1" applyFont="1" applyFill="1" applyBorder="1" applyProtection="1">
      <alignment horizontal="center" vertical="center" wrapText="1"/>
      <protection locked="0"/>
    </xf>
    <xf numFmtId="0" fontId="8" fillId="32" borderId="13" xfId="0" applyFont="1" applyFill="1" applyBorder="1" applyAlignment="1" applyProtection="1">
      <alignment horizontal="right" vertical="center" wrapText="1"/>
      <protection locked="0"/>
    </xf>
    <xf numFmtId="0" fontId="8" fillId="32" borderId="13" xfId="0" applyFont="1" applyFill="1" applyBorder="1" applyAlignment="1" applyProtection="1">
      <alignment vertical="center" wrapText="1"/>
      <protection locked="0"/>
    </xf>
    <xf numFmtId="0" fontId="7" fillId="32" borderId="13" xfId="0" applyFont="1" applyFill="1" applyBorder="1" applyAlignment="1" applyProtection="1">
      <alignment horizontal="right" vertical="center" wrapText="1"/>
      <protection locked="0"/>
    </xf>
    <xf numFmtId="0" fontId="7" fillId="0" borderId="40" xfId="0" applyFont="1" applyBorder="1" applyAlignment="1" applyProtection="1">
      <alignment horizont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13" xfId="0" applyFont="1" applyBorder="1" applyProtection="1"/>
    <xf numFmtId="0" fontId="7" fillId="0" borderId="13" xfId="0" applyFont="1" applyBorder="1" applyAlignment="1" applyProtection="1">
      <alignment horizontal="right" vertical="center"/>
    </xf>
    <xf numFmtId="0" fontId="8" fillId="0" borderId="13" xfId="0" applyFont="1" applyBorder="1" applyAlignment="1" applyProtection="1">
      <alignment wrapText="1"/>
    </xf>
    <xf numFmtId="0" fontId="7" fillId="0" borderId="13" xfId="0" applyFont="1" applyBorder="1" applyAlignment="1" applyProtection="1">
      <alignment wrapText="1"/>
    </xf>
    <xf numFmtId="0" fontId="8" fillId="0" borderId="13" xfId="0" applyFont="1" applyBorder="1" applyAlignment="1" applyProtection="1">
      <alignment vertical="center"/>
    </xf>
    <xf numFmtId="0" fontId="7" fillId="0" borderId="13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wrapText="1"/>
    </xf>
    <xf numFmtId="0" fontId="8" fillId="0" borderId="13" xfId="0" applyFont="1" applyBorder="1" applyAlignment="1" applyProtection="1">
      <alignment horizontal="right" vertical="center"/>
    </xf>
    <xf numFmtId="0" fontId="7" fillId="0" borderId="13" xfId="0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vertical="center" wrapText="1"/>
    </xf>
    <xf numFmtId="0" fontId="8" fillId="0" borderId="13" xfId="0" applyFont="1" applyBorder="1" applyAlignment="1" applyProtection="1">
      <alignment horizontal="right" vertical="center" wrapText="1"/>
    </xf>
    <xf numFmtId="0" fontId="7" fillId="0" borderId="13" xfId="0" applyFont="1" applyBorder="1" applyAlignment="1" applyProtection="1">
      <alignment horizontal="right" vertical="center" wrapText="1"/>
    </xf>
    <xf numFmtId="0" fontId="7" fillId="0" borderId="13" xfId="0" applyFont="1" applyBorder="1" applyAlignment="1" applyProtection="1">
      <alignment horizontal="center" vertical="center"/>
    </xf>
    <xf numFmtId="0" fontId="8" fillId="0" borderId="13" xfId="0" applyFont="1" applyBorder="1" applyProtection="1"/>
    <xf numFmtId="0" fontId="8" fillId="0" borderId="13" xfId="0" applyFont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wrapText="1"/>
    </xf>
    <xf numFmtId="0" fontId="7" fillId="0" borderId="13" xfId="0" applyFont="1" applyBorder="1" applyAlignment="1" applyProtection="1">
      <alignment vertical="center"/>
    </xf>
    <xf numFmtId="0" fontId="7" fillId="32" borderId="13" xfId="0" applyFont="1" applyFill="1" applyBorder="1" applyAlignment="1" applyProtection="1">
      <alignment vertical="center"/>
      <protection locked="0"/>
    </xf>
    <xf numFmtId="0" fontId="8" fillId="32" borderId="13" xfId="0" applyFont="1" applyFill="1" applyBorder="1" applyAlignment="1" applyProtection="1">
      <alignment vertical="center"/>
      <protection locked="0"/>
    </xf>
    <xf numFmtId="0" fontId="8" fillId="32" borderId="13" xfId="0" applyFont="1" applyFill="1" applyBorder="1" applyAlignment="1" applyProtection="1">
      <alignment horizontal="right" vertical="center"/>
      <protection locked="0"/>
    </xf>
    <xf numFmtId="0" fontId="7" fillId="32" borderId="13" xfId="0" applyFont="1" applyFill="1" applyBorder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 wrapText="1"/>
    </xf>
    <xf numFmtId="0" fontId="8" fillId="0" borderId="13" xfId="110" applyFont="1" applyBorder="1" applyAlignment="1" applyProtection="1">
      <alignment horizontal="center"/>
    </xf>
    <xf numFmtId="0" fontId="8" fillId="0" borderId="13" xfId="110" applyFont="1" applyBorder="1" applyAlignment="1" applyProtection="1">
      <alignment horizontal="left" vertical="center" wrapText="1"/>
    </xf>
    <xf numFmtId="0" fontId="7" fillId="0" borderId="13" xfId="110" applyFont="1" applyBorder="1" applyAlignment="1" applyProtection="1">
      <alignment horizontal="center" vertical="center" wrapText="1"/>
    </xf>
    <xf numFmtId="0" fontId="7" fillId="0" borderId="13" xfId="110" applyFont="1" applyBorder="1" applyAlignment="1" applyProtection="1">
      <alignment horizontal="center"/>
    </xf>
    <xf numFmtId="0" fontId="7" fillId="0" borderId="13" xfId="110" applyFont="1" applyBorder="1" applyAlignment="1" applyProtection="1">
      <alignment horizontal="left" vertical="center" wrapText="1"/>
    </xf>
    <xf numFmtId="3" fontId="8" fillId="0" borderId="13" xfId="0" applyNumberFormat="1" applyFont="1" applyBorder="1" applyAlignment="1" applyProtection="1">
      <alignment horizontal="right" vertical="center"/>
    </xf>
    <xf numFmtId="3" fontId="8" fillId="0" borderId="13" xfId="0" applyNumberFormat="1" applyFont="1" applyFill="1" applyBorder="1" applyAlignment="1" applyProtection="1">
      <alignment horizontal="right" vertical="center"/>
    </xf>
    <xf numFmtId="0" fontId="8" fillId="0" borderId="13" xfId="110" applyFont="1" applyFill="1" applyBorder="1" applyAlignment="1" applyProtection="1">
      <alignment horizontal="center"/>
    </xf>
    <xf numFmtId="0" fontId="19" fillId="0" borderId="13" xfId="110" applyFont="1" applyFill="1" applyBorder="1" applyAlignment="1" applyProtection="1">
      <alignment horizontal="center"/>
    </xf>
    <xf numFmtId="0" fontId="19" fillId="0" borderId="13" xfId="110" applyFont="1" applyBorder="1" applyAlignment="1" applyProtection="1">
      <alignment horizontal="left" vertical="center" wrapText="1"/>
    </xf>
    <xf numFmtId="0" fontId="19" fillId="0" borderId="13" xfId="110" applyFont="1" applyBorder="1" applyAlignment="1" applyProtection="1">
      <alignment horizontal="center"/>
    </xf>
    <xf numFmtId="3" fontId="7" fillId="0" borderId="13" xfId="0" applyNumberFormat="1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Protection="1"/>
    <xf numFmtId="3" fontId="8" fillId="0" borderId="0" xfId="96" applyFont="1" applyAlignment="1" applyProtection="1">
      <alignment horizontal="center" vertical="center" wrapText="1"/>
    </xf>
    <xf numFmtId="3" fontId="8" fillId="0" borderId="0" xfId="96" applyFont="1" applyAlignment="1" applyProtection="1">
      <alignment vertical="center" wrapText="1"/>
    </xf>
    <xf numFmtId="3" fontId="8" fillId="0" borderId="0" xfId="96" applyFont="1" applyAlignment="1" applyProtection="1">
      <alignment horizontal="right" vertical="center" wrapText="1"/>
    </xf>
    <xf numFmtId="3" fontId="8" fillId="0" borderId="0" xfId="96" applyFont="1" applyAlignment="1" applyProtection="1">
      <alignment horizontal="left" vertical="center" wrapText="1"/>
    </xf>
    <xf numFmtId="0" fontId="8" fillId="0" borderId="13" xfId="106" applyFont="1" applyBorder="1" applyAlignment="1" applyProtection="1">
      <alignment horizontal="center" vertical="center" textRotation="90" wrapText="1"/>
    </xf>
    <xf numFmtId="0" fontId="8" fillId="0" borderId="9" xfId="106" applyFont="1" applyBorder="1" applyAlignment="1" applyProtection="1">
      <alignment vertical="center" textRotation="90" wrapText="1"/>
    </xf>
    <xf numFmtId="0" fontId="8" fillId="28" borderId="13" xfId="106" applyFont="1" applyFill="1" applyBorder="1" applyAlignment="1" applyProtection="1">
      <alignment vertical="center" wrapText="1"/>
      <protection locked="0"/>
    </xf>
    <xf numFmtId="14" fontId="8" fillId="28" borderId="13" xfId="106" applyNumberFormat="1" applyFont="1" applyFill="1" applyBorder="1" applyAlignment="1" applyProtection="1">
      <alignment vertical="center" wrapText="1"/>
      <protection locked="0"/>
    </xf>
    <xf numFmtId="1" fontId="8" fillId="28" borderId="13" xfId="106" applyNumberFormat="1" applyFont="1" applyFill="1" applyBorder="1" applyAlignment="1" applyProtection="1">
      <alignment vertical="center" wrapText="1"/>
      <protection locked="0"/>
    </xf>
    <xf numFmtId="14" fontId="8" fillId="28" borderId="35" xfId="106" applyNumberFormat="1" applyFont="1" applyFill="1" applyBorder="1" applyAlignment="1" applyProtection="1">
      <alignment vertical="center" wrapText="1"/>
      <protection locked="0"/>
    </xf>
    <xf numFmtId="0" fontId="8" fillId="28" borderId="13" xfId="106" applyFont="1" applyFill="1" applyBorder="1" applyProtection="1">
      <protection locked="0"/>
    </xf>
    <xf numFmtId="14" fontId="8" fillId="28" borderId="13" xfId="106" applyNumberFormat="1" applyFont="1" applyFill="1" applyBorder="1" applyProtection="1">
      <protection locked="0"/>
    </xf>
    <xf numFmtId="0" fontId="8" fillId="28" borderId="13" xfId="106" applyFont="1" applyFill="1" applyBorder="1" applyAlignment="1" applyProtection="1">
      <alignment wrapText="1"/>
      <protection locked="0"/>
    </xf>
    <xf numFmtId="1" fontId="8" fillId="28" borderId="13" xfId="106" applyNumberFormat="1" applyFont="1" applyFill="1" applyBorder="1" applyProtection="1">
      <protection locked="0"/>
    </xf>
    <xf numFmtId="14" fontId="8" fillId="28" borderId="35" xfId="106" applyNumberFormat="1" applyFont="1" applyFill="1" applyBorder="1" applyProtection="1">
      <protection locked="0"/>
    </xf>
    <xf numFmtId="0" fontId="8" fillId="28" borderId="36" xfId="106" applyFont="1" applyFill="1" applyBorder="1" applyProtection="1">
      <protection locked="0"/>
    </xf>
    <xf numFmtId="14" fontId="8" fillId="28" borderId="36" xfId="106" applyNumberFormat="1" applyFont="1" applyFill="1" applyBorder="1" applyProtection="1">
      <protection locked="0"/>
    </xf>
    <xf numFmtId="0" fontId="8" fillId="28" borderId="36" xfId="106" applyFont="1" applyFill="1" applyBorder="1" applyAlignment="1" applyProtection="1">
      <alignment wrapText="1"/>
      <protection locked="0"/>
    </xf>
    <xf numFmtId="1" fontId="8" fillId="28" borderId="36" xfId="106" applyNumberFormat="1" applyFont="1" applyFill="1" applyBorder="1" applyProtection="1">
      <protection locked="0"/>
    </xf>
    <xf numFmtId="14" fontId="8" fillId="28" borderId="37" xfId="106" applyNumberFormat="1" applyFont="1" applyFill="1" applyBorder="1" applyProtection="1">
      <protection locked="0"/>
    </xf>
    <xf numFmtId="14" fontId="8" fillId="0" borderId="0" xfId="106" applyNumberFormat="1" applyFont="1" applyAlignment="1" applyProtection="1">
      <alignment horizontal="left"/>
      <protection locked="0"/>
    </xf>
    <xf numFmtId="0" fontId="8" fillId="0" borderId="0" xfId="106" applyFont="1" applyAlignment="1" applyProtection="1">
      <alignment horizontal="left"/>
      <protection locked="0"/>
    </xf>
    <xf numFmtId="0" fontId="8" fillId="0" borderId="0" xfId="106" applyFont="1" applyAlignment="1" applyProtection="1">
      <alignment vertical="center"/>
    </xf>
    <xf numFmtId="0" fontId="7" fillId="0" borderId="0" xfId="106" applyFont="1" applyAlignment="1" applyProtection="1">
      <alignment vertical="center"/>
    </xf>
    <xf numFmtId="0" fontId="8" fillId="0" borderId="0" xfId="106" applyFont="1" applyProtection="1"/>
    <xf numFmtId="0" fontId="8" fillId="0" borderId="0" xfId="106" applyFont="1" applyFill="1" applyProtection="1"/>
    <xf numFmtId="14" fontId="8" fillId="0" borderId="0" xfId="106" applyNumberFormat="1" applyFont="1" applyProtection="1"/>
    <xf numFmtId="0" fontId="8" fillId="0" borderId="0" xfId="106" applyFont="1" applyAlignment="1" applyProtection="1">
      <alignment horizontal="center" vertical="center" wrapText="1"/>
    </xf>
    <xf numFmtId="0" fontId="8" fillId="0" borderId="0" xfId="106" applyFont="1" applyAlignment="1" applyProtection="1">
      <alignment vertical="center" wrapText="1"/>
    </xf>
    <xf numFmtId="0" fontId="8" fillId="0" borderId="0" xfId="106" applyFont="1" applyFill="1" applyAlignment="1" applyProtection="1">
      <alignment horizontal="center"/>
    </xf>
    <xf numFmtId="0" fontId="8" fillId="0" borderId="0" xfId="106" applyFont="1" applyAlignment="1" applyProtection="1">
      <alignment horizontal="center"/>
    </xf>
    <xf numFmtId="14" fontId="8" fillId="0" borderId="0" xfId="106" applyNumberFormat="1" applyFont="1" applyAlignment="1" applyProtection="1">
      <alignment horizontal="center"/>
    </xf>
    <xf numFmtId="0" fontId="8" fillId="0" borderId="0" xfId="106" applyFont="1" applyAlignment="1" applyProtection="1">
      <alignment horizontal="left"/>
    </xf>
    <xf numFmtId="0" fontId="8" fillId="0" borderId="0" xfId="109" applyFont="1" applyProtection="1">
      <protection locked="0"/>
    </xf>
    <xf numFmtId="0" fontId="8" fillId="0" borderId="13" xfId="109" applyFont="1" applyBorder="1" applyAlignment="1" applyProtection="1">
      <alignment horizontal="center" vertical="center" textRotation="90" wrapText="1"/>
    </xf>
    <xf numFmtId="0" fontId="8" fillId="0" borderId="13" xfId="109" applyFont="1" applyFill="1" applyBorder="1" applyAlignment="1" applyProtection="1">
      <alignment horizontal="center" vertical="center" textRotation="90" wrapText="1"/>
    </xf>
    <xf numFmtId="0" fontId="8" fillId="0" borderId="13" xfId="109" applyNumberFormat="1" applyFont="1" applyFill="1" applyBorder="1" applyAlignment="1" applyProtection="1">
      <alignment vertical="center"/>
    </xf>
    <xf numFmtId="0" fontId="8" fillId="0" borderId="13" xfId="109" applyFont="1" applyFill="1" applyBorder="1" applyAlignment="1" applyProtection="1">
      <alignment horizontal="left" vertical="center" wrapText="1"/>
    </xf>
    <xf numFmtId="0" fontId="8" fillId="0" borderId="13" xfId="109" applyFont="1" applyFill="1" applyBorder="1" applyAlignment="1" applyProtection="1">
      <alignment horizontal="center" vertical="center" wrapText="1"/>
    </xf>
    <xf numFmtId="0" fontId="8" fillId="0" borderId="13" xfId="109" applyFont="1" applyFill="1" applyBorder="1" applyProtection="1"/>
    <xf numFmtId="0" fontId="8" fillId="0" borderId="13" xfId="109" applyFont="1" applyFill="1" applyBorder="1" applyAlignment="1" applyProtection="1">
      <alignment horizontal="center" vertical="center"/>
    </xf>
    <xf numFmtId="0" fontId="8" fillId="0" borderId="13" xfId="109" applyNumberFormat="1" applyFont="1" applyFill="1" applyBorder="1" applyAlignment="1" applyProtection="1">
      <alignment vertical="center"/>
      <protection locked="0"/>
    </xf>
    <xf numFmtId="0" fontId="8" fillId="28" borderId="13" xfId="109" applyFont="1" applyFill="1" applyBorder="1" applyAlignment="1" applyProtection="1">
      <alignment horizontal="left" vertical="center"/>
      <protection locked="0"/>
    </xf>
    <xf numFmtId="0" fontId="8" fillId="28" borderId="13" xfId="109" applyFont="1" applyFill="1" applyBorder="1" applyAlignment="1" applyProtection="1">
      <alignment horizontal="center" vertical="center"/>
      <protection locked="0"/>
    </xf>
    <xf numFmtId="0" fontId="8" fillId="28" borderId="13" xfId="109" applyFont="1" applyFill="1" applyBorder="1" applyAlignment="1" applyProtection="1">
      <alignment vertical="center"/>
      <protection locked="0"/>
    </xf>
    <xf numFmtId="0" fontId="8" fillId="28" borderId="13" xfId="109" applyFont="1" applyFill="1" applyBorder="1" applyProtection="1">
      <protection locked="0"/>
    </xf>
    <xf numFmtId="0" fontId="8" fillId="0" borderId="0" xfId="109" applyFont="1" applyFill="1" applyBorder="1" applyProtection="1">
      <protection locked="0"/>
    </xf>
    <xf numFmtId="0" fontId="8" fillId="0" borderId="0" xfId="109" applyFont="1" applyBorder="1" applyProtection="1">
      <protection locked="0"/>
    </xf>
    <xf numFmtId="0" fontId="7" fillId="0" borderId="0" xfId="109" applyFont="1" applyBorder="1" applyAlignment="1" applyProtection="1">
      <alignment vertical="center"/>
    </xf>
    <xf numFmtId="0" fontId="8" fillId="0" borderId="0" xfId="109" applyFont="1" applyProtection="1"/>
    <xf numFmtId="0" fontId="7" fillId="0" borderId="0" xfId="109" applyFont="1" applyFill="1" applyBorder="1" applyAlignment="1" applyProtection="1"/>
    <xf numFmtId="0" fontId="7" fillId="0" borderId="0" xfId="109" applyFont="1" applyBorder="1" applyAlignment="1" applyProtection="1"/>
    <xf numFmtId="0" fontId="8" fillId="0" borderId="0" xfId="109" applyFont="1" applyFill="1" applyBorder="1" applyAlignment="1" applyProtection="1"/>
    <xf numFmtId="0" fontId="8" fillId="0" borderId="0" xfId="109" applyFont="1" applyBorder="1" applyAlignment="1" applyProtection="1"/>
    <xf numFmtId="0" fontId="8" fillId="0" borderId="0" xfId="109" applyFont="1" applyFill="1" applyProtection="1"/>
    <xf numFmtId="0" fontId="8" fillId="0" borderId="13" xfId="109" applyFont="1" applyFill="1" applyBorder="1" applyAlignment="1" applyProtection="1">
      <alignment vertical="center"/>
    </xf>
    <xf numFmtId="0" fontId="8" fillId="0" borderId="13" xfId="114" applyNumberFormat="1" applyFont="1" applyFill="1" applyBorder="1" applyAlignment="1" applyProtection="1">
      <alignment horizontal="center" vertical="center" wrapText="1"/>
    </xf>
    <xf numFmtId="0" fontId="7" fillId="0" borderId="13" xfId="109" applyFont="1" applyFill="1" applyBorder="1" applyAlignment="1" applyProtection="1">
      <alignment vertical="center" wrapText="1"/>
    </xf>
    <xf numFmtId="49" fontId="8" fillId="0" borderId="13" xfId="114" applyNumberFormat="1" applyFont="1" applyFill="1" applyBorder="1" applyAlignment="1" applyProtection="1">
      <alignment horizontal="center" vertical="center" wrapText="1"/>
      <protection locked="0"/>
    </xf>
    <xf numFmtId="49" fontId="8" fillId="28" borderId="13" xfId="114" applyNumberFormat="1" applyFont="1" applyFill="1" applyBorder="1" applyAlignment="1" applyProtection="1">
      <alignment horizontal="left" vertical="center" wrapText="1"/>
      <protection locked="0"/>
    </xf>
    <xf numFmtId="49" fontId="8" fillId="28" borderId="13" xfId="114" applyNumberFormat="1" applyFont="1" applyFill="1" applyBorder="1" applyAlignment="1" applyProtection="1">
      <protection locked="0"/>
    </xf>
    <xf numFmtId="49" fontId="8" fillId="28" borderId="13" xfId="114" applyNumberFormat="1" applyFont="1" applyFill="1" applyBorder="1" applyAlignment="1" applyProtection="1">
      <alignment vertical="center" wrapText="1"/>
      <protection locked="0"/>
    </xf>
    <xf numFmtId="3" fontId="7" fillId="0" borderId="13" xfId="114" applyNumberFormat="1" applyFont="1" applyFill="1" applyBorder="1" applyAlignment="1" applyProtection="1"/>
    <xf numFmtId="3" fontId="8" fillId="0" borderId="13" xfId="114" applyNumberFormat="1" applyFont="1" applyFill="1" applyBorder="1" applyAlignment="1" applyProtection="1"/>
    <xf numFmtId="49" fontId="8" fillId="28" borderId="13" xfId="114" applyNumberFormat="1" applyFont="1" applyFill="1" applyBorder="1" applyAlignment="1" applyProtection="1">
      <alignment horizontal="right" vertical="center" wrapText="1"/>
      <protection locked="0"/>
    </xf>
    <xf numFmtId="49" fontId="7" fillId="28" borderId="13" xfId="114" applyNumberFormat="1" applyFont="1" applyFill="1" applyBorder="1" applyAlignment="1" applyProtection="1">
      <alignment vertical="center" wrapText="1"/>
      <protection locked="0"/>
    </xf>
    <xf numFmtId="0" fontId="8" fillId="0" borderId="0" xfId="109" applyFont="1" applyFill="1" applyBorder="1" applyAlignment="1" applyProtection="1">
      <alignment horizontal="center" wrapText="1"/>
    </xf>
    <xf numFmtId="0" fontId="8" fillId="0" borderId="0" xfId="109" applyFont="1" applyBorder="1" applyAlignment="1" applyProtection="1">
      <alignment horizontal="center" wrapText="1"/>
    </xf>
    <xf numFmtId="0" fontId="7" fillId="0" borderId="0" xfId="114" applyFont="1" applyAlignment="1" applyProtection="1">
      <alignment vertical="center" wrapText="1"/>
    </xf>
    <xf numFmtId="0" fontId="7" fillId="0" borderId="0" xfId="116" applyFont="1" applyAlignment="1" applyProtection="1">
      <alignment vertical="center"/>
    </xf>
    <xf numFmtId="0" fontId="9" fillId="0" borderId="0" xfId="114" applyFont="1" applyProtection="1">
      <alignment horizontal="center" vertical="center" wrapText="1"/>
    </xf>
    <xf numFmtId="4" fontId="7" fillId="0" borderId="13" xfId="0" applyNumberFormat="1" applyFont="1" applyBorder="1" applyAlignment="1" applyProtection="1">
      <alignment horizontal="right" vertical="center"/>
    </xf>
    <xf numFmtId="0" fontId="10" fillId="0" borderId="13" xfId="114" applyFont="1" applyFill="1" applyBorder="1" applyAlignment="1" applyProtection="1">
      <alignment horizontal="right" vertical="center" wrapText="1"/>
    </xf>
    <xf numFmtId="1" fontId="7" fillId="0" borderId="13" xfId="114" applyNumberFormat="1" applyFont="1" applyFill="1" applyBorder="1" applyAlignment="1" applyProtection="1">
      <alignment horizontal="center" vertical="center"/>
      <protection locked="0"/>
    </xf>
    <xf numFmtId="49" fontId="8" fillId="28" borderId="13" xfId="116" applyNumberFormat="1" applyFont="1" applyFill="1" applyBorder="1" applyAlignment="1" applyProtection="1">
      <alignment horizontal="center"/>
      <protection locked="0"/>
    </xf>
    <xf numFmtId="0" fontId="8" fillId="28" borderId="13" xfId="116" applyFont="1" applyFill="1" applyBorder="1" applyProtection="1">
      <protection locked="0"/>
    </xf>
    <xf numFmtId="0" fontId="8" fillId="28" borderId="13" xfId="116" applyFont="1" applyFill="1" applyBorder="1" applyAlignment="1" applyProtection="1">
      <protection locked="0"/>
    </xf>
    <xf numFmtId="3" fontId="8" fillId="28" borderId="13" xfId="116" applyNumberFormat="1" applyFont="1" applyFill="1" applyBorder="1" applyAlignment="1" applyProtection="1">
      <protection locked="0"/>
    </xf>
    <xf numFmtId="178" fontId="8" fillId="28" borderId="13" xfId="116" applyNumberFormat="1" applyFont="1" applyFill="1" applyBorder="1" applyAlignment="1" applyProtection="1">
      <protection locked="0"/>
    </xf>
    <xf numFmtId="3" fontId="8" fillId="28" borderId="13" xfId="95" applyFont="1" applyFill="1" applyBorder="1" applyAlignment="1" applyProtection="1">
      <alignment horizontal="center" vertical="center" wrapText="1"/>
      <protection locked="0"/>
    </xf>
    <xf numFmtId="0" fontId="8" fillId="28" borderId="13" xfId="116" applyFont="1" applyFill="1" applyBorder="1" applyAlignment="1" applyProtection="1">
      <alignment horizontal="center" vertical="center" wrapText="1"/>
      <protection locked="0"/>
    </xf>
    <xf numFmtId="178" fontId="8" fillId="28" borderId="13" xfId="116" applyNumberFormat="1" applyFont="1" applyFill="1" applyBorder="1" applyAlignment="1" applyProtection="1">
      <alignment horizontal="center" vertical="center" wrapText="1"/>
      <protection locked="0"/>
    </xf>
    <xf numFmtId="49" fontId="8" fillId="28" borderId="13" xfId="116" applyNumberFormat="1" applyFont="1" applyFill="1" applyBorder="1" applyAlignment="1" applyProtection="1">
      <alignment horizontal="center" vertical="center" wrapText="1"/>
      <protection locked="0"/>
    </xf>
    <xf numFmtId="3" fontId="8" fillId="28" borderId="13" xfId="116" applyNumberFormat="1" applyFont="1" applyFill="1" applyBorder="1" applyAlignment="1" applyProtection="1">
      <alignment horizontal="center" vertical="center" wrapText="1"/>
      <protection locked="0"/>
    </xf>
    <xf numFmtId="0" fontId="8" fillId="28" borderId="13" xfId="111" applyFont="1" applyFill="1" applyBorder="1" applyAlignment="1" applyProtection="1">
      <alignment horizontal="center" vertical="center" wrapText="1"/>
      <protection locked="0"/>
    </xf>
    <xf numFmtId="0" fontId="8" fillId="26" borderId="13" xfId="111" applyFont="1" applyFill="1" applyBorder="1" applyAlignment="1" applyProtection="1">
      <alignment horizontal="center" vertical="center" wrapText="1"/>
    </xf>
    <xf numFmtId="49" fontId="8" fillId="26" borderId="13" xfId="116" applyNumberFormat="1" applyFont="1" applyFill="1" applyBorder="1" applyAlignment="1" applyProtection="1">
      <alignment horizontal="center" vertical="center" wrapText="1"/>
    </xf>
    <xf numFmtId="3" fontId="8" fillId="26" borderId="13" xfId="116" applyNumberFormat="1" applyFont="1" applyFill="1" applyBorder="1" applyAlignment="1" applyProtection="1">
      <alignment horizontal="center" vertical="center" wrapText="1"/>
    </xf>
    <xf numFmtId="0" fontId="8" fillId="26" borderId="13" xfId="111" applyFont="1" applyFill="1" applyBorder="1" applyAlignment="1" applyProtection="1">
      <alignment horizontal="right"/>
    </xf>
    <xf numFmtId="49" fontId="8" fillId="26" borderId="13" xfId="116" applyNumberFormat="1" applyFont="1" applyFill="1" applyBorder="1" applyAlignment="1" applyProtection="1">
      <alignment horizontal="center"/>
    </xf>
    <xf numFmtId="14" fontId="8" fillId="26" borderId="13" xfId="116" applyNumberFormat="1" applyFont="1" applyFill="1" applyBorder="1" applyAlignment="1" applyProtection="1">
      <alignment horizontal="left"/>
    </xf>
    <xf numFmtId="14" fontId="8" fillId="26" borderId="0" xfId="116" applyNumberFormat="1" applyFont="1" applyFill="1" applyBorder="1" applyAlignment="1" applyProtection="1">
      <alignment horizontal="center" vertical="center" wrapText="1"/>
    </xf>
    <xf numFmtId="3" fontId="8" fillId="26" borderId="0" xfId="116" applyNumberFormat="1" applyFont="1" applyFill="1" applyBorder="1" applyAlignment="1" applyProtection="1">
      <alignment horizontal="center" vertical="center" wrapText="1"/>
    </xf>
    <xf numFmtId="0" fontId="7" fillId="34" borderId="0" xfId="116" applyFont="1" applyFill="1" applyAlignment="1" applyProtection="1">
      <alignment horizontal="right"/>
    </xf>
    <xf numFmtId="0" fontId="8" fillId="34" borderId="0" xfId="116" applyFont="1" applyFill="1" applyProtection="1"/>
    <xf numFmtId="0" fontId="8" fillId="34" borderId="0" xfId="116" applyNumberFormat="1" applyFont="1" applyFill="1" applyProtection="1"/>
    <xf numFmtId="0" fontId="7" fillId="34" borderId="43" xfId="116" applyFont="1" applyFill="1" applyBorder="1" applyAlignment="1" applyProtection="1">
      <alignment vertical="center" wrapText="1"/>
    </xf>
    <xf numFmtId="4" fontId="8" fillId="34" borderId="0" xfId="116" applyNumberFormat="1" applyFont="1" applyFill="1" applyBorder="1" applyProtection="1"/>
    <xf numFmtId="2" fontId="8" fillId="34" borderId="13" xfId="116" applyNumberFormat="1" applyFont="1" applyFill="1" applyBorder="1" applyAlignment="1" applyProtection="1">
      <alignment horizontal="center" vertical="center" wrapText="1"/>
    </xf>
    <xf numFmtId="0" fontId="8" fillId="34" borderId="13" xfId="116" applyFont="1" applyFill="1" applyBorder="1" applyAlignment="1" applyProtection="1">
      <alignment horizontal="center" vertical="center" wrapText="1"/>
    </xf>
    <xf numFmtId="0" fontId="8" fillId="34" borderId="13" xfId="98" applyFont="1" applyFill="1" applyBorder="1" applyAlignment="1" applyProtection="1">
      <alignment horizontal="center" vertical="center" wrapText="1"/>
    </xf>
    <xf numFmtId="0" fontId="8" fillId="34" borderId="13" xfId="116" applyFont="1" applyFill="1" applyBorder="1" applyAlignment="1" applyProtection="1">
      <alignment horizontal="center" vertical="center"/>
    </xf>
    <xf numFmtId="49" fontId="8" fillId="34" borderId="13" xfId="116" applyNumberFormat="1" applyFont="1" applyFill="1" applyBorder="1" applyAlignment="1" applyProtection="1">
      <alignment horizontal="center"/>
      <protection locked="0"/>
    </xf>
    <xf numFmtId="0" fontId="8" fillId="34" borderId="13" xfId="116" applyFont="1" applyFill="1" applyBorder="1" applyAlignment="1" applyProtection="1">
      <alignment horizontal="left"/>
    </xf>
    <xf numFmtId="49" fontId="8" fillId="34" borderId="13" xfId="116" applyNumberFormat="1" applyFont="1" applyFill="1" applyBorder="1" applyAlignment="1" applyProtection="1">
      <alignment horizontal="center"/>
    </xf>
    <xf numFmtId="0" fontId="8" fillId="34" borderId="13" xfId="116" applyFont="1" applyFill="1" applyBorder="1" applyProtection="1"/>
    <xf numFmtId="3" fontId="8" fillId="34" borderId="13" xfId="116" applyNumberFormat="1" applyFont="1" applyFill="1" applyBorder="1" applyAlignment="1" applyProtection="1"/>
    <xf numFmtId="0" fontId="8" fillId="34" borderId="0" xfId="116" applyFont="1" applyFill="1" applyBorder="1" applyProtection="1"/>
    <xf numFmtId="0" fontId="8" fillId="34" borderId="13" xfId="116" applyFont="1" applyFill="1" applyBorder="1" applyAlignment="1" applyProtection="1">
      <alignment horizontal="center" wrapText="1"/>
      <protection locked="0"/>
    </xf>
    <xf numFmtId="0" fontId="8" fillId="34" borderId="13" xfId="116" applyFont="1" applyFill="1" applyBorder="1" applyAlignment="1" applyProtection="1">
      <alignment horizontal="left" wrapText="1"/>
    </xf>
    <xf numFmtId="0" fontId="8" fillId="34" borderId="13" xfId="116" applyFont="1" applyFill="1" applyBorder="1" applyAlignment="1" applyProtection="1">
      <alignment horizontal="center"/>
    </xf>
    <xf numFmtId="4" fontId="8" fillId="34" borderId="13" xfId="116" applyNumberFormat="1" applyFont="1" applyFill="1" applyBorder="1" applyProtection="1"/>
    <xf numFmtId="0" fontId="8" fillId="34" borderId="13" xfId="119" applyFont="1" applyFill="1" applyBorder="1" applyAlignment="1" applyProtection="1">
      <alignment horizontal="center" vertical="center" wrapText="1"/>
    </xf>
    <xf numFmtId="0" fontId="8" fillId="34" borderId="0" xfId="116" applyFont="1" applyFill="1" applyBorder="1" applyAlignment="1" applyProtection="1">
      <alignment horizontal="center" vertical="center" wrapText="1"/>
    </xf>
    <xf numFmtId="0" fontId="8" fillId="34" borderId="0" xfId="116" applyFont="1" applyFill="1" applyBorder="1" applyAlignment="1" applyProtection="1">
      <alignment horizontal="left" wrapText="1"/>
    </xf>
    <xf numFmtId="0" fontId="8" fillId="26" borderId="0" xfId="111" applyFont="1" applyFill="1" applyBorder="1" applyAlignment="1" applyProtection="1">
      <alignment horizontal="center" vertical="center" wrapText="1"/>
    </xf>
    <xf numFmtId="49" fontId="8" fillId="26" borderId="0" xfId="116" applyNumberFormat="1" applyFont="1" applyFill="1" applyBorder="1" applyAlignment="1" applyProtection="1">
      <alignment horizontal="center" vertical="center" wrapText="1"/>
    </xf>
    <xf numFmtId="3" fontId="7" fillId="34" borderId="0" xfId="116" applyNumberFormat="1" applyFont="1" applyFill="1" applyProtection="1"/>
    <xf numFmtId="0" fontId="7" fillId="34" borderId="0" xfId="116" applyFont="1" applyFill="1" applyAlignment="1" applyProtection="1">
      <alignment horizontal="left"/>
    </xf>
    <xf numFmtId="0" fontId="7" fillId="34" borderId="0" xfId="116" applyNumberFormat="1" applyFont="1" applyFill="1" applyAlignment="1" applyProtection="1">
      <alignment horizontal="center"/>
    </xf>
    <xf numFmtId="0" fontId="8" fillId="34" borderId="13" xfId="116" applyFont="1" applyFill="1" applyBorder="1" applyAlignment="1" applyProtection="1">
      <alignment horizontal="center" wrapText="1"/>
    </xf>
    <xf numFmtId="2" fontId="8" fillId="34" borderId="13" xfId="116" applyNumberFormat="1" applyFont="1" applyFill="1" applyBorder="1" applyProtection="1"/>
    <xf numFmtId="2" fontId="8" fillId="34" borderId="13" xfId="116" applyNumberFormat="1" applyFont="1" applyFill="1" applyBorder="1" applyAlignment="1" applyProtection="1"/>
    <xf numFmtId="2" fontId="8" fillId="34" borderId="13" xfId="116" applyNumberFormat="1" applyFont="1" applyFill="1" applyBorder="1" applyAlignment="1" applyProtection="1">
      <alignment horizontal="right" vertical="center" wrapText="1"/>
    </xf>
    <xf numFmtId="0" fontId="7" fillId="0" borderId="13" xfId="99" applyFont="1" applyFill="1" applyBorder="1" applyAlignment="1" applyProtection="1">
      <alignment horizontal="center" vertical="center" wrapText="1"/>
    </xf>
    <xf numFmtId="0" fontId="7" fillId="0" borderId="13" xfId="115" applyFont="1" applyFill="1" applyBorder="1" applyAlignment="1" applyProtection="1">
      <alignment horizontal="center" vertical="center" wrapText="1"/>
    </xf>
    <xf numFmtId="0" fontId="8" fillId="34" borderId="13" xfId="116" applyFont="1" applyFill="1" applyBorder="1" applyAlignment="1" applyProtection="1">
      <alignment horizontal="center"/>
      <protection locked="0"/>
    </xf>
    <xf numFmtId="3" fontId="8" fillId="28" borderId="13" xfId="116" applyNumberFormat="1" applyFont="1" applyFill="1" applyBorder="1" applyProtection="1">
      <protection locked="0"/>
    </xf>
    <xf numFmtId="14" fontId="8" fillId="28" borderId="13" xfId="116" applyNumberFormat="1" applyFont="1" applyFill="1" applyBorder="1" applyProtection="1">
      <protection locked="0"/>
    </xf>
    <xf numFmtId="3" fontId="8" fillId="28" borderId="13" xfId="95" applyFont="1" applyFill="1" applyBorder="1" applyAlignment="1" applyProtection="1">
      <alignment horizontal="right" vertical="center"/>
      <protection locked="0"/>
    </xf>
    <xf numFmtId="0" fontId="8" fillId="28" borderId="13" xfId="111" applyFont="1" applyFill="1" applyBorder="1" applyAlignment="1" applyProtection="1">
      <alignment horizontal="right"/>
      <protection locked="0"/>
    </xf>
    <xf numFmtId="4" fontId="8" fillId="26" borderId="13" xfId="116" applyNumberFormat="1" applyFont="1" applyFill="1" applyBorder="1" applyAlignment="1" applyProtection="1"/>
    <xf numFmtId="4" fontId="8" fillId="34" borderId="13" xfId="116" applyNumberFormat="1" applyFont="1" applyFill="1" applyBorder="1" applyAlignment="1" applyProtection="1">
      <alignment horizontal="right" vertical="center" wrapText="1"/>
    </xf>
    <xf numFmtId="0" fontId="7" fillId="28" borderId="13" xfId="98" applyFont="1" applyFill="1" applyBorder="1" applyAlignment="1" applyProtection="1">
      <alignment vertical="center"/>
      <protection locked="0"/>
    </xf>
    <xf numFmtId="3" fontId="7" fillId="28" borderId="13" xfId="114" applyNumberFormat="1" applyFont="1" applyFill="1" applyBorder="1" applyAlignment="1" applyProtection="1">
      <alignment vertical="center" wrapText="1"/>
      <protection locked="0"/>
    </xf>
    <xf numFmtId="0" fontId="8" fillId="28" borderId="13" xfId="119" applyFont="1" applyFill="1" applyBorder="1" applyProtection="1">
      <protection locked="0"/>
    </xf>
    <xf numFmtId="178" fontId="8" fillId="28" borderId="13" xfId="119" applyNumberFormat="1" applyFont="1" applyFill="1" applyBorder="1" applyProtection="1">
      <protection locked="0"/>
    </xf>
    <xf numFmtId="0" fontId="8" fillId="34" borderId="0" xfId="116" applyFont="1" applyFill="1" applyAlignment="1" applyProtection="1">
      <alignment horizontal="left"/>
      <protection locked="0"/>
    </xf>
    <xf numFmtId="0" fontId="8" fillId="34" borderId="0" xfId="116" applyFont="1" applyFill="1" applyProtection="1">
      <protection locked="0"/>
    </xf>
    <xf numFmtId="0" fontId="7" fillId="0" borderId="25" xfId="0" applyNumberFormat="1" applyFont="1" applyFill="1" applyBorder="1" applyAlignment="1" applyProtection="1">
      <alignment horizontal="center"/>
    </xf>
    <xf numFmtId="0" fontId="7" fillId="0" borderId="13" xfId="0" applyNumberFormat="1" applyFont="1" applyBorder="1" applyAlignment="1" applyProtection="1">
      <alignment horizontal="left" vertical="center" wrapText="1"/>
    </xf>
    <xf numFmtId="0" fontId="7" fillId="0" borderId="13" xfId="0" applyNumberFormat="1" applyFont="1" applyBorder="1" applyAlignment="1" applyProtection="1">
      <alignment horizontal="center" vertical="center" wrapText="1"/>
    </xf>
    <xf numFmtId="0" fontId="7" fillId="0" borderId="41" xfId="0" applyNumberFormat="1" applyFont="1" applyFill="1" applyBorder="1" applyAlignment="1" applyProtection="1">
      <alignment horizontal="center" vertical="center" wrapText="1"/>
    </xf>
    <xf numFmtId="0" fontId="7" fillId="0" borderId="33" xfId="0" applyNumberFormat="1" applyFont="1" applyBorder="1" applyAlignment="1" applyProtection="1">
      <alignment horizontal="center" vertical="center"/>
    </xf>
    <xf numFmtId="0" fontId="7" fillId="0" borderId="33" xfId="0" applyNumberFormat="1" applyFont="1" applyBorder="1" applyAlignment="1" applyProtection="1">
      <alignment horizontal="center" vertical="center" wrapText="1"/>
    </xf>
    <xf numFmtId="0" fontId="7" fillId="0" borderId="34" xfId="0" applyNumberFormat="1" applyFont="1" applyBorder="1" applyAlignment="1" applyProtection="1">
      <alignment horizontal="center" vertical="center" wrapText="1"/>
    </xf>
    <xf numFmtId="0" fontId="8" fillId="0" borderId="13" xfId="0" applyNumberFormat="1" applyFont="1" applyBorder="1" applyAlignment="1" applyProtection="1">
      <alignment wrapText="1"/>
    </xf>
    <xf numFmtId="0" fontId="8" fillId="0" borderId="35" xfId="0" applyNumberFormat="1" applyFont="1" applyBorder="1" applyAlignment="1" applyProtection="1"/>
    <xf numFmtId="0" fontId="8" fillId="0" borderId="25" xfId="0" applyNumberFormat="1" applyFont="1" applyFill="1" applyBorder="1" applyAlignment="1" applyProtection="1">
      <alignment horizontal="center" vertical="center" wrapText="1"/>
    </xf>
    <xf numFmtId="0" fontId="8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8" fillId="28" borderId="13" xfId="0" applyNumberFormat="1" applyFont="1" applyFill="1" applyBorder="1" applyAlignment="1" applyProtection="1">
      <alignment wrapText="1"/>
      <protection locked="0"/>
    </xf>
    <xf numFmtId="3" fontId="8" fillId="28" borderId="13" xfId="0" applyNumberFormat="1" applyFont="1" applyFill="1" applyBorder="1" applyAlignment="1" applyProtection="1">
      <alignment horizontal="center"/>
      <protection locked="0"/>
    </xf>
    <xf numFmtId="10" fontId="8" fillId="28" borderId="35" xfId="124" applyNumberFormat="1" applyFont="1" applyFill="1" applyBorder="1" applyAlignment="1" applyProtection="1">
      <alignment horizontal="center"/>
      <protection locked="0"/>
    </xf>
    <xf numFmtId="0" fontId="8" fillId="0" borderId="13" xfId="0" applyNumberFormat="1" applyFont="1" applyBorder="1" applyAlignment="1" applyProtection="1">
      <alignment horizontal="justify"/>
    </xf>
    <xf numFmtId="3" fontId="8" fillId="0" borderId="13" xfId="0" applyNumberFormat="1" applyFont="1" applyBorder="1" applyAlignment="1" applyProtection="1">
      <alignment horizontal="center"/>
    </xf>
    <xf numFmtId="10" fontId="8" fillId="28" borderId="35" xfId="0" applyNumberFormat="1" applyFont="1" applyFill="1" applyBorder="1" applyAlignment="1" applyProtection="1">
      <alignment horizontal="center"/>
      <protection locked="0"/>
    </xf>
    <xf numFmtId="49" fontId="8" fillId="28" borderId="13" xfId="0" applyNumberFormat="1" applyFont="1" applyFill="1" applyBorder="1" applyAlignment="1" applyProtection="1">
      <alignment wrapText="1"/>
      <protection locked="0"/>
    </xf>
    <xf numFmtId="3" fontId="8" fillId="28" borderId="13" xfId="0" applyNumberFormat="1" applyFont="1" applyFill="1" applyBorder="1" applyAlignment="1" applyProtection="1">
      <alignment horizontal="center" vertical="center" wrapText="1"/>
      <protection locked="0"/>
    </xf>
    <xf numFmtId="10" fontId="8" fillId="28" borderId="35" xfId="0" applyNumberFormat="1" applyFont="1" applyFill="1" applyBorder="1" applyAlignment="1" applyProtection="1">
      <alignment horizontal="center" wrapText="1"/>
      <protection locked="0"/>
    </xf>
    <xf numFmtId="0" fontId="8" fillId="0" borderId="13" xfId="0" applyNumberFormat="1" applyFont="1" applyBorder="1" applyAlignment="1" applyProtection="1"/>
    <xf numFmtId="0" fontId="8" fillId="0" borderId="13" xfId="0" applyNumberFormat="1" applyFont="1" applyFill="1" applyBorder="1" applyAlignment="1" applyProtection="1">
      <alignment horizontal="justify"/>
    </xf>
    <xf numFmtId="0" fontId="8" fillId="0" borderId="13" xfId="0" applyNumberFormat="1" applyFont="1" applyBorder="1" applyAlignment="1" applyProtection="1">
      <alignment horizontal="justify" wrapText="1"/>
    </xf>
    <xf numFmtId="0" fontId="8" fillId="0" borderId="13" xfId="0" applyNumberFormat="1" applyFont="1" applyFill="1" applyBorder="1" applyAlignment="1" applyProtection="1">
      <alignment horizontal="justify" wrapText="1"/>
    </xf>
    <xf numFmtId="49" fontId="8" fillId="0" borderId="13" xfId="0" applyNumberFormat="1" applyFont="1" applyBorder="1" applyAlignment="1" applyProtection="1">
      <alignment horizontal="justify"/>
    </xf>
    <xf numFmtId="10" fontId="8" fillId="0" borderId="35" xfId="0" applyNumberFormat="1" applyFont="1" applyBorder="1" applyAlignment="1" applyProtection="1">
      <alignment horizontal="center"/>
    </xf>
    <xf numFmtId="0" fontId="8" fillId="0" borderId="25" xfId="0" applyNumberFormat="1" applyFont="1" applyFill="1" applyBorder="1" applyAlignment="1" applyProtection="1">
      <alignment horizontal="center" wrapText="1"/>
    </xf>
    <xf numFmtId="0" fontId="8" fillId="0" borderId="25" xfId="0" applyNumberFormat="1" applyFont="1" applyFill="1" applyBorder="1" applyAlignment="1" applyProtection="1">
      <alignment horizontal="center" wrapText="1"/>
      <protection locked="0"/>
    </xf>
    <xf numFmtId="0" fontId="8" fillId="28" borderId="13" xfId="0" applyNumberFormat="1" applyFont="1" applyFill="1" applyBorder="1" applyAlignment="1" applyProtection="1">
      <alignment horizontal="left" wrapText="1"/>
      <protection locked="0"/>
    </xf>
    <xf numFmtId="3" fontId="8" fillId="28" borderId="13" xfId="0" applyNumberFormat="1" applyFont="1" applyFill="1" applyBorder="1" applyAlignment="1" applyProtection="1">
      <protection locked="0"/>
    </xf>
    <xf numFmtId="0" fontId="8" fillId="0" borderId="25" xfId="0" applyNumberFormat="1" applyFont="1" applyFill="1" applyBorder="1" applyAlignment="1" applyProtection="1">
      <alignment horizontal="center"/>
      <protection locked="0"/>
    </xf>
    <xf numFmtId="0" fontId="8" fillId="28" borderId="13" xfId="0" applyNumberFormat="1" applyFont="1" applyFill="1" applyBorder="1" applyAlignment="1" applyProtection="1">
      <protection locked="0"/>
    </xf>
    <xf numFmtId="0" fontId="7" fillId="0" borderId="25" xfId="0" applyNumberFormat="1" applyFont="1" applyFill="1" applyBorder="1" applyAlignment="1" applyProtection="1">
      <alignment horizontal="center"/>
      <protection locked="0"/>
    </xf>
    <xf numFmtId="0" fontId="8" fillId="28" borderId="13" xfId="0" applyNumberFormat="1" applyFont="1" applyFill="1" applyBorder="1" applyAlignment="1" applyProtection="1">
      <alignment horizontal="left" vertical="center"/>
      <protection locked="0"/>
    </xf>
    <xf numFmtId="0" fontId="8" fillId="28" borderId="36" xfId="0" applyNumberFormat="1" applyFont="1" applyFill="1" applyBorder="1" applyAlignment="1" applyProtection="1">
      <alignment horizontal="left" vertical="center"/>
      <protection locked="0"/>
    </xf>
    <xf numFmtId="0" fontId="8" fillId="28" borderId="36" xfId="0" applyNumberFormat="1" applyFont="1" applyFill="1" applyBorder="1" applyAlignment="1" applyProtection="1">
      <alignment wrapText="1"/>
      <protection locked="0"/>
    </xf>
    <xf numFmtId="3" fontId="8" fillId="28" borderId="36" xfId="0" applyNumberFormat="1" applyFont="1" applyFill="1" applyBorder="1" applyAlignment="1" applyProtection="1">
      <protection locked="0"/>
    </xf>
    <xf numFmtId="10" fontId="8" fillId="28" borderId="37" xfId="0" applyNumberFormat="1" applyFont="1" applyFill="1" applyBorder="1" applyAlignment="1" applyProtection="1">
      <protection locked="0"/>
    </xf>
    <xf numFmtId="3" fontId="8" fillId="0" borderId="13" xfId="0" applyNumberFormat="1" applyFont="1" applyFill="1" applyBorder="1" applyAlignment="1" applyProtection="1">
      <alignment horizontal="center" vertical="center"/>
    </xf>
    <xf numFmtId="3" fontId="7" fillId="0" borderId="13" xfId="0" applyNumberFormat="1" applyFont="1" applyFill="1" applyBorder="1" applyAlignment="1" applyProtection="1">
      <alignment horizontal="center" vertical="center"/>
    </xf>
    <xf numFmtId="3" fontId="7" fillId="0" borderId="13" xfId="0" applyNumberFormat="1" applyFont="1" applyBorder="1" applyAlignment="1" applyProtection="1">
      <alignment horizontal="center" vertical="center" wrapText="1"/>
    </xf>
    <xf numFmtId="10" fontId="8" fillId="0" borderId="35" xfId="124" applyNumberFormat="1" applyFont="1" applyFill="1" applyBorder="1" applyAlignment="1" applyProtection="1">
      <alignment horizontal="center" vertical="center"/>
    </xf>
    <xf numFmtId="10" fontId="7" fillId="0" borderId="35" xfId="124" applyNumberFormat="1" applyFont="1" applyFill="1" applyBorder="1" applyAlignment="1" applyProtection="1">
      <alignment horizontal="center" vertical="center"/>
    </xf>
    <xf numFmtId="10" fontId="7" fillId="0" borderId="35" xfId="0" applyNumberFormat="1" applyFont="1" applyBorder="1" applyAlignment="1" applyProtection="1">
      <alignment horizontal="center" vertical="center" wrapText="1"/>
    </xf>
    <xf numFmtId="0" fontId="7" fillId="0" borderId="0" xfId="107" applyFont="1" applyFill="1" applyBorder="1" applyAlignment="1" applyProtection="1">
      <alignment horizontal="left"/>
    </xf>
    <xf numFmtId="0" fontId="16" fillId="0" borderId="0" xfId="109" applyFont="1" applyAlignment="1" applyProtection="1">
      <alignment horizontal="right"/>
    </xf>
    <xf numFmtId="0" fontId="16" fillId="0" borderId="0" xfId="109" applyFont="1" applyAlignment="1" applyProtection="1"/>
    <xf numFmtId="49" fontId="8" fillId="0" borderId="13" xfId="0" applyNumberFormat="1" applyFont="1" applyFill="1" applyBorder="1" applyAlignment="1" applyProtection="1">
      <alignment horizontal="justify"/>
    </xf>
    <xf numFmtId="0" fontId="8" fillId="0" borderId="0" xfId="109" applyFont="1" applyFill="1" applyAlignment="1" applyProtection="1">
      <alignment horizontal="center"/>
    </xf>
    <xf numFmtId="0" fontId="8" fillId="0" borderId="0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8" fillId="29" borderId="13" xfId="0" applyFont="1" applyFill="1" applyBorder="1" applyProtection="1">
      <protection locked="0"/>
    </xf>
    <xf numFmtId="0" fontId="8" fillId="0" borderId="0" xfId="0" applyFont="1" applyFill="1" applyBorder="1" applyProtection="1"/>
    <xf numFmtId="0" fontId="8" fillId="0" borderId="0" xfId="0" applyFont="1" applyFill="1" applyProtection="1"/>
    <xf numFmtId="0" fontId="7" fillId="0" borderId="0" xfId="0" applyFont="1" applyFill="1" applyBorder="1" applyProtection="1"/>
    <xf numFmtId="0" fontId="8" fillId="0" borderId="0" xfId="0" applyFont="1" applyFill="1" applyAlignment="1" applyProtection="1">
      <alignment wrapText="1"/>
    </xf>
    <xf numFmtId="0" fontId="7" fillId="0" borderId="0" xfId="0" applyFont="1" applyFill="1" applyBorder="1" applyAlignment="1" applyProtection="1">
      <alignment vertical="center" wrapText="1"/>
    </xf>
    <xf numFmtId="0" fontId="8" fillId="0" borderId="0" xfId="0" applyFont="1" applyFill="1" applyAlignment="1" applyProtection="1">
      <alignment horizontal="center"/>
    </xf>
    <xf numFmtId="0" fontId="10" fillId="0" borderId="13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Protection="1"/>
    <xf numFmtId="0" fontId="7" fillId="0" borderId="13" xfId="0" applyFont="1" applyFill="1" applyBorder="1" applyProtection="1">
      <protection locked="0"/>
    </xf>
    <xf numFmtId="0" fontId="7" fillId="30" borderId="13" xfId="0" applyFont="1" applyFill="1" applyBorder="1" applyProtection="1">
      <protection locked="0"/>
    </xf>
    <xf numFmtId="0" fontId="7" fillId="0" borderId="0" xfId="0" applyFont="1" applyFill="1" applyBorder="1" applyAlignment="1" applyProtection="1"/>
    <xf numFmtId="0" fontId="8" fillId="0" borderId="25" xfId="115" applyFont="1" applyFill="1" applyBorder="1" applyAlignment="1" applyProtection="1">
      <alignment vertical="center" wrapText="1"/>
    </xf>
    <xf numFmtId="3" fontId="7" fillId="0" borderId="42" xfId="115" applyNumberFormat="1" applyFont="1" applyFill="1" applyBorder="1" applyAlignment="1" applyProtection="1">
      <alignment horizontal="right" vertical="center" wrapText="1"/>
    </xf>
    <xf numFmtId="0" fontId="7" fillId="0" borderId="13" xfId="0" applyFont="1" applyBorder="1" applyAlignment="1" applyProtection="1">
      <alignment horizontal="right" wrapText="1"/>
    </xf>
    <xf numFmtId="0" fontId="8" fillId="0" borderId="0" xfId="0" applyFont="1" applyFill="1" applyBorder="1" applyAlignment="1" applyProtection="1"/>
    <xf numFmtId="0" fontId="8" fillId="0" borderId="0" xfId="0" applyFont="1" applyFill="1" applyBorder="1" applyAlignment="1" applyProtection="1">
      <alignment wrapText="1"/>
    </xf>
    <xf numFmtId="0" fontId="8" fillId="0" borderId="44" xfId="0" applyFont="1" applyFill="1" applyBorder="1" applyProtection="1"/>
    <xf numFmtId="0" fontId="7" fillId="28" borderId="39" xfId="115" applyFont="1" applyFill="1" applyBorder="1" applyAlignment="1" applyProtection="1">
      <alignment vertical="center" wrapText="1"/>
      <protection locked="0"/>
    </xf>
    <xf numFmtId="0" fontId="8" fillId="28" borderId="44" xfId="0" applyFont="1" applyFill="1" applyBorder="1" applyProtection="1">
      <protection locked="0"/>
    </xf>
    <xf numFmtId="0" fontId="7" fillId="28" borderId="45" xfId="115" applyFont="1" applyFill="1" applyBorder="1" applyAlignment="1" applyProtection="1">
      <alignment vertical="center" wrapText="1"/>
      <protection locked="0"/>
    </xf>
    <xf numFmtId="0" fontId="8" fillId="28" borderId="13" xfId="0" applyFont="1" applyFill="1" applyBorder="1" applyProtection="1">
      <protection locked="0"/>
    </xf>
    <xf numFmtId="0" fontId="7" fillId="28" borderId="5" xfId="115" applyFont="1" applyFill="1" applyBorder="1" applyAlignment="1" applyProtection="1">
      <alignment vertical="center" wrapText="1"/>
      <protection locked="0"/>
    </xf>
    <xf numFmtId="0" fontId="8" fillId="28" borderId="9" xfId="0" applyFont="1" applyFill="1" applyBorder="1" applyProtection="1">
      <protection locked="0"/>
    </xf>
    <xf numFmtId="0" fontId="8" fillId="0" borderId="0" xfId="0" applyFont="1" applyFill="1" applyBorder="1" applyAlignment="1" applyProtection="1">
      <alignment wrapText="1"/>
      <protection locked="0"/>
    </xf>
    <xf numFmtId="0" fontId="7" fillId="0" borderId="43" xfId="0" applyFont="1" applyFill="1" applyBorder="1" applyAlignment="1" applyProtection="1">
      <alignment wrapText="1"/>
    </xf>
    <xf numFmtId="3" fontId="7" fillId="0" borderId="13" xfId="112" applyFont="1" applyBorder="1" applyAlignment="1" applyProtection="1">
      <alignment horizontal="center" vertical="center" wrapText="1"/>
    </xf>
    <xf numFmtId="3" fontId="7" fillId="0" borderId="13" xfId="112" applyFont="1" applyBorder="1" applyAlignment="1" applyProtection="1">
      <alignment vertical="center" wrapText="1"/>
    </xf>
    <xf numFmtId="3" fontId="8" fillId="0" borderId="13" xfId="112" applyFont="1" applyBorder="1" applyProtection="1">
      <alignment horizontal="right" vertical="center"/>
    </xf>
    <xf numFmtId="3" fontId="7" fillId="0" borderId="13" xfId="118" applyFont="1" applyBorder="1" applyAlignment="1" applyProtection="1">
      <alignment horizontal="right" vertical="center" wrapText="1"/>
    </xf>
    <xf numFmtId="3" fontId="8" fillId="0" borderId="0" xfId="118" applyFont="1" applyBorder="1" applyAlignment="1" applyProtection="1">
      <alignment vertical="center" wrapText="1"/>
    </xf>
    <xf numFmtId="3" fontId="8" fillId="0" borderId="0" xfId="112" applyFont="1" applyBorder="1" applyProtection="1">
      <alignment horizontal="right" vertical="center"/>
    </xf>
    <xf numFmtId="3" fontId="8" fillId="0" borderId="13" xfId="112" applyFont="1" applyBorder="1" applyAlignment="1" applyProtection="1">
      <alignment vertical="center"/>
    </xf>
    <xf numFmtId="3" fontId="7" fillId="0" borderId="13" xfId="112" applyFont="1" applyBorder="1" applyProtection="1">
      <alignment horizontal="right" vertical="center"/>
    </xf>
    <xf numFmtId="3" fontId="7" fillId="0" borderId="13" xfId="112" applyFont="1" applyBorder="1" applyAlignment="1" applyProtection="1">
      <alignment vertical="center"/>
    </xf>
    <xf numFmtId="4" fontId="8" fillId="29" borderId="13" xfId="112" applyNumberFormat="1" applyFont="1" applyFill="1" applyBorder="1" applyProtection="1">
      <alignment horizontal="right" vertical="center"/>
      <protection locked="0"/>
    </xf>
    <xf numFmtId="4" fontId="8" fillId="29" borderId="13" xfId="112" applyNumberFormat="1" applyFont="1" applyFill="1" applyBorder="1" applyAlignment="1" applyProtection="1">
      <alignment vertical="center"/>
      <protection locked="0"/>
    </xf>
    <xf numFmtId="0" fontId="7" fillId="0" borderId="0" xfId="99" applyFont="1" applyFill="1" applyBorder="1" applyAlignment="1" applyProtection="1">
      <alignment horizontal="left"/>
    </xf>
    <xf numFmtId="0" fontId="7" fillId="0" borderId="0" xfId="99" applyFont="1" applyFill="1" applyBorder="1" applyAlignment="1" applyProtection="1"/>
    <xf numFmtId="3" fontId="8" fillId="0" borderId="0" xfId="118" applyFont="1" applyBorder="1" applyProtection="1">
      <alignment horizontal="right" vertical="center"/>
    </xf>
    <xf numFmtId="3" fontId="8" fillId="0" borderId="0" xfId="112" applyFont="1" applyBorder="1" applyAlignment="1" applyProtection="1">
      <alignment horizontal="center" vertical="center"/>
    </xf>
    <xf numFmtId="3" fontId="8" fillId="0" borderId="13" xfId="0" applyNumberFormat="1" applyFont="1" applyBorder="1" applyAlignment="1" applyProtection="1">
      <alignment horizontal="left" vertical="center" wrapText="1"/>
      <protection locked="0"/>
    </xf>
    <xf numFmtId="3" fontId="7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99" applyFont="1" applyFill="1" applyBorder="1" applyAlignment="1" applyProtection="1">
      <alignment horizontal="centerContinuous" vertical="center" wrapText="1"/>
    </xf>
    <xf numFmtId="0" fontId="7" fillId="0" borderId="0" xfId="99" applyFont="1" applyFill="1" applyBorder="1" applyAlignment="1" applyProtection="1">
      <alignment vertical="center" wrapText="1"/>
    </xf>
    <xf numFmtId="0" fontId="7" fillId="0" borderId="0" xfId="99" applyFont="1" applyFill="1" applyBorder="1" applyAlignment="1" applyProtection="1">
      <alignment horizontal="right"/>
    </xf>
    <xf numFmtId="3" fontId="8" fillId="29" borderId="13" xfId="115" applyNumberFormat="1" applyFont="1" applyFill="1" applyBorder="1" applyAlignment="1" applyProtection="1">
      <alignment horizontal="right" vertical="center" wrapText="1"/>
      <protection locked="0"/>
    </xf>
    <xf numFmtId="3" fontId="8" fillId="0" borderId="0" xfId="99" applyNumberFormat="1" applyFont="1" applyFill="1" applyBorder="1" applyAlignment="1" applyProtection="1"/>
    <xf numFmtId="0" fontId="8" fillId="0" borderId="0" xfId="103" applyFont="1" applyBorder="1" applyAlignment="1" applyProtection="1">
      <alignment horizontal="center" vertical="center" wrapText="1"/>
    </xf>
    <xf numFmtId="179" fontId="8" fillId="0" borderId="0" xfId="45" applyNumberFormat="1" applyFont="1" applyBorder="1" applyAlignment="1" applyProtection="1">
      <alignment horizontal="centerContinuous"/>
    </xf>
    <xf numFmtId="0" fontId="8" fillId="0" borderId="0" xfId="114" applyFont="1" applyBorder="1" applyAlignment="1" applyProtection="1">
      <alignment horizontal="center" vertical="center" wrapText="1"/>
    </xf>
    <xf numFmtId="0" fontId="7" fillId="0" borderId="13" xfId="115" applyFont="1" applyFill="1" applyBorder="1" applyAlignment="1" applyProtection="1">
      <alignment horizontal="right" wrapText="1"/>
    </xf>
    <xf numFmtId="0" fontId="7" fillId="0" borderId="13" xfId="99" applyFont="1" applyFill="1" applyBorder="1" applyProtection="1">
      <protection locked="0"/>
    </xf>
    <xf numFmtId="0" fontId="7" fillId="29" borderId="13" xfId="99" applyFont="1" applyFill="1" applyBorder="1" applyProtection="1">
      <protection locked="0"/>
    </xf>
    <xf numFmtId="0" fontId="7" fillId="0" borderId="13" xfId="99" applyFont="1" applyFill="1" applyBorder="1" applyAlignment="1" applyProtection="1">
      <alignment horizontal="right"/>
    </xf>
    <xf numFmtId="0" fontId="7" fillId="0" borderId="0" xfId="115" applyFont="1" applyFill="1" applyBorder="1" applyAlignment="1" applyProtection="1"/>
    <xf numFmtId="0" fontId="8" fillId="0" borderId="0" xfId="117" applyFont="1" applyAlignment="1" applyProtection="1">
      <alignment horizontal="left"/>
      <protection locked="0"/>
    </xf>
    <xf numFmtId="0" fontId="8" fillId="0" borderId="0" xfId="117" applyFont="1" applyProtection="1">
      <protection locked="0"/>
    </xf>
    <xf numFmtId="3" fontId="7" fillId="0" borderId="0" xfId="100" applyNumberFormat="1" applyFont="1" applyFill="1" applyBorder="1" applyAlignment="1" applyProtection="1">
      <alignment horizontal="left" vertical="center"/>
    </xf>
    <xf numFmtId="0" fontId="7" fillId="0" borderId="0" xfId="100" applyFont="1" applyFill="1" applyBorder="1" applyProtection="1"/>
    <xf numFmtId="0" fontId="7" fillId="0" borderId="0" xfId="100" applyFont="1" applyFill="1" applyBorder="1" applyAlignment="1" applyProtection="1">
      <alignment horizontal="center" vertical="center" wrapText="1"/>
    </xf>
    <xf numFmtId="0" fontId="7" fillId="0" borderId="0" xfId="100" applyFont="1" applyFill="1" applyBorder="1" applyAlignment="1" applyProtection="1">
      <alignment vertical="top"/>
    </xf>
    <xf numFmtId="3" fontId="7" fillId="0" borderId="13" xfId="47" applyNumberFormat="1" applyFont="1" applyFill="1" applyBorder="1" applyAlignment="1" applyProtection="1">
      <alignment horizontal="center" vertical="center" wrapText="1"/>
    </xf>
    <xf numFmtId="3" fontId="7" fillId="0" borderId="13" xfId="44" applyNumberFormat="1" applyFont="1" applyFill="1" applyBorder="1" applyAlignment="1" applyProtection="1">
      <alignment horizontal="center" vertical="center" wrapText="1"/>
    </xf>
    <xf numFmtId="0" fontId="7" fillId="0" borderId="13" xfId="100" applyFont="1" applyFill="1" applyBorder="1" applyAlignment="1" applyProtection="1">
      <alignment horizontal="center" vertical="center" wrapText="1"/>
    </xf>
    <xf numFmtId="3" fontId="8" fillId="0" borderId="0" xfId="97" applyFont="1" applyBorder="1" applyProtection="1">
      <alignment horizontal="right" vertical="center"/>
    </xf>
    <xf numFmtId="0" fontId="8" fillId="0" borderId="0" xfId="114" applyFont="1" applyFill="1" applyBorder="1" applyAlignment="1" applyProtection="1">
      <alignment horizontal="left" vertical="center" wrapText="1" indent="1"/>
    </xf>
    <xf numFmtId="3" fontId="7" fillId="0" borderId="0" xfId="100" applyNumberFormat="1" applyFont="1" applyFill="1" applyBorder="1" applyAlignment="1" applyProtection="1"/>
    <xf numFmtId="0" fontId="8" fillId="0" borderId="0" xfId="114" applyFont="1" applyFill="1" applyBorder="1" applyAlignment="1" applyProtection="1">
      <alignment wrapText="1"/>
    </xf>
    <xf numFmtId="0" fontId="7" fillId="0" borderId="0" xfId="100" applyFont="1" applyFill="1" applyBorder="1" applyAlignment="1" applyProtection="1">
      <alignment horizontal="right"/>
    </xf>
    <xf numFmtId="3" fontId="8" fillId="35" borderId="13" xfId="115" applyNumberFormat="1" applyFont="1" applyFill="1" applyBorder="1" applyAlignment="1" applyProtection="1">
      <alignment horizontal="right" vertical="center" wrapText="1"/>
    </xf>
    <xf numFmtId="3" fontId="8" fillId="0" borderId="13" xfId="115" applyNumberFormat="1" applyFont="1" applyFill="1" applyBorder="1" applyAlignment="1" applyProtection="1">
      <alignment vertical="center" wrapText="1"/>
    </xf>
    <xf numFmtId="0" fontId="8" fillId="0" borderId="0" xfId="116" applyFont="1" applyAlignment="1" applyProtection="1">
      <alignment horizontal="center"/>
    </xf>
    <xf numFmtId="0" fontId="8" fillId="0" borderId="0" xfId="116" applyFont="1" applyAlignment="1" applyProtection="1">
      <alignment horizontal="right"/>
    </xf>
    <xf numFmtId="3" fontId="7" fillId="0" borderId="13" xfId="115" applyNumberFormat="1" applyFont="1" applyFill="1" applyBorder="1" applyAlignment="1" applyProtection="1">
      <alignment horizontal="center" vertical="center" wrapText="1"/>
    </xf>
    <xf numFmtId="3" fontId="8" fillId="0" borderId="0" xfId="115" applyNumberFormat="1" applyFont="1" applyFill="1" applyBorder="1" applyAlignment="1" applyProtection="1">
      <alignment horizontal="right" vertical="center" wrapText="1"/>
    </xf>
    <xf numFmtId="3" fontId="8" fillId="0" borderId="0" xfId="115" applyNumberFormat="1" applyFont="1" applyFill="1" applyBorder="1" applyAlignment="1" applyProtection="1"/>
    <xf numFmtId="0" fontId="7" fillId="0" borderId="0" xfId="161" applyFont="1" applyFill="1" applyBorder="1" applyAlignment="1" applyProtection="1">
      <alignment horizontal="center" vertical="center" wrapText="1"/>
    </xf>
    <xf numFmtId="0" fontId="7" fillId="0" borderId="13" xfId="161" applyFont="1" applyFill="1" applyBorder="1" applyAlignment="1" applyProtection="1">
      <alignment horizontal="center" vertical="center" wrapText="1"/>
    </xf>
    <xf numFmtId="3" fontId="9" fillId="0" borderId="0" xfId="115" applyNumberFormat="1" applyFont="1" applyFill="1" applyBorder="1" applyAlignment="1" applyProtection="1"/>
    <xf numFmtId="0" fontId="15" fillId="0" borderId="0" xfId="163" applyFont="1" applyFill="1" applyProtection="1"/>
    <xf numFmtId="0" fontId="8" fillId="0" borderId="0" xfId="163" applyFont="1" applyFill="1" applyAlignment="1" applyProtection="1">
      <alignment vertical="center"/>
    </xf>
    <xf numFmtId="3" fontId="7" fillId="28" borderId="13" xfId="161" applyNumberFormat="1" applyFont="1" applyFill="1" applyBorder="1" applyAlignment="1" applyProtection="1">
      <alignment vertical="center" wrapText="1"/>
      <protection locked="0"/>
    </xf>
    <xf numFmtId="0" fontId="7" fillId="0" borderId="0" xfId="161" applyFont="1" applyFill="1" applyBorder="1" applyAlignment="1" applyProtection="1">
      <alignment vertical="center" wrapText="1"/>
    </xf>
    <xf numFmtId="0" fontId="19" fillId="0" borderId="13" xfId="163" applyFont="1" applyFill="1" applyBorder="1" applyProtection="1"/>
    <xf numFmtId="0" fontId="16" fillId="0" borderId="13" xfId="161" applyFont="1" applyFill="1" applyBorder="1" applyAlignment="1" applyProtection="1">
      <alignment horizontal="center" vertical="center" wrapText="1"/>
    </xf>
    <xf numFmtId="3" fontId="16" fillId="0" borderId="13" xfId="161" applyNumberFormat="1" applyFont="1" applyFill="1" applyBorder="1" applyAlignment="1" applyProtection="1">
      <alignment horizontal="center" vertical="center" wrapText="1" shrinkToFit="1"/>
    </xf>
    <xf numFmtId="0" fontId="8" fillId="0" borderId="13" xfId="163" applyFont="1" applyFill="1" applyBorder="1" applyAlignment="1" applyProtection="1">
      <alignment horizontal="center"/>
    </xf>
    <xf numFmtId="0" fontId="8" fillId="0" borderId="0" xfId="163" applyFont="1" applyFill="1" applyProtection="1"/>
    <xf numFmtId="3" fontId="7" fillId="0" borderId="13" xfId="46" applyNumberFormat="1" applyFont="1" applyFill="1" applyBorder="1" applyAlignment="1" applyProtection="1">
      <alignment vertical="center" wrapText="1"/>
    </xf>
    <xf numFmtId="0" fontId="8" fillId="0" borderId="13" xfId="114" applyNumberFormat="1" applyFont="1" applyFill="1" applyBorder="1" applyAlignment="1" applyProtection="1">
      <alignment horizontal="right" vertical="center" wrapText="1"/>
    </xf>
    <xf numFmtId="3" fontId="8" fillId="28" borderId="13" xfId="161" applyNumberFormat="1" applyFont="1" applyFill="1" applyBorder="1" applyAlignment="1" applyProtection="1">
      <alignment vertical="center" wrapText="1"/>
      <protection locked="0"/>
    </xf>
    <xf numFmtId="0" fontId="8" fillId="0" borderId="13" xfId="163" applyFont="1" applyFill="1" applyBorder="1" applyAlignment="1" applyProtection="1">
      <alignment horizontal="right"/>
    </xf>
    <xf numFmtId="3" fontId="8" fillId="28" borderId="13" xfId="164" applyNumberFormat="1" applyFont="1" applyFill="1" applyBorder="1" applyAlignment="1" applyProtection="1">
      <alignment horizontal="right" vertical="center" wrapText="1"/>
      <protection locked="0"/>
    </xf>
    <xf numFmtId="0" fontId="8" fillId="0" borderId="13" xfId="163" applyFont="1" applyFill="1" applyBorder="1" applyAlignment="1" applyProtection="1">
      <alignment horizontal="right" wrapText="1"/>
    </xf>
    <xf numFmtId="3" fontId="8" fillId="0" borderId="13" xfId="43" applyNumberFormat="1" applyFont="1" applyFill="1" applyBorder="1" applyAlignment="1" applyProtection="1">
      <alignment horizontal="right"/>
    </xf>
    <xf numFmtId="3" fontId="8" fillId="28" borderId="13" xfId="43" applyNumberFormat="1" applyFont="1" applyFill="1" applyBorder="1" applyAlignment="1" applyProtection="1">
      <alignment horizontal="right"/>
      <protection locked="0"/>
    </xf>
    <xf numFmtId="3" fontId="7" fillId="0" borderId="13" xfId="161" applyNumberFormat="1" applyFont="1" applyFill="1" applyBorder="1" applyAlignment="1" applyProtection="1">
      <alignment vertical="center" wrapText="1"/>
    </xf>
    <xf numFmtId="0" fontId="7" fillId="0" borderId="13" xfId="161" applyFont="1" applyFill="1" applyBorder="1" applyAlignment="1" applyProtection="1">
      <alignment horizontal="right" vertical="center" wrapText="1"/>
    </xf>
    <xf numFmtId="0" fontId="8" fillId="0" borderId="13" xfId="163" applyFont="1" applyFill="1" applyBorder="1" applyProtection="1"/>
    <xf numFmtId="0" fontId="8" fillId="0" borderId="13" xfId="161" applyFont="1" applyFill="1" applyBorder="1" applyAlignment="1" applyProtection="1">
      <alignment horizontal="right" vertical="center" wrapText="1"/>
    </xf>
    <xf numFmtId="3" fontId="8" fillId="0" borderId="13" xfId="161" applyNumberFormat="1" applyFont="1" applyFill="1" applyBorder="1" applyAlignment="1" applyProtection="1">
      <alignment vertical="center" wrapText="1"/>
    </xf>
    <xf numFmtId="0" fontId="7" fillId="0" borderId="13" xfId="161" applyFont="1" applyFill="1" applyBorder="1" applyAlignment="1" applyProtection="1">
      <alignment horizontal="left" vertical="center" wrapText="1"/>
    </xf>
    <xf numFmtId="0" fontId="8" fillId="0" borderId="0" xfId="117" applyFont="1" applyAlignment="1" applyProtection="1">
      <alignment horizontal="left"/>
    </xf>
    <xf numFmtId="0" fontId="59" fillId="0" borderId="0" xfId="163" applyFont="1" applyFill="1" applyProtection="1"/>
    <xf numFmtId="0" fontId="8" fillId="0" borderId="0" xfId="92" applyFont="1" applyProtection="1"/>
    <xf numFmtId="0" fontId="8" fillId="0" borderId="0" xfId="92" applyFont="1" applyBorder="1" applyProtection="1"/>
    <xf numFmtId="0" fontId="64" fillId="0" borderId="13" xfId="0" applyFont="1" applyBorder="1" applyAlignment="1" applyProtection="1">
      <alignment horizontal="center" vertical="center"/>
    </xf>
    <xf numFmtId="0" fontId="64" fillId="0" borderId="13" xfId="0" applyFont="1" applyBorder="1" applyAlignment="1" applyProtection="1">
      <alignment horizontal="center" vertical="center" wrapText="1"/>
    </xf>
    <xf numFmtId="0" fontId="8" fillId="0" borderId="13" xfId="92" applyFont="1" applyBorder="1" applyAlignment="1" applyProtection="1">
      <alignment vertical="center" wrapText="1"/>
    </xf>
    <xf numFmtId="167" fontId="8" fillId="0" borderId="13" xfId="92" applyNumberFormat="1" applyFont="1" applyBorder="1" applyProtection="1"/>
    <xf numFmtId="3" fontId="8" fillId="0" borderId="0" xfId="92" applyNumberFormat="1" applyFont="1" applyProtection="1"/>
    <xf numFmtId="0" fontId="8" fillId="0" borderId="13" xfId="92" applyFont="1" applyBorder="1" applyAlignment="1" applyProtection="1">
      <alignment horizontal="right" vertical="center" wrapText="1"/>
    </xf>
    <xf numFmtId="167" fontId="8" fillId="28" borderId="13" xfId="46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Protection="1"/>
    <xf numFmtId="0" fontId="8" fillId="0" borderId="13" xfId="92" applyFont="1" applyFill="1" applyBorder="1" applyAlignment="1" applyProtection="1">
      <alignment vertical="center" wrapText="1"/>
    </xf>
    <xf numFmtId="0" fontId="8" fillId="0" borderId="0" xfId="92" applyFont="1" applyFill="1" applyProtection="1"/>
    <xf numFmtId="0" fontId="7" fillId="0" borderId="13" xfId="92" applyFont="1" applyFill="1" applyBorder="1" applyAlignment="1" applyProtection="1">
      <alignment vertical="center" wrapText="1"/>
    </xf>
    <xf numFmtId="3" fontId="7" fillId="0" borderId="13" xfId="92" applyNumberFormat="1" applyFont="1" applyFill="1" applyBorder="1" applyProtection="1"/>
    <xf numFmtId="3" fontId="8" fillId="0" borderId="0" xfId="92" applyNumberFormat="1" applyFont="1" applyBorder="1" applyProtection="1"/>
    <xf numFmtId="0" fontId="8" fillId="0" borderId="0" xfId="117" applyFont="1" applyProtection="1"/>
    <xf numFmtId="0" fontId="7" fillId="0" borderId="0" xfId="92" applyFont="1" applyBorder="1" applyAlignment="1" applyProtection="1">
      <alignment wrapText="1"/>
    </xf>
    <xf numFmtId="0" fontId="0" fillId="0" borderId="0" xfId="0" applyProtection="1"/>
    <xf numFmtId="0" fontId="64" fillId="0" borderId="13" xfId="0" applyFont="1" applyBorder="1" applyAlignment="1" applyProtection="1">
      <alignment horizontal="right" wrapText="1"/>
    </xf>
    <xf numFmtId="3" fontId="8" fillId="0" borderId="13" xfId="113" applyNumberFormat="1" applyFont="1" applyFill="1" applyBorder="1" applyProtection="1">
      <alignment horizontal="center" vertical="center" wrapText="1"/>
    </xf>
    <xf numFmtId="0" fontId="19" fillId="0" borderId="0" xfId="100" applyFont="1" applyFill="1" applyBorder="1" applyAlignment="1" applyProtection="1"/>
    <xf numFmtId="0" fontId="10" fillId="0" borderId="0" xfId="100" applyFont="1" applyFill="1" applyBorder="1" applyProtection="1"/>
    <xf numFmtId="0" fontId="8" fillId="0" borderId="0" xfId="114" applyFont="1" applyFill="1" applyBorder="1" applyAlignment="1" applyProtection="1">
      <alignment vertical="center"/>
    </xf>
    <xf numFmtId="3" fontId="8" fillId="35" borderId="0" xfId="97" applyFont="1" applyFill="1" applyBorder="1" applyProtection="1">
      <alignment horizontal="right" vertical="center"/>
    </xf>
    <xf numFmtId="3" fontId="8" fillId="0" borderId="13" xfId="47" applyNumberFormat="1" applyFont="1" applyBorder="1" applyAlignment="1" applyProtection="1">
      <alignment horizontal="right" vertical="center"/>
    </xf>
    <xf numFmtId="0" fontId="8" fillId="0" borderId="0" xfId="115" applyFont="1" applyFill="1" applyBorder="1" applyAlignment="1" applyProtection="1">
      <alignment horizontal="center" vertical="center" wrapText="1"/>
    </xf>
    <xf numFmtId="0" fontId="7" fillId="35" borderId="0" xfId="99" applyFont="1" applyFill="1" applyBorder="1" applyProtection="1"/>
    <xf numFmtId="0" fontId="7" fillId="0" borderId="0" xfId="115" applyFont="1" applyFill="1" applyBorder="1" applyAlignment="1" applyProtection="1">
      <alignment vertical="center"/>
    </xf>
    <xf numFmtId="0" fontId="7" fillId="0" borderId="0" xfId="115" applyFont="1" applyFill="1" applyBorder="1" applyAlignment="1" applyProtection="1">
      <alignment horizontal="center" vertical="center"/>
    </xf>
    <xf numFmtId="0" fontId="65" fillId="0" borderId="0" xfId="0" applyFont="1" applyProtection="1"/>
    <xf numFmtId="0" fontId="66" fillId="0" borderId="0" xfId="0" applyFont="1" applyProtection="1"/>
    <xf numFmtId="3" fontId="66" fillId="0" borderId="0" xfId="0" applyNumberFormat="1" applyFont="1" applyProtection="1"/>
    <xf numFmtId="0" fontId="66" fillId="0" borderId="0" xfId="0" applyFont="1" applyAlignment="1" applyProtection="1">
      <alignment wrapText="1"/>
    </xf>
    <xf numFmtId="0" fontId="8" fillId="35" borderId="0" xfId="113" applyFont="1" applyFill="1" applyBorder="1" applyProtection="1">
      <alignment horizontal="center" vertical="center" wrapText="1"/>
    </xf>
    <xf numFmtId="0" fontId="66" fillId="35" borderId="0" xfId="0" applyFont="1" applyFill="1" applyProtection="1"/>
    <xf numFmtId="3" fontId="8" fillId="0" borderId="13" xfId="46" applyNumberFormat="1" applyFont="1" applyFill="1" applyBorder="1" applyAlignment="1" applyProtection="1">
      <alignment vertical="center" wrapText="1"/>
    </xf>
    <xf numFmtId="3" fontId="8" fillId="0" borderId="9" xfId="46" applyNumberFormat="1" applyFont="1" applyFill="1" applyBorder="1" applyAlignment="1" applyProtection="1">
      <alignment vertical="center" wrapText="1"/>
    </xf>
    <xf numFmtId="0" fontId="7" fillId="0" borderId="13" xfId="115" applyFont="1" applyFill="1" applyBorder="1" applyAlignment="1" applyProtection="1">
      <alignment horizontal="center" vertical="center" wrapText="1"/>
    </xf>
    <xf numFmtId="0" fontId="7" fillId="0" borderId="13" xfId="113" applyFont="1" applyBorder="1" applyAlignment="1" applyProtection="1">
      <alignment horizontal="center" vertical="center" wrapText="1"/>
    </xf>
    <xf numFmtId="0" fontId="7" fillId="0" borderId="26" xfId="113" applyFont="1" applyBorder="1" applyAlignment="1" applyProtection="1">
      <alignment horizontal="center" vertical="center" wrapText="1"/>
    </xf>
    <xf numFmtId="0" fontId="7" fillId="0" borderId="26" xfId="113" applyFont="1" applyFill="1" applyBorder="1" applyAlignment="1" applyProtection="1">
      <alignment horizontal="center" vertical="center" wrapText="1"/>
    </xf>
    <xf numFmtId="0" fontId="8" fillId="0" borderId="0" xfId="116" applyFont="1" applyAlignment="1" applyProtection="1">
      <alignment horizontal="left"/>
      <protection locked="0"/>
    </xf>
    <xf numFmtId="0" fontId="7" fillId="0" borderId="0" xfId="115" applyFont="1" applyFill="1" applyBorder="1" applyAlignment="1" applyProtection="1">
      <alignment horizontal="center" vertical="center"/>
    </xf>
    <xf numFmtId="0" fontId="7" fillId="0" borderId="0" xfId="113" applyFont="1" applyBorder="1" applyAlignment="1" applyProtection="1">
      <alignment horizontal="center" vertical="center"/>
    </xf>
    <xf numFmtId="0" fontId="7" fillId="0" borderId="0" xfId="100" applyFont="1" applyFill="1" applyBorder="1" applyAlignment="1" applyProtection="1">
      <alignment horizontal="center" vertical="center"/>
    </xf>
    <xf numFmtId="0" fontId="7" fillId="0" borderId="0" xfId="100" applyFont="1" applyFill="1" applyBorder="1" applyAlignment="1" applyProtection="1">
      <alignment horizontal="center" vertical="center" wrapText="1"/>
    </xf>
    <xf numFmtId="0" fontId="7" fillId="0" borderId="0" xfId="100" applyFont="1" applyFill="1" applyBorder="1" applyAlignment="1" applyProtection="1">
      <alignment horizontal="right" vertical="center"/>
    </xf>
    <xf numFmtId="0" fontId="7" fillId="0" borderId="0" xfId="165" applyFont="1" applyFill="1" applyBorder="1" applyProtection="1">
      <protection locked="0"/>
    </xf>
    <xf numFmtId="0" fontId="8" fillId="0" borderId="0" xfId="166" applyFont="1" applyAlignment="1" applyProtection="1">
      <alignment horizontal="left"/>
      <protection locked="0"/>
    </xf>
    <xf numFmtId="0" fontId="8" fillId="0" borderId="0" xfId="166" applyFont="1" applyProtection="1">
      <protection locked="0"/>
    </xf>
    <xf numFmtId="0" fontId="7" fillId="0" borderId="0" xfId="165" applyFont="1" applyFill="1" applyBorder="1" applyProtection="1"/>
    <xf numFmtId="0" fontId="7" fillId="0" borderId="13" xfId="165" applyFont="1" applyFill="1" applyBorder="1" applyAlignment="1" applyProtection="1">
      <alignment horizontal="center" vertical="center" wrapText="1"/>
    </xf>
    <xf numFmtId="3" fontId="7" fillId="0" borderId="13" xfId="47" applyNumberFormat="1" applyFont="1" applyBorder="1" applyAlignment="1" applyProtection="1">
      <alignment horizontal="right" vertical="center"/>
    </xf>
    <xf numFmtId="0" fontId="7" fillId="0" borderId="0" xfId="99" applyFont="1" applyFill="1" applyBorder="1" applyProtection="1">
      <protection locked="0"/>
    </xf>
    <xf numFmtId="0" fontId="8" fillId="0" borderId="0" xfId="115" applyFont="1" applyBorder="1" applyAlignment="1" applyProtection="1">
      <alignment horizontal="center" vertical="center" wrapText="1"/>
      <protection locked="0"/>
    </xf>
    <xf numFmtId="0" fontId="8" fillId="0" borderId="0" xfId="116" applyFont="1" applyAlignment="1" applyProtection="1">
      <alignment horizontal="right"/>
      <protection locked="0"/>
    </xf>
    <xf numFmtId="0" fontId="67" fillId="0" borderId="0" xfId="99" applyFont="1" applyFill="1" applyBorder="1" applyProtection="1"/>
    <xf numFmtId="0" fontId="67" fillId="0" borderId="0" xfId="99" applyFont="1" applyFill="1" applyBorder="1" applyAlignment="1" applyProtection="1">
      <alignment vertical="center"/>
    </xf>
    <xf numFmtId="0" fontId="67" fillId="0" borderId="0" xfId="115" applyFont="1" applyFill="1" applyBorder="1" applyAlignment="1" applyProtection="1">
      <alignment horizontal="right" vertical="center"/>
    </xf>
    <xf numFmtId="0" fontId="8" fillId="0" borderId="0" xfId="115" applyFont="1" applyFill="1" applyBorder="1" applyAlignment="1" applyProtection="1">
      <alignment horizontal="left"/>
      <protection locked="0"/>
    </xf>
    <xf numFmtId="0" fontId="8" fillId="0" borderId="0" xfId="113" applyFont="1" applyBorder="1" applyAlignment="1" applyProtection="1">
      <alignment horizontal="left" wrapText="1"/>
      <protection locked="0"/>
    </xf>
    <xf numFmtId="3" fontId="7" fillId="0" borderId="13" xfId="113" applyNumberFormat="1" applyFont="1" applyFill="1" applyBorder="1" applyProtection="1">
      <alignment horizontal="center" vertical="center" wrapText="1"/>
    </xf>
    <xf numFmtId="3" fontId="12" fillId="0" borderId="13" xfId="0" applyNumberFormat="1" applyFont="1" applyBorder="1" applyAlignment="1" applyProtection="1">
      <alignment vertical="center"/>
    </xf>
    <xf numFmtId="3" fontId="12" fillId="35" borderId="13" xfId="0" applyNumberFormat="1" applyFont="1" applyFill="1" applyBorder="1" applyAlignment="1" applyProtection="1">
      <alignment vertical="center"/>
    </xf>
    <xf numFmtId="3" fontId="64" fillId="0" borderId="13" xfId="0" applyNumberFormat="1" applyFont="1" applyBorder="1" applyAlignment="1" applyProtection="1">
      <alignment vertical="center"/>
    </xf>
    <xf numFmtId="3" fontId="7" fillId="0" borderId="0" xfId="100" applyNumberFormat="1" applyFont="1" applyFill="1" applyBorder="1" applyAlignment="1" applyProtection="1">
      <alignment horizontal="center" vertical="center"/>
    </xf>
    <xf numFmtId="3" fontId="7" fillId="0" borderId="0" xfId="100" applyNumberFormat="1" applyFont="1" applyFill="1" applyBorder="1" applyAlignment="1" applyProtection="1">
      <alignment horizontal="center" vertical="center"/>
    </xf>
    <xf numFmtId="3" fontId="7" fillId="0" borderId="43" xfId="100" applyNumberFormat="1" applyFont="1" applyFill="1" applyBorder="1" applyAlignment="1" applyProtection="1">
      <alignment horizontal="center" vertical="center"/>
    </xf>
    <xf numFmtId="0" fontId="12" fillId="0" borderId="0" xfId="0" applyFont="1" applyFill="1" applyProtection="1"/>
    <xf numFmtId="3" fontId="7" fillId="28" borderId="37" xfId="161" applyNumberFormat="1" applyFont="1" applyFill="1" applyBorder="1" applyAlignment="1" applyProtection="1">
      <alignment vertical="center" wrapText="1"/>
      <protection locked="0"/>
    </xf>
    <xf numFmtId="3" fontId="7" fillId="0" borderId="13" xfId="163" applyNumberFormat="1" applyFont="1" applyFill="1" applyBorder="1" applyProtection="1"/>
    <xf numFmtId="0" fontId="7" fillId="0" borderId="41" xfId="161" applyFont="1" applyFill="1" applyBorder="1" applyAlignment="1" applyProtection="1">
      <alignment vertical="center" wrapText="1"/>
    </xf>
    <xf numFmtId="3" fontId="7" fillId="0" borderId="34" xfId="161" applyNumberFormat="1" applyFont="1" applyFill="1" applyBorder="1" applyAlignment="1" applyProtection="1">
      <alignment vertical="center" wrapText="1"/>
    </xf>
    <xf numFmtId="0" fontId="7" fillId="0" borderId="25" xfId="161" applyFont="1" applyFill="1" applyBorder="1" applyAlignment="1" applyProtection="1">
      <alignment vertical="center" wrapText="1"/>
    </xf>
    <xf numFmtId="3" fontId="7" fillId="0" borderId="35" xfId="161" applyNumberFormat="1" applyFont="1" applyFill="1" applyBorder="1" applyAlignment="1" applyProtection="1">
      <alignment vertical="center" wrapText="1"/>
    </xf>
    <xf numFmtId="0" fontId="7" fillId="0" borderId="38" xfId="161" applyFont="1" applyFill="1" applyBorder="1" applyAlignment="1" applyProtection="1">
      <alignment vertical="center" wrapText="1"/>
    </xf>
    <xf numFmtId="167" fontId="7" fillId="0" borderId="13" xfId="161" applyNumberFormat="1" applyFont="1" applyFill="1" applyBorder="1" applyAlignment="1" applyProtection="1">
      <alignment horizontal="center" vertical="center" wrapText="1"/>
    </xf>
    <xf numFmtId="0" fontId="8" fillId="0" borderId="13" xfId="161" applyFont="1" applyFill="1" applyBorder="1" applyAlignment="1" applyProtection="1">
      <alignment vertical="center" wrapText="1"/>
    </xf>
    <xf numFmtId="0" fontId="8" fillId="0" borderId="13" xfId="0" applyFont="1" applyFill="1" applyBorder="1" applyAlignment="1" applyProtection="1">
      <alignment horizontal="center"/>
    </xf>
    <xf numFmtId="167" fontId="7" fillId="35" borderId="13" xfId="162" applyNumberFormat="1" applyFont="1" applyFill="1" applyBorder="1" applyAlignment="1" applyProtection="1">
      <alignment vertical="center" wrapText="1"/>
    </xf>
    <xf numFmtId="180" fontId="7" fillId="0" borderId="13" xfId="46" applyNumberFormat="1" applyFont="1" applyBorder="1" applyAlignment="1" applyProtection="1">
      <alignment vertical="center" wrapText="1"/>
    </xf>
    <xf numFmtId="0" fontId="8" fillId="0" borderId="13" xfId="0" applyFont="1" applyFill="1" applyBorder="1" applyAlignment="1" applyProtection="1">
      <alignment horizontal="center" vertical="center"/>
    </xf>
    <xf numFmtId="167" fontId="7" fillId="0" borderId="13" xfId="46" applyNumberFormat="1" applyFont="1" applyFill="1" applyBorder="1" applyAlignment="1" applyProtection="1">
      <alignment vertical="center" wrapText="1"/>
    </xf>
    <xf numFmtId="167" fontId="8" fillId="29" borderId="13" xfId="161" applyNumberFormat="1" applyFont="1" applyFill="1" applyBorder="1" applyAlignment="1" applyProtection="1">
      <alignment vertical="center" wrapText="1"/>
      <protection locked="0"/>
    </xf>
    <xf numFmtId="180" fontId="7" fillId="0" borderId="13" xfId="46" applyNumberFormat="1" applyFont="1" applyFill="1" applyBorder="1" applyAlignment="1" applyProtection="1">
      <alignment vertical="center" wrapText="1"/>
    </xf>
    <xf numFmtId="167" fontId="8" fillId="28" borderId="13" xfId="161" applyNumberFormat="1" applyFont="1" applyFill="1" applyBorder="1" applyAlignment="1" applyProtection="1">
      <alignment vertical="center" wrapText="1"/>
      <protection locked="0"/>
    </xf>
    <xf numFmtId="167" fontId="7" fillId="0" borderId="13" xfId="161" applyNumberFormat="1" applyFont="1" applyFill="1" applyBorder="1" applyAlignment="1" applyProtection="1">
      <alignment vertical="center" wrapText="1"/>
    </xf>
    <xf numFmtId="167" fontId="7" fillId="35" borderId="13" xfId="161" applyNumberFormat="1" applyFont="1" applyFill="1" applyBorder="1" applyAlignment="1" applyProtection="1">
      <alignment vertical="center" wrapText="1"/>
    </xf>
    <xf numFmtId="4" fontId="7" fillId="0" borderId="13" xfId="161" applyNumberFormat="1" applyFont="1" applyBorder="1" applyAlignment="1" applyProtection="1">
      <alignment vertical="center" wrapText="1"/>
    </xf>
    <xf numFmtId="167" fontId="8" fillId="0" borderId="13" xfId="161" applyNumberFormat="1" applyFont="1" applyBorder="1" applyAlignment="1" applyProtection="1">
      <alignment vertical="center" wrapText="1"/>
    </xf>
    <xf numFmtId="0" fontId="19" fillId="0" borderId="13" xfId="161" applyFont="1" applyFill="1" applyBorder="1" applyAlignment="1" applyProtection="1">
      <alignment horizontal="left" vertical="center" wrapText="1"/>
    </xf>
    <xf numFmtId="167" fontId="7" fillId="0" borderId="13" xfId="46" applyNumberFormat="1" applyFont="1" applyBorder="1" applyAlignment="1" applyProtection="1">
      <alignment vertical="center" wrapText="1"/>
    </xf>
    <xf numFmtId="0" fontId="19" fillId="0" borderId="0" xfId="0" applyFont="1" applyFill="1" applyAlignment="1" applyProtection="1">
      <alignment wrapText="1"/>
    </xf>
    <xf numFmtId="0" fontId="19" fillId="0" borderId="13" xfId="0" applyFont="1" applyFill="1" applyBorder="1" applyAlignment="1" applyProtection="1">
      <alignment wrapText="1"/>
    </xf>
    <xf numFmtId="0" fontId="8" fillId="0" borderId="13" xfId="0" applyFont="1" applyFill="1" applyBorder="1" applyAlignment="1" applyProtection="1">
      <alignment horizontal="right" wrapText="1"/>
    </xf>
    <xf numFmtId="0" fontId="8" fillId="0" borderId="13" xfId="0" applyFont="1" applyFill="1" applyBorder="1" applyAlignment="1" applyProtection="1">
      <alignment horizontal="right"/>
    </xf>
    <xf numFmtId="167" fontId="8" fillId="0" borderId="13" xfId="46" applyNumberFormat="1" applyFont="1" applyBorder="1" applyAlignment="1" applyProtection="1">
      <alignment vertical="center" wrapText="1"/>
    </xf>
    <xf numFmtId="4" fontId="7" fillId="0" borderId="26" xfId="161" applyNumberFormat="1" applyFont="1" applyBorder="1" applyAlignment="1" applyProtection="1">
      <alignment vertical="center" wrapText="1"/>
    </xf>
    <xf numFmtId="167" fontId="8" fillId="0" borderId="26" xfId="161" applyNumberFormat="1" applyFont="1" applyBorder="1" applyAlignment="1" applyProtection="1">
      <alignment horizontal="center" vertical="center" wrapText="1"/>
    </xf>
    <xf numFmtId="0" fontId="8" fillId="0" borderId="26" xfId="161" applyFont="1" applyFill="1" applyBorder="1" applyAlignment="1" applyProtection="1">
      <alignment horizontal="center" vertical="center" wrapText="1"/>
    </xf>
    <xf numFmtId="0" fontId="8" fillId="0" borderId="13" xfId="94" applyFont="1" applyFill="1" applyBorder="1" applyProtection="1"/>
    <xf numFmtId="3" fontId="8" fillId="28" borderId="13" xfId="94" applyNumberFormat="1" applyFont="1" applyFill="1" applyBorder="1" applyProtection="1">
      <protection locked="0"/>
    </xf>
    <xf numFmtId="0" fontId="8" fillId="28" borderId="13" xfId="94" applyFont="1" applyFill="1" applyBorder="1" applyProtection="1">
      <protection locked="0"/>
    </xf>
    <xf numFmtId="0" fontId="7" fillId="0" borderId="13" xfId="0" applyFont="1" applyFill="1" applyBorder="1" applyProtection="1"/>
    <xf numFmtId="3" fontId="7" fillId="0" borderId="13" xfId="94" applyNumberFormat="1" applyFont="1" applyFill="1" applyBorder="1" applyProtection="1"/>
    <xf numFmtId="3" fontId="8" fillId="0" borderId="0" xfId="115" applyNumberFormat="1" applyFont="1" applyFill="1" applyBorder="1" applyAlignment="1" applyProtection="1">
      <protection locked="0"/>
    </xf>
    <xf numFmtId="0" fontId="7" fillId="0" borderId="43" xfId="115" applyFont="1" applyFill="1" applyBorder="1" applyAlignment="1" applyProtection="1">
      <alignment vertical="center"/>
    </xf>
    <xf numFmtId="0" fontId="19" fillId="0" borderId="43" xfId="115" applyFont="1" applyFill="1" applyBorder="1" applyAlignment="1" applyProtection="1"/>
    <xf numFmtId="0" fontId="7" fillId="0" borderId="13" xfId="115" applyFont="1" applyFill="1" applyBorder="1" applyAlignment="1" applyProtection="1">
      <alignment horizontal="right" vertical="center"/>
    </xf>
    <xf numFmtId="0" fontId="19" fillId="0" borderId="0" xfId="115" applyFont="1" applyFill="1" applyBorder="1" applyAlignment="1" applyProtection="1"/>
    <xf numFmtId="0" fontId="7" fillId="0" borderId="0" xfId="165" applyFont="1" applyFill="1" applyBorder="1" applyAlignment="1" applyProtection="1">
      <alignment horizontal="center" vertical="center" wrapText="1"/>
    </xf>
    <xf numFmtId="3" fontId="7" fillId="26" borderId="0" xfId="107" applyNumberFormat="1" applyFont="1" applyFill="1" applyBorder="1" applyAlignment="1" applyProtection="1">
      <alignment horizontal="left"/>
    </xf>
    <xf numFmtId="3" fontId="7" fillId="26" borderId="0" xfId="107" applyNumberFormat="1" applyFont="1" applyFill="1" applyBorder="1" applyAlignment="1" applyProtection="1">
      <alignment horizontal="left" wrapText="1"/>
    </xf>
    <xf numFmtId="3" fontId="68" fillId="26" borderId="0" xfId="107" applyNumberFormat="1" applyFont="1" applyFill="1" applyBorder="1" applyAlignment="1" applyProtection="1">
      <alignment horizontal="left" wrapText="1"/>
    </xf>
    <xf numFmtId="3" fontId="8" fillId="26" borderId="0" xfId="107" applyNumberFormat="1" applyFont="1" applyFill="1" applyAlignment="1" applyProtection="1">
      <alignment wrapText="1"/>
    </xf>
    <xf numFmtId="3" fontId="7" fillId="26" borderId="13" xfId="107" applyNumberFormat="1" applyFont="1" applyFill="1" applyBorder="1" applyAlignment="1" applyProtection="1">
      <alignment horizontal="center" vertical="center" wrapText="1"/>
    </xf>
    <xf numFmtId="3" fontId="7" fillId="26" borderId="35" xfId="107" applyNumberFormat="1" applyFont="1" applyFill="1" applyBorder="1" applyAlignment="1" applyProtection="1">
      <alignment horizontal="center" vertical="center" wrapText="1"/>
    </xf>
    <xf numFmtId="3" fontId="7" fillId="26" borderId="13" xfId="107" applyNumberFormat="1" applyFont="1" applyFill="1" applyBorder="1" applyAlignment="1" applyProtection="1">
      <alignment horizontal="center" vertical="center" wrapText="1"/>
      <protection locked="0"/>
    </xf>
    <xf numFmtId="3" fontId="7" fillId="26" borderId="35" xfId="107" applyNumberFormat="1" applyFont="1" applyFill="1" applyBorder="1" applyAlignment="1" applyProtection="1">
      <alignment horizontal="center" vertical="center" wrapText="1"/>
      <protection locked="0"/>
    </xf>
    <xf numFmtId="3" fontId="7" fillId="31" borderId="13" xfId="107" applyNumberFormat="1" applyFont="1" applyFill="1" applyBorder="1" applyAlignment="1" applyProtection="1">
      <alignment horizontal="center" vertical="center" wrapText="1"/>
      <protection locked="0"/>
    </xf>
    <xf numFmtId="1" fontId="7" fillId="26" borderId="25" xfId="107" applyNumberFormat="1" applyFont="1" applyFill="1" applyBorder="1" applyAlignment="1" applyProtection="1">
      <alignment horizontal="center" wrapText="1"/>
    </xf>
    <xf numFmtId="1" fontId="7" fillId="26" borderId="38" xfId="107" applyNumberFormat="1" applyFont="1" applyFill="1" applyBorder="1" applyAlignment="1" applyProtection="1">
      <alignment horizontal="center" wrapText="1"/>
    </xf>
    <xf numFmtId="3" fontId="7" fillId="31" borderId="36" xfId="107" applyNumberFormat="1" applyFont="1" applyFill="1" applyBorder="1" applyAlignment="1" applyProtection="1">
      <alignment horizontal="center" vertical="center" wrapText="1"/>
      <protection locked="0"/>
    </xf>
    <xf numFmtId="3" fontId="7" fillId="26" borderId="0" xfId="107" applyNumberFormat="1" applyFont="1" applyFill="1" applyBorder="1" applyAlignment="1" applyProtection="1">
      <alignment horizontal="center" wrapText="1"/>
      <protection locked="0"/>
    </xf>
    <xf numFmtId="3" fontId="7" fillId="26" borderId="0" xfId="107" applyNumberFormat="1" applyFont="1" applyFill="1" applyAlignment="1" applyProtection="1">
      <alignment wrapText="1"/>
    </xf>
    <xf numFmtId="3" fontId="7" fillId="26" borderId="0" xfId="107" applyNumberFormat="1" applyFont="1" applyFill="1" applyBorder="1" applyAlignment="1" applyProtection="1">
      <alignment horizontal="center" wrapText="1"/>
    </xf>
    <xf numFmtId="3" fontId="7" fillId="31" borderId="35" xfId="107" applyNumberFormat="1" applyFont="1" applyFill="1" applyBorder="1" applyAlignment="1" applyProtection="1">
      <alignment horizontal="center" vertical="center" wrapText="1"/>
      <protection locked="0"/>
    </xf>
    <xf numFmtId="3" fontId="7" fillId="31" borderId="37" xfId="107" applyNumberFormat="1" applyFont="1" applyFill="1" applyBorder="1" applyAlignment="1" applyProtection="1">
      <alignment horizontal="center" vertical="center" wrapText="1"/>
      <protection locked="0"/>
    </xf>
    <xf numFmtId="3" fontId="8" fillId="26" borderId="0" xfId="107" applyNumberFormat="1" applyFont="1" applyFill="1" applyBorder="1" applyAlignment="1" applyProtection="1">
      <alignment wrapText="1"/>
      <protection locked="0"/>
    </xf>
    <xf numFmtId="1" fontId="7" fillId="26" borderId="0" xfId="107" applyNumberFormat="1" applyFont="1" applyFill="1" applyBorder="1" applyAlignment="1" applyProtection="1">
      <alignment horizontal="center" vertical="center" wrapText="1"/>
      <protection locked="0"/>
    </xf>
    <xf numFmtId="3" fontId="7" fillId="26" borderId="0" xfId="107" applyNumberFormat="1" applyFont="1" applyFill="1" applyBorder="1" applyAlignment="1" applyProtection="1">
      <alignment horizontal="center" vertical="center" wrapText="1"/>
      <protection locked="0"/>
    </xf>
    <xf numFmtId="3" fontId="8" fillId="34" borderId="0" xfId="107" applyNumberFormat="1" applyFont="1" applyFill="1" applyBorder="1" applyProtection="1">
      <alignment horizontal="center" vertical="center"/>
      <protection locked="0"/>
    </xf>
    <xf numFmtId="3" fontId="7" fillId="34" borderId="0" xfId="107" applyNumberFormat="1" applyFont="1" applyFill="1" applyBorder="1" applyAlignment="1" applyProtection="1">
      <alignment horizontal="center" vertical="center" wrapText="1"/>
      <protection locked="0"/>
    </xf>
    <xf numFmtId="3" fontId="8" fillId="34" borderId="0" xfId="107" applyNumberFormat="1" applyFont="1" applyFill="1" applyBorder="1" applyAlignment="1" applyProtection="1">
      <alignment wrapText="1"/>
      <protection locked="0"/>
    </xf>
    <xf numFmtId="3" fontId="7" fillId="34" borderId="13" xfId="107" applyNumberFormat="1" applyFont="1" applyFill="1" applyBorder="1" applyAlignment="1" applyProtection="1">
      <alignment horizontal="center" vertical="center" wrapText="1"/>
      <protection locked="0"/>
    </xf>
    <xf numFmtId="3" fontId="7" fillId="34" borderId="35" xfId="107" applyNumberFormat="1" applyFont="1" applyFill="1" applyBorder="1" applyAlignment="1" applyProtection="1">
      <alignment horizontal="center" vertical="center" wrapText="1"/>
      <protection locked="0"/>
    </xf>
    <xf numFmtId="3" fontId="7" fillId="34" borderId="0" xfId="107" applyNumberFormat="1" applyFont="1" applyFill="1" applyBorder="1" applyAlignment="1" applyProtection="1">
      <alignment wrapText="1"/>
      <protection locked="0"/>
    </xf>
    <xf numFmtId="3" fontId="7" fillId="34" borderId="36" xfId="107" applyNumberFormat="1" applyFont="1" applyFill="1" applyBorder="1" applyAlignment="1" applyProtection="1">
      <alignment horizontal="center" vertical="center" wrapText="1"/>
      <protection locked="0"/>
    </xf>
    <xf numFmtId="3" fontId="7" fillId="34" borderId="37" xfId="107" applyNumberFormat="1" applyFont="1" applyFill="1" applyBorder="1" applyAlignment="1" applyProtection="1">
      <alignment horizontal="center" vertical="center" wrapText="1"/>
      <protection locked="0"/>
    </xf>
    <xf numFmtId="3" fontId="8" fillId="34" borderId="0" xfId="107" applyNumberFormat="1" applyFont="1" applyFill="1" applyProtection="1">
      <alignment horizontal="center" vertical="center"/>
      <protection locked="0"/>
    </xf>
    <xf numFmtId="0" fontId="8" fillId="34" borderId="0" xfId="116" applyFont="1" applyFill="1" applyAlignment="1" applyProtection="1">
      <alignment horizontal="center"/>
      <protection locked="0"/>
    </xf>
    <xf numFmtId="0" fontId="8" fillId="34" borderId="0" xfId="115" applyFont="1" applyFill="1" applyBorder="1" applyAlignment="1" applyProtection="1">
      <protection locked="0"/>
    </xf>
    <xf numFmtId="0" fontId="8" fillId="34" borderId="0" xfId="116" applyFont="1" applyFill="1" applyAlignment="1" applyProtection="1">
      <alignment horizontal="right"/>
      <protection locked="0"/>
    </xf>
    <xf numFmtId="0" fontId="8" fillId="34" borderId="0" xfId="115" applyFont="1" applyFill="1" applyBorder="1" applyAlignment="1" applyProtection="1">
      <alignment horizontal="right"/>
      <protection locked="0"/>
    </xf>
    <xf numFmtId="3" fontId="8" fillId="34" borderId="26" xfId="107" applyNumberFormat="1" applyFont="1" applyFill="1" applyBorder="1" applyProtection="1">
      <alignment horizontal="center" vertical="center"/>
      <protection locked="0"/>
    </xf>
    <xf numFmtId="0" fontId="7" fillId="34" borderId="0" xfId="106" applyFont="1" applyFill="1" applyAlignment="1" applyProtection="1">
      <alignment vertical="center"/>
    </xf>
    <xf numFmtId="3" fontId="7" fillId="34" borderId="0" xfId="107" applyNumberFormat="1" applyFont="1" applyFill="1" applyBorder="1" applyAlignment="1" applyProtection="1">
      <alignment horizontal="left"/>
    </xf>
    <xf numFmtId="3" fontId="8" fillId="34" borderId="0" xfId="107" applyNumberFormat="1" applyFont="1" applyFill="1" applyBorder="1" applyProtection="1">
      <alignment horizontal="center" vertical="center"/>
    </xf>
    <xf numFmtId="3" fontId="7" fillId="34" borderId="0" xfId="107" applyNumberFormat="1" applyFont="1" applyFill="1" applyBorder="1" applyAlignment="1" applyProtection="1">
      <alignment horizontal="center" vertical="center"/>
    </xf>
    <xf numFmtId="3" fontId="7" fillId="34" borderId="0" xfId="107" applyNumberFormat="1" applyFont="1" applyFill="1" applyBorder="1" applyAlignment="1" applyProtection="1">
      <alignment horizontal="left" wrapText="1"/>
    </xf>
    <xf numFmtId="3" fontId="8" fillId="34" borderId="0" xfId="107" applyNumberFormat="1" applyFont="1" applyFill="1" applyBorder="1" applyAlignment="1" applyProtection="1">
      <alignment wrapText="1"/>
    </xf>
    <xf numFmtId="3" fontId="7" fillId="26" borderId="0" xfId="107" applyNumberFormat="1" applyFont="1" applyFill="1" applyBorder="1" applyAlignment="1" applyProtection="1">
      <alignment horizontal="right" wrapText="1"/>
    </xf>
    <xf numFmtId="0" fontId="69" fillId="33" borderId="0" xfId="0" applyFont="1" applyFill="1" applyProtection="1">
      <protection locked="0"/>
    </xf>
    <xf numFmtId="0" fontId="69" fillId="35" borderId="0" xfId="0" applyFont="1" applyFill="1" applyProtection="1"/>
    <xf numFmtId="0" fontId="69" fillId="0" borderId="13" xfId="0" applyFont="1" applyBorder="1" applyAlignment="1" applyProtection="1">
      <alignment horizontal="center" vertical="top" wrapText="1"/>
    </xf>
    <xf numFmtId="0" fontId="69" fillId="0" borderId="13" xfId="0" applyFont="1" applyBorder="1" applyAlignment="1" applyProtection="1">
      <alignment horizontal="left" vertical="center" wrapText="1"/>
    </xf>
    <xf numFmtId="3" fontId="69" fillId="33" borderId="9" xfId="0" applyNumberFormat="1" applyFont="1" applyFill="1" applyBorder="1" applyAlignment="1" applyProtection="1">
      <alignment vertical="top" wrapText="1"/>
      <protection locked="0"/>
    </xf>
    <xf numFmtId="3" fontId="69" fillId="33" borderId="9" xfId="0" applyNumberFormat="1" applyFont="1" applyFill="1" applyBorder="1" applyAlignment="1" applyProtection="1">
      <alignment horizontal="right" wrapText="1"/>
      <protection locked="0"/>
    </xf>
    <xf numFmtId="3" fontId="69" fillId="33" borderId="9" xfId="0" applyNumberFormat="1" applyFont="1" applyFill="1" applyBorder="1" applyAlignment="1" applyProtection="1">
      <alignment wrapText="1"/>
      <protection locked="0"/>
    </xf>
    <xf numFmtId="3" fontId="69" fillId="33" borderId="58" xfId="0" applyNumberFormat="1" applyFont="1" applyFill="1" applyBorder="1" applyAlignment="1" applyProtection="1">
      <alignment wrapText="1"/>
      <protection locked="0"/>
    </xf>
    <xf numFmtId="3" fontId="69" fillId="33" borderId="5" xfId="0" applyNumberFormat="1" applyFont="1" applyFill="1" applyBorder="1" applyAlignment="1" applyProtection="1">
      <alignment wrapText="1"/>
      <protection locked="0"/>
    </xf>
    <xf numFmtId="0" fontId="69" fillId="35" borderId="13" xfId="0" applyFont="1" applyFill="1" applyBorder="1" applyAlignment="1" applyProtection="1">
      <alignment horizontal="left" vertical="center" wrapText="1"/>
    </xf>
    <xf numFmtId="3" fontId="69" fillId="33" borderId="13" xfId="0" applyNumberFormat="1" applyFont="1" applyFill="1" applyBorder="1" applyAlignment="1" applyProtection="1">
      <alignment vertical="top" wrapText="1"/>
      <protection locked="0"/>
    </xf>
    <xf numFmtId="0" fontId="0" fillId="35" borderId="13" xfId="0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wrapText="1"/>
    </xf>
    <xf numFmtId="0" fontId="69" fillId="33" borderId="0" xfId="0" applyFont="1" applyFill="1" applyProtection="1"/>
    <xf numFmtId="0" fontId="0" fillId="0" borderId="0" xfId="0" applyProtection="1">
      <protection locked="0"/>
    </xf>
    <xf numFmtId="0" fontId="8" fillId="0" borderId="13" xfId="0" applyFont="1" applyFill="1" applyBorder="1" applyAlignment="1" applyProtection="1">
      <alignment horizontal="center" vertical="center" wrapText="1"/>
    </xf>
    <xf numFmtId="0" fontId="16" fillId="0" borderId="0" xfId="163" applyFont="1" applyFill="1" applyAlignment="1" applyProtection="1">
      <alignment horizontal="right"/>
    </xf>
    <xf numFmtId="0" fontId="7" fillId="0" borderId="13" xfId="100" applyFont="1" applyFill="1" applyBorder="1" applyAlignment="1" applyProtection="1">
      <alignment horizontal="center" vertical="center" wrapText="1"/>
    </xf>
    <xf numFmtId="3" fontId="7" fillId="0" borderId="13" xfId="44" applyNumberFormat="1" applyFont="1" applyFill="1" applyBorder="1" applyAlignment="1" applyProtection="1">
      <alignment horizontal="center" vertical="center" wrapText="1"/>
    </xf>
    <xf numFmtId="0" fontId="7" fillId="0" borderId="43" xfId="100" applyFont="1" applyFill="1" applyBorder="1" applyAlignment="1" applyProtection="1">
      <alignment horizontal="center" vertical="center" wrapText="1"/>
    </xf>
    <xf numFmtId="0" fontId="7" fillId="0" borderId="0" xfId="100" applyFont="1" applyFill="1" applyBorder="1" applyAlignment="1" applyProtection="1">
      <alignment horizontal="center" vertical="center" wrapText="1"/>
    </xf>
    <xf numFmtId="0" fontId="7" fillId="0" borderId="43" xfId="165" applyFont="1" applyFill="1" applyBorder="1" applyAlignment="1" applyProtection="1">
      <alignment horizontal="center" vertical="center" wrapText="1"/>
    </xf>
    <xf numFmtId="3" fontId="7" fillId="34" borderId="0" xfId="107" applyNumberFormat="1" applyFont="1" applyFill="1" applyBorder="1" applyAlignment="1" applyProtection="1">
      <alignment horizontal="center" vertical="center" wrapText="1"/>
    </xf>
    <xf numFmtId="3" fontId="7" fillId="26" borderId="25" xfId="107" applyNumberFormat="1" applyFont="1" applyFill="1" applyBorder="1" applyAlignment="1" applyProtection="1">
      <alignment horizontal="center" vertical="center" wrapText="1"/>
    </xf>
    <xf numFmtId="3" fontId="7" fillId="26" borderId="13" xfId="107" applyNumberFormat="1" applyFont="1" applyFill="1" applyBorder="1" applyAlignment="1" applyProtection="1">
      <alignment horizontal="center" vertical="center" wrapText="1"/>
      <protection locked="0"/>
    </xf>
    <xf numFmtId="3" fontId="7" fillId="26" borderId="35" xfId="107" applyNumberFormat="1" applyFont="1" applyFill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wrapText="1"/>
    </xf>
    <xf numFmtId="3" fontId="7" fillId="0" borderId="0" xfId="114" applyNumberFormat="1" applyFont="1" applyFill="1" applyAlignment="1" applyProtection="1">
      <alignment horizontal="center" vertical="center" wrapText="1"/>
    </xf>
    <xf numFmtId="0" fontId="8" fillId="0" borderId="13" xfId="0" applyFont="1" applyBorder="1" applyAlignment="1" applyProtection="1">
      <alignment horizontal="center" wrapText="1"/>
    </xf>
    <xf numFmtId="3" fontId="8" fillId="28" borderId="13" xfId="96" applyFont="1" applyFill="1" applyBorder="1" applyAlignment="1" applyProtection="1">
      <alignment horizontal="left" vertical="center" wrapText="1"/>
      <protection locked="0"/>
    </xf>
    <xf numFmtId="0" fontId="69" fillId="36" borderId="13" xfId="0" applyFont="1" applyFill="1" applyBorder="1" applyAlignment="1" applyProtection="1">
      <alignment horizontal="left" vertical="center" wrapText="1"/>
      <protection locked="0"/>
    </xf>
    <xf numFmtId="3" fontId="8" fillId="28" borderId="13" xfId="0" applyNumberFormat="1" applyFont="1" applyFill="1" applyBorder="1" applyAlignment="1" applyProtection="1">
      <alignment horizontal="left" vertical="center"/>
      <protection locked="0"/>
    </xf>
    <xf numFmtId="0" fontId="7" fillId="35" borderId="45" xfId="0" applyFont="1" applyFill="1" applyBorder="1" applyAlignment="1" applyProtection="1">
      <alignment wrapText="1"/>
    </xf>
    <xf numFmtId="0" fontId="7" fillId="35" borderId="46" xfId="0" applyFont="1" applyFill="1" applyBorder="1" applyAlignment="1" applyProtection="1">
      <alignment wrapText="1"/>
    </xf>
    <xf numFmtId="3" fontId="8" fillId="0" borderId="0" xfId="114" applyNumberFormat="1" applyFont="1" applyFill="1" applyBorder="1" applyAlignment="1" applyProtection="1">
      <alignment horizontal="left" vertical="center" wrapText="1"/>
    </xf>
    <xf numFmtId="3" fontId="7" fillId="0" borderId="0" xfId="105" applyNumberFormat="1" applyFont="1" applyBorder="1" applyProtection="1">
      <alignment horizontal="right" vertical="center"/>
    </xf>
    <xf numFmtId="0" fontId="8" fillId="36" borderId="13" xfId="106" applyFont="1" applyFill="1" applyBorder="1" applyProtection="1">
      <protection locked="0"/>
    </xf>
    <xf numFmtId="0" fontId="8" fillId="36" borderId="13" xfId="109" applyNumberFormat="1" applyFont="1" applyFill="1" applyBorder="1" applyAlignment="1" applyProtection="1">
      <alignment vertical="center"/>
      <protection locked="0"/>
    </xf>
    <xf numFmtId="0" fontId="8" fillId="28" borderId="13" xfId="109" applyFont="1" applyFill="1" applyBorder="1" applyAlignment="1" applyProtection="1">
      <alignment horizontal="center"/>
      <protection locked="0"/>
    </xf>
    <xf numFmtId="49" fontId="8" fillId="36" borderId="13" xfId="114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114" applyNumberFormat="1" applyFont="1" applyFill="1" applyBorder="1" applyAlignment="1" applyProtection="1">
      <alignment vertical="center" wrapText="1"/>
      <protection locked="0"/>
    </xf>
    <xf numFmtId="49" fontId="8" fillId="28" borderId="0" xfId="114" applyNumberFormat="1" applyFont="1" applyFill="1" applyBorder="1" applyAlignment="1" applyProtection="1">
      <alignment vertical="center" wrapText="1"/>
      <protection locked="0"/>
    </xf>
    <xf numFmtId="49" fontId="8" fillId="0" borderId="42" xfId="114" applyNumberFormat="1" applyFont="1" applyFill="1" applyBorder="1" applyAlignment="1" applyProtection="1">
      <alignment horizontal="center" vertical="center" wrapText="1"/>
    </xf>
    <xf numFmtId="49" fontId="8" fillId="0" borderId="42" xfId="114" applyNumberFormat="1" applyFont="1" applyFill="1" applyBorder="1" applyAlignment="1" applyProtection="1">
      <alignment horizontal="left" vertical="center" wrapText="1"/>
    </xf>
    <xf numFmtId="49" fontId="8" fillId="0" borderId="0" xfId="114" applyNumberFormat="1" applyFont="1" applyFill="1" applyBorder="1" applyAlignment="1" applyProtection="1"/>
    <xf numFmtId="1" fontId="7" fillId="36" borderId="13" xfId="114" applyNumberFormat="1" applyFont="1" applyFill="1" applyBorder="1" applyAlignment="1" applyProtection="1">
      <alignment horizontal="center" vertical="center"/>
      <protection locked="0"/>
    </xf>
    <xf numFmtId="0" fontId="9" fillId="29" borderId="13" xfId="114" applyFont="1" applyFill="1" applyBorder="1" applyAlignment="1" applyProtection="1">
      <alignment horizontal="left" vertical="center" wrapText="1"/>
      <protection locked="0"/>
    </xf>
    <xf numFmtId="0" fontId="8" fillId="36" borderId="13" xfId="116" applyFont="1" applyFill="1" applyBorder="1" applyAlignment="1" applyProtection="1">
      <alignment horizontal="center"/>
      <protection locked="0"/>
    </xf>
    <xf numFmtId="0" fontId="8" fillId="36" borderId="13" xfId="116" applyFont="1" applyFill="1" applyBorder="1" applyAlignment="1" applyProtection="1">
      <alignment horizontal="center" wrapText="1"/>
    </xf>
    <xf numFmtId="0" fontId="8" fillId="36" borderId="13" xfId="116" applyFont="1" applyFill="1" applyBorder="1" applyAlignment="1" applyProtection="1">
      <alignment horizontal="center" wrapText="1"/>
      <protection locked="0"/>
    </xf>
    <xf numFmtId="49" fontId="8" fillId="36" borderId="13" xfId="116" applyNumberFormat="1" applyFont="1" applyFill="1" applyBorder="1" applyAlignment="1" applyProtection="1">
      <alignment horizontal="center"/>
      <protection locked="0"/>
    </xf>
    <xf numFmtId="0" fontId="8" fillId="36" borderId="25" xfId="0" applyNumberFormat="1" applyFont="1" applyFill="1" applyBorder="1" applyAlignment="1" applyProtection="1">
      <alignment horizontal="center" vertical="center" wrapText="1"/>
      <protection locked="0"/>
    </xf>
    <xf numFmtId="0" fontId="7" fillId="36" borderId="38" xfId="0" applyNumberFormat="1" applyFont="1" applyFill="1" applyBorder="1" applyAlignment="1" applyProtection="1">
      <alignment horizontal="center"/>
      <protection locked="0"/>
    </xf>
    <xf numFmtId="0" fontId="7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NumberFormat="1" applyFont="1" applyFill="1" applyBorder="1" applyAlignment="1" applyProtection="1">
      <alignment wrapText="1"/>
      <protection locked="0"/>
    </xf>
    <xf numFmtId="3" fontId="8" fillId="0" borderId="0" xfId="0" applyNumberFormat="1" applyFont="1" applyFill="1" applyBorder="1" applyAlignment="1" applyProtection="1">
      <protection locked="0"/>
    </xf>
    <xf numFmtId="10" fontId="8" fillId="0" borderId="0" xfId="0" applyNumberFormat="1" applyFont="1" applyFill="1" applyBorder="1" applyAlignment="1" applyProtection="1">
      <protection locked="0"/>
    </xf>
    <xf numFmtId="0" fontId="7" fillId="28" borderId="0" xfId="115" applyFont="1" applyFill="1" applyBorder="1" applyAlignment="1" applyProtection="1">
      <alignment horizontal="left" vertical="center" wrapText="1"/>
      <protection locked="0"/>
    </xf>
    <xf numFmtId="4" fontId="8" fillId="36" borderId="13" xfId="112" applyNumberFormat="1" applyFont="1" applyFill="1" applyBorder="1" applyProtection="1">
      <alignment horizontal="right" vertical="center"/>
      <protection locked="0"/>
    </xf>
    <xf numFmtId="3" fontId="7" fillId="0" borderId="13" xfId="0" applyNumberFormat="1" applyFont="1" applyBorder="1" applyAlignment="1" applyProtection="1">
      <alignment horizontal="left" vertical="center" wrapText="1"/>
    </xf>
    <xf numFmtId="3" fontId="7" fillId="0" borderId="13" xfId="118" applyFont="1" applyBorder="1" applyAlignment="1" applyProtection="1">
      <alignment vertical="center" wrapText="1"/>
    </xf>
    <xf numFmtId="4" fontId="8" fillId="29" borderId="13" xfId="112" applyNumberFormat="1" applyFont="1" applyFill="1" applyBorder="1" applyAlignment="1" applyProtection="1">
      <alignment horizontal="left" vertical="center"/>
      <protection locked="0"/>
    </xf>
    <xf numFmtId="0" fontId="7" fillId="36" borderId="13" xfId="99" applyFont="1" applyFill="1" applyBorder="1" applyProtection="1">
      <protection locked="0"/>
    </xf>
    <xf numFmtId="3" fontId="8" fillId="29" borderId="13" xfId="115" applyNumberFormat="1" applyFont="1" applyFill="1" applyBorder="1" applyAlignment="1" applyProtection="1">
      <alignment horizontal="left" vertical="center" wrapText="1"/>
      <protection locked="0"/>
    </xf>
    <xf numFmtId="3" fontId="8" fillId="28" borderId="13" xfId="115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13" applyFont="1" applyBorder="1" applyAlignment="1" applyProtection="1">
      <alignment vertical="center"/>
    </xf>
    <xf numFmtId="0" fontId="8" fillId="0" borderId="13" xfId="163" applyFont="1" applyFill="1" applyBorder="1" applyAlignment="1" applyProtection="1">
      <alignment horizontal="center"/>
      <protection locked="0"/>
    </xf>
    <xf numFmtId="0" fontId="8" fillId="0" borderId="13" xfId="163" applyFont="1" applyFill="1" applyBorder="1" applyAlignment="1" applyProtection="1">
      <alignment horizontal="right" wrapText="1"/>
      <protection locked="0"/>
    </xf>
    <xf numFmtId="0" fontId="8" fillId="36" borderId="13" xfId="163" applyFont="1" applyFill="1" applyBorder="1" applyAlignment="1" applyProtection="1">
      <alignment horizontal="center"/>
      <protection locked="0"/>
    </xf>
    <xf numFmtId="0" fontId="7" fillId="0" borderId="13" xfId="161" applyFont="1" applyFill="1" applyBorder="1" applyAlignment="1" applyProtection="1">
      <alignment horizontal="right" vertical="center" wrapText="1"/>
      <protection locked="0"/>
    </xf>
    <xf numFmtId="3" fontId="7" fillId="0" borderId="0" xfId="100" applyNumberFormat="1" applyFont="1" applyFill="1" applyBorder="1" applyAlignment="1" applyProtection="1">
      <alignment horizontal="left" vertical="center" wrapText="1"/>
    </xf>
    <xf numFmtId="0" fontId="7" fillId="0" borderId="13" xfId="115" applyFont="1" applyFill="1" applyBorder="1" applyAlignment="1" applyProtection="1">
      <alignment horizontal="center" vertical="center" wrapText="1"/>
    </xf>
    <xf numFmtId="0" fontId="7" fillId="28" borderId="0" xfId="115" applyFont="1" applyFill="1" applyBorder="1" applyAlignment="1" applyProtection="1">
      <alignment horizontal="left" vertical="center" wrapText="1"/>
      <protection locked="0"/>
    </xf>
    <xf numFmtId="0" fontId="7" fillId="0" borderId="44" xfId="0" applyFont="1" applyFill="1" applyBorder="1" applyProtection="1"/>
    <xf numFmtId="3" fontId="8" fillId="28" borderId="26" xfId="115" applyNumberFormat="1" applyFont="1" applyFill="1" applyBorder="1" applyAlignment="1" applyProtection="1">
      <alignment horizontal="left" vertical="center" wrapText="1"/>
      <protection locked="0"/>
    </xf>
    <xf numFmtId="3" fontId="8" fillId="28" borderId="46" xfId="115" applyNumberFormat="1" applyFont="1" applyFill="1" applyBorder="1" applyAlignment="1" applyProtection="1">
      <alignment horizontal="left" vertical="center" wrapText="1"/>
      <protection locked="0"/>
    </xf>
    <xf numFmtId="3" fontId="8" fillId="28" borderId="45" xfId="115" applyNumberFormat="1" applyFont="1" applyFill="1" applyBorder="1" applyAlignment="1" applyProtection="1">
      <alignment horizontal="left" vertical="center" wrapText="1"/>
      <protection locked="0"/>
    </xf>
    <xf numFmtId="0" fontId="7" fillId="0" borderId="13" xfId="115" applyFont="1" applyFill="1" applyBorder="1" applyAlignment="1" applyProtection="1">
      <alignment horizontal="center" vertical="center" wrapText="1"/>
    </xf>
    <xf numFmtId="0" fontId="7" fillId="0" borderId="26" xfId="115" applyFont="1" applyFill="1" applyBorder="1" applyAlignment="1" applyProtection="1">
      <alignment horizontal="center" vertical="center" wrapText="1"/>
    </xf>
    <xf numFmtId="0" fontId="7" fillId="0" borderId="46" xfId="115" applyFont="1" applyFill="1" applyBorder="1" applyAlignment="1" applyProtection="1">
      <alignment horizontal="center" vertical="center" wrapText="1"/>
    </xf>
    <xf numFmtId="0" fontId="7" fillId="0" borderId="45" xfId="115" applyFont="1" applyFill="1" applyBorder="1" applyAlignment="1" applyProtection="1">
      <alignment horizontal="center" vertical="center" wrapText="1"/>
    </xf>
    <xf numFmtId="0" fontId="7" fillId="0" borderId="13" xfId="115" applyFont="1" applyFill="1" applyBorder="1" applyAlignment="1" applyProtection="1">
      <alignment horizontal="center" vertical="center"/>
    </xf>
    <xf numFmtId="0" fontId="7" fillId="0" borderId="9" xfId="115" applyFont="1" applyFill="1" applyBorder="1" applyAlignment="1" applyProtection="1">
      <alignment horizontal="center" vertical="center" textRotation="90" wrapText="1"/>
    </xf>
    <xf numFmtId="0" fontId="7" fillId="0" borderId="47" xfId="115" applyFont="1" applyFill="1" applyBorder="1" applyAlignment="1" applyProtection="1">
      <alignment horizontal="center" vertical="center" textRotation="90" wrapText="1"/>
    </xf>
    <xf numFmtId="0" fontId="7" fillId="0" borderId="44" xfId="115" applyFont="1" applyFill="1" applyBorder="1" applyAlignment="1" applyProtection="1">
      <alignment horizontal="center" vertical="center" textRotation="90" wrapText="1"/>
    </xf>
    <xf numFmtId="0" fontId="7" fillId="0" borderId="0" xfId="115" applyFont="1" applyFill="1" applyBorder="1" applyAlignment="1" applyProtection="1">
      <alignment horizontal="center" vertical="center"/>
    </xf>
    <xf numFmtId="3" fontId="7" fillId="0" borderId="9" xfId="113" applyNumberFormat="1" applyFont="1" applyBorder="1" applyAlignment="1" applyProtection="1">
      <alignment horizontal="center" vertical="center" wrapText="1"/>
    </xf>
    <xf numFmtId="3" fontId="7" fillId="0" borderId="44" xfId="113" applyNumberFormat="1" applyFont="1" applyBorder="1" applyAlignment="1" applyProtection="1">
      <alignment horizontal="center" vertical="center" wrapText="1"/>
    </xf>
    <xf numFmtId="0" fontId="7" fillId="0" borderId="13" xfId="113" applyFont="1" applyBorder="1" applyAlignment="1" applyProtection="1">
      <alignment horizontal="center" vertical="center" wrapText="1"/>
    </xf>
    <xf numFmtId="3" fontId="7" fillId="0" borderId="13" xfId="113" applyNumberFormat="1" applyFont="1" applyBorder="1" applyAlignment="1" applyProtection="1">
      <alignment horizontal="center" vertical="center" wrapText="1"/>
    </xf>
    <xf numFmtId="0" fontId="8" fillId="28" borderId="26" xfId="94" applyFont="1" applyFill="1" applyBorder="1" applyAlignment="1" applyProtection="1">
      <alignment horizontal="center"/>
      <protection locked="0"/>
    </xf>
    <xf numFmtId="0" fontId="8" fillId="28" borderId="45" xfId="94" applyFont="1" applyFill="1" applyBorder="1" applyAlignment="1" applyProtection="1">
      <alignment horizontal="center"/>
      <protection locked="0"/>
    </xf>
    <xf numFmtId="0" fontId="16" fillId="0" borderId="0" xfId="0" applyFont="1" applyFill="1" applyAlignment="1" applyProtection="1">
      <alignment horizontal="right" vertical="top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47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4" fontId="7" fillId="28" borderId="9" xfId="46" applyNumberFormat="1" applyFont="1" applyFill="1" applyBorder="1" applyAlignment="1" applyProtection="1">
      <alignment horizontal="center" vertical="center" wrapText="1"/>
      <protection locked="0"/>
    </xf>
    <xf numFmtId="4" fontId="7" fillId="28" borderId="44" xfId="46" applyNumberFormat="1" applyFont="1" applyFill="1" applyBorder="1" applyAlignment="1" applyProtection="1">
      <alignment horizontal="center" vertical="center" wrapText="1"/>
      <protection locked="0"/>
    </xf>
    <xf numFmtId="3" fontId="8" fillId="28" borderId="26" xfId="161" applyNumberFormat="1" applyFont="1" applyFill="1" applyBorder="1" applyAlignment="1" applyProtection="1">
      <alignment horizontal="center" vertical="center" wrapText="1"/>
      <protection locked="0"/>
    </xf>
    <xf numFmtId="3" fontId="8" fillId="28" borderId="45" xfId="161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63" applyFont="1" applyFill="1" applyAlignment="1" applyProtection="1">
      <alignment horizontal="right" vertical="top"/>
    </xf>
    <xf numFmtId="3" fontId="8" fillId="28" borderId="58" xfId="115" applyNumberFormat="1" applyFont="1" applyFill="1" applyBorder="1" applyAlignment="1" applyProtection="1">
      <alignment horizontal="left" vertical="center" wrapText="1"/>
      <protection locked="0"/>
    </xf>
    <xf numFmtId="3" fontId="8" fillId="28" borderId="42" xfId="115" applyNumberFormat="1" applyFont="1" applyFill="1" applyBorder="1" applyAlignment="1" applyProtection="1">
      <alignment horizontal="left" vertical="center" wrapText="1"/>
      <protection locked="0"/>
    </xf>
    <xf numFmtId="3" fontId="64" fillId="0" borderId="0" xfId="0" applyNumberFormat="1" applyFont="1" applyBorder="1" applyAlignment="1" applyProtection="1">
      <alignment horizontal="center" vertical="center" wrapText="1"/>
    </xf>
    <xf numFmtId="0" fontId="7" fillId="0" borderId="13" xfId="100" applyFont="1" applyFill="1" applyBorder="1" applyAlignment="1" applyProtection="1">
      <alignment horizontal="center" vertical="center" wrapText="1"/>
    </xf>
    <xf numFmtId="0" fontId="7" fillId="0" borderId="9" xfId="115" applyFont="1" applyFill="1" applyBorder="1" applyAlignment="1" applyProtection="1">
      <alignment horizontal="center" vertical="center" wrapText="1"/>
    </xf>
    <xf numFmtId="0" fontId="7" fillId="0" borderId="44" xfId="115" applyFont="1" applyFill="1" applyBorder="1" applyAlignment="1" applyProtection="1">
      <alignment horizontal="center" vertical="center" wrapText="1"/>
    </xf>
    <xf numFmtId="3" fontId="7" fillId="0" borderId="0" xfId="100" applyNumberFormat="1" applyFont="1" applyFill="1" applyBorder="1" applyAlignment="1" applyProtection="1">
      <alignment horizontal="center" vertical="center"/>
    </xf>
    <xf numFmtId="0" fontId="7" fillId="0" borderId="0" xfId="113" applyFont="1" applyBorder="1" applyAlignment="1" applyProtection="1">
      <alignment horizontal="center" vertical="center"/>
    </xf>
    <xf numFmtId="0" fontId="7" fillId="0" borderId="26" xfId="113" applyFont="1" applyBorder="1" applyAlignment="1" applyProtection="1">
      <alignment horizontal="center" vertical="center" wrapText="1"/>
    </xf>
    <xf numFmtId="0" fontId="7" fillId="0" borderId="45" xfId="113" applyFont="1" applyBorder="1" applyAlignment="1" applyProtection="1">
      <alignment horizontal="center" vertical="center" wrapText="1"/>
    </xf>
    <xf numFmtId="0" fontId="7" fillId="0" borderId="26" xfId="113" applyFont="1" applyFill="1" applyBorder="1" applyAlignment="1" applyProtection="1">
      <alignment horizontal="center" vertical="center" wrapText="1"/>
    </xf>
    <xf numFmtId="0" fontId="7" fillId="0" borderId="45" xfId="113" applyFont="1" applyFill="1" applyBorder="1" applyAlignment="1" applyProtection="1">
      <alignment horizontal="center" vertical="center" wrapText="1"/>
    </xf>
    <xf numFmtId="0" fontId="7" fillId="0" borderId="5" xfId="113" applyFont="1" applyBorder="1" applyAlignment="1" applyProtection="1">
      <alignment horizontal="center" vertical="center" wrapText="1"/>
    </xf>
    <xf numFmtId="0" fontId="7" fillId="0" borderId="39" xfId="113" applyFont="1" applyBorder="1" applyAlignment="1" applyProtection="1">
      <alignment horizontal="center" vertical="center" wrapText="1"/>
    </xf>
    <xf numFmtId="0" fontId="7" fillId="0" borderId="13" xfId="103" applyFont="1" applyBorder="1" applyAlignment="1" applyProtection="1">
      <alignment horizontal="center" vertical="center" wrapText="1"/>
    </xf>
    <xf numFmtId="0" fontId="8" fillId="0" borderId="13" xfId="0" applyFont="1" applyBorder="1" applyAlignment="1" applyProtection="1">
      <alignment horizontal="center" vertical="center"/>
    </xf>
    <xf numFmtId="0" fontId="7" fillId="0" borderId="9" xfId="113" applyFont="1" applyBorder="1" applyAlignment="1" applyProtection="1">
      <alignment horizontal="center" vertical="center" wrapText="1"/>
    </xf>
    <xf numFmtId="0" fontId="7" fillId="0" borderId="44" xfId="113" applyFont="1" applyBorder="1" applyAlignment="1" applyProtection="1">
      <alignment horizontal="center" vertical="center" wrapText="1"/>
    </xf>
    <xf numFmtId="0" fontId="7" fillId="0" borderId="9" xfId="113" applyFont="1" applyFill="1" applyBorder="1" applyAlignment="1" applyProtection="1">
      <alignment horizontal="center" vertical="center" wrapText="1"/>
    </xf>
    <xf numFmtId="0" fontId="7" fillId="0" borderId="44" xfId="113" applyFont="1" applyFill="1" applyBorder="1" applyAlignment="1" applyProtection="1">
      <alignment horizontal="center" vertical="center" wrapText="1"/>
    </xf>
    <xf numFmtId="0" fontId="7" fillId="0" borderId="13" xfId="99" applyFont="1" applyFill="1" applyBorder="1" applyAlignment="1" applyProtection="1">
      <alignment horizontal="center" vertical="center" wrapText="1"/>
    </xf>
    <xf numFmtId="0" fontId="7" fillId="0" borderId="9" xfId="99" applyFont="1" applyFill="1" applyBorder="1" applyAlignment="1" applyProtection="1">
      <alignment horizontal="center" vertical="center" wrapText="1"/>
    </xf>
    <xf numFmtId="0" fontId="7" fillId="0" borderId="47" xfId="99" applyFont="1" applyFill="1" applyBorder="1" applyAlignment="1" applyProtection="1">
      <alignment horizontal="center" vertical="center" wrapText="1"/>
    </xf>
    <xf numFmtId="0" fontId="7" fillId="0" borderId="44" xfId="99" applyFont="1" applyFill="1" applyBorder="1" applyAlignment="1" applyProtection="1">
      <alignment horizontal="center" vertical="center" wrapText="1"/>
    </xf>
    <xf numFmtId="0" fontId="7" fillId="0" borderId="0" xfId="99" applyFont="1" applyFill="1" applyBorder="1" applyAlignment="1" applyProtection="1">
      <alignment horizontal="left" wrapText="1"/>
    </xf>
    <xf numFmtId="3" fontId="7" fillId="0" borderId="13" xfId="44" applyNumberFormat="1" applyFont="1" applyFill="1" applyBorder="1" applyAlignment="1" applyProtection="1">
      <alignment horizontal="center" vertical="center" wrapText="1"/>
    </xf>
    <xf numFmtId="0" fontId="7" fillId="0" borderId="0" xfId="100" applyFont="1" applyFill="1" applyBorder="1" applyAlignment="1" applyProtection="1">
      <alignment horizontal="center" vertical="center"/>
    </xf>
    <xf numFmtId="0" fontId="7" fillId="0" borderId="43" xfId="100" applyFont="1" applyFill="1" applyBorder="1" applyAlignment="1" applyProtection="1">
      <alignment horizontal="center" vertical="center" wrapText="1"/>
    </xf>
    <xf numFmtId="0" fontId="7" fillId="0" borderId="0" xfId="100" applyFont="1" applyFill="1" applyBorder="1" applyAlignment="1" applyProtection="1">
      <alignment horizontal="right" vertical="center"/>
    </xf>
    <xf numFmtId="0" fontId="7" fillId="0" borderId="0" xfId="100" applyFont="1" applyFill="1" applyBorder="1" applyAlignment="1" applyProtection="1">
      <alignment horizontal="center" vertical="center" wrapText="1"/>
    </xf>
    <xf numFmtId="3" fontId="8" fillId="28" borderId="59" xfId="115" applyNumberFormat="1" applyFont="1" applyFill="1" applyBorder="1" applyAlignment="1" applyProtection="1">
      <alignment horizontal="left" vertical="center" wrapText="1"/>
      <protection locked="0"/>
    </xf>
    <xf numFmtId="3" fontId="8" fillId="28" borderId="0" xfId="115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14" applyFont="1" applyFill="1" applyBorder="1" applyAlignment="1" applyProtection="1">
      <alignment horizontal="left" vertical="center" wrapText="1"/>
    </xf>
    <xf numFmtId="0" fontId="7" fillId="0" borderId="9" xfId="100" applyFont="1" applyFill="1" applyBorder="1" applyAlignment="1" applyProtection="1">
      <alignment horizontal="center" vertical="center" wrapText="1"/>
    </xf>
    <xf numFmtId="0" fontId="7" fillId="0" borderId="44" xfId="100" applyFont="1" applyFill="1" applyBorder="1" applyAlignment="1" applyProtection="1">
      <alignment horizontal="center" vertical="center" wrapText="1"/>
    </xf>
    <xf numFmtId="3" fontId="7" fillId="0" borderId="9" xfId="44" applyNumberFormat="1" applyFont="1" applyFill="1" applyBorder="1" applyAlignment="1" applyProtection="1">
      <alignment horizontal="center" vertical="center" wrapText="1"/>
    </xf>
    <xf numFmtId="3" fontId="7" fillId="0" borderId="44" xfId="44" applyNumberFormat="1" applyFont="1" applyFill="1" applyBorder="1" applyAlignment="1" applyProtection="1">
      <alignment horizontal="center" vertical="center" wrapText="1"/>
    </xf>
    <xf numFmtId="0" fontId="7" fillId="0" borderId="26" xfId="100" applyFont="1" applyFill="1" applyBorder="1" applyAlignment="1" applyProtection="1">
      <alignment horizontal="center" vertical="center" wrapText="1"/>
    </xf>
    <xf numFmtId="0" fontId="7" fillId="0" borderId="45" xfId="100" applyFont="1" applyFill="1" applyBorder="1" applyAlignment="1" applyProtection="1">
      <alignment horizontal="center" vertical="center" wrapText="1"/>
    </xf>
    <xf numFmtId="0" fontId="7" fillId="0" borderId="46" xfId="100" applyFont="1" applyFill="1" applyBorder="1" applyAlignment="1" applyProtection="1">
      <alignment horizontal="center" vertical="center" wrapText="1"/>
    </xf>
    <xf numFmtId="3" fontId="8" fillId="29" borderId="26" xfId="115" applyNumberFormat="1" applyFont="1" applyFill="1" applyBorder="1" applyAlignment="1" applyProtection="1">
      <alignment horizontal="left" vertical="center" wrapText="1"/>
      <protection locked="0"/>
    </xf>
    <xf numFmtId="3" fontId="8" fillId="29" borderId="45" xfId="115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65" applyFont="1" applyFill="1" applyBorder="1" applyAlignment="1" applyProtection="1">
      <alignment horizontal="center" vertical="center" wrapText="1"/>
      <protection locked="0"/>
    </xf>
    <xf numFmtId="0" fontId="7" fillId="0" borderId="43" xfId="165" applyFont="1" applyFill="1" applyBorder="1" applyAlignment="1" applyProtection="1">
      <alignment horizontal="center" vertical="center" wrapText="1"/>
    </xf>
    <xf numFmtId="0" fontId="7" fillId="0" borderId="9" xfId="165" applyFont="1" applyFill="1" applyBorder="1" applyAlignment="1" applyProtection="1">
      <alignment horizontal="center" vertical="center" wrapText="1"/>
    </xf>
    <xf numFmtId="0" fontId="7" fillId="0" borderId="44" xfId="165" applyFont="1" applyFill="1" applyBorder="1" applyAlignment="1" applyProtection="1">
      <alignment horizontal="center" vertical="center" wrapText="1"/>
    </xf>
    <xf numFmtId="0" fontId="7" fillId="0" borderId="26" xfId="165" applyFont="1" applyFill="1" applyBorder="1" applyAlignment="1" applyProtection="1">
      <alignment horizontal="center" vertical="center" wrapText="1"/>
    </xf>
    <xf numFmtId="0" fontId="7" fillId="0" borderId="45" xfId="165" applyFont="1" applyFill="1" applyBorder="1" applyAlignment="1" applyProtection="1">
      <alignment horizontal="center" vertical="center" wrapText="1"/>
    </xf>
    <xf numFmtId="3" fontId="8" fillId="29" borderId="58" xfId="115" applyNumberFormat="1" applyFont="1" applyFill="1" applyBorder="1" applyAlignment="1" applyProtection="1">
      <alignment horizontal="left" vertical="center" wrapText="1"/>
      <protection locked="0"/>
    </xf>
    <xf numFmtId="3" fontId="8" fillId="29" borderId="42" xfId="115" applyNumberFormat="1" applyFont="1" applyFill="1" applyBorder="1" applyAlignment="1" applyProtection="1">
      <alignment horizontal="left" vertical="center" wrapText="1"/>
      <protection locked="0"/>
    </xf>
    <xf numFmtId="0" fontId="8" fillId="0" borderId="13" xfId="93" applyFont="1" applyBorder="1" applyAlignment="1" applyProtection="1">
      <alignment horizontal="center" vertical="center" wrapText="1"/>
    </xf>
    <xf numFmtId="0" fontId="8" fillId="0" borderId="13" xfId="93" applyFont="1" applyBorder="1" applyProtection="1"/>
    <xf numFmtId="0" fontId="7" fillId="0" borderId="0" xfId="100" applyFont="1" applyFill="1" applyBorder="1" applyAlignment="1" applyProtection="1">
      <alignment horizontal="center" vertical="center" wrapText="1"/>
      <protection locked="0"/>
    </xf>
    <xf numFmtId="0" fontId="8" fillId="0" borderId="0" xfId="116" applyFont="1" applyAlignment="1" applyProtection="1">
      <alignment horizontal="left"/>
      <protection locked="0"/>
    </xf>
    <xf numFmtId="0" fontId="7" fillId="0" borderId="0" xfId="99" applyFont="1" applyFill="1" applyBorder="1" applyAlignment="1" applyProtection="1">
      <alignment horizontal="center" vertical="center" wrapText="1"/>
    </xf>
    <xf numFmtId="0" fontId="7" fillId="0" borderId="13" xfId="99" applyFont="1" applyFill="1" applyBorder="1" applyAlignment="1" applyProtection="1">
      <alignment horizontal="center" vertical="center"/>
    </xf>
    <xf numFmtId="0" fontId="7" fillId="0" borderId="13" xfId="102" applyFont="1" applyFill="1" applyBorder="1" applyAlignment="1" applyProtection="1">
      <alignment horizontal="center" vertical="center" wrapText="1"/>
    </xf>
    <xf numFmtId="3" fontId="7" fillId="0" borderId="0" xfId="108" applyNumberFormat="1" applyFont="1" applyFill="1" applyBorder="1" applyAlignment="1" applyProtection="1">
      <alignment horizontal="center" vertical="center" wrapText="1"/>
    </xf>
    <xf numFmtId="3" fontId="7" fillId="34" borderId="0" xfId="107" applyNumberFormat="1" applyFont="1" applyFill="1" applyBorder="1" applyAlignment="1" applyProtection="1">
      <alignment horizontal="center" vertical="center" wrapText="1"/>
    </xf>
    <xf numFmtId="3" fontId="7" fillId="26" borderId="41" xfId="107" applyNumberFormat="1" applyFont="1" applyFill="1" applyBorder="1" applyAlignment="1" applyProtection="1">
      <alignment horizontal="center" vertical="center" wrapText="1"/>
    </xf>
    <xf numFmtId="3" fontId="7" fillId="26" borderId="25" xfId="107" applyNumberFormat="1" applyFont="1" applyFill="1" applyBorder="1" applyAlignment="1" applyProtection="1">
      <alignment horizontal="center" vertical="center" wrapText="1"/>
    </xf>
    <xf numFmtId="1" fontId="7" fillId="26" borderId="13" xfId="107" applyNumberFormat="1" applyFont="1" applyFill="1" applyBorder="1" applyAlignment="1" applyProtection="1">
      <alignment horizontal="center" vertical="center" wrapText="1"/>
    </xf>
    <xf numFmtId="3" fontId="7" fillId="26" borderId="33" xfId="107" applyNumberFormat="1" applyFont="1" applyFill="1" applyBorder="1" applyAlignment="1" applyProtection="1">
      <alignment horizontal="center" wrapText="1"/>
    </xf>
    <xf numFmtId="3" fontId="7" fillId="26" borderId="34" xfId="107" applyNumberFormat="1" applyFont="1" applyFill="1" applyBorder="1" applyAlignment="1" applyProtection="1">
      <alignment horizontal="center" wrapText="1"/>
    </xf>
    <xf numFmtId="1" fontId="7" fillId="26" borderId="35" xfId="107" applyNumberFormat="1" applyFont="1" applyFill="1" applyBorder="1" applyAlignment="1" applyProtection="1">
      <alignment horizontal="center" vertical="center" wrapText="1"/>
    </xf>
    <xf numFmtId="3" fontId="7" fillId="26" borderId="33" xfId="107" applyNumberFormat="1" applyFont="1" applyFill="1" applyBorder="1" applyAlignment="1" applyProtection="1">
      <alignment horizontal="center" vertical="center" wrapText="1"/>
    </xf>
    <xf numFmtId="3" fontId="7" fillId="26" borderId="34" xfId="107" applyNumberFormat="1" applyFont="1" applyFill="1" applyBorder="1" applyAlignment="1" applyProtection="1">
      <alignment horizontal="center" vertical="center" wrapText="1"/>
    </xf>
    <xf numFmtId="3" fontId="7" fillId="26" borderId="13" xfId="107" applyNumberFormat="1" applyFont="1" applyFill="1" applyBorder="1" applyAlignment="1" applyProtection="1">
      <alignment horizontal="center" vertical="center" wrapText="1"/>
    </xf>
    <xf numFmtId="3" fontId="7" fillId="26" borderId="35" xfId="107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horizontal="center" vertical="center" wrapText="1"/>
      <protection locked="0"/>
    </xf>
    <xf numFmtId="0" fontId="7" fillId="0" borderId="46" xfId="0" applyFont="1" applyBorder="1" applyAlignment="1" applyProtection="1">
      <alignment horizontal="center" vertical="center" wrapText="1"/>
      <protection locked="0"/>
    </xf>
    <xf numFmtId="0" fontId="7" fillId="0" borderId="45" xfId="0" applyFont="1" applyBorder="1" applyAlignment="1" applyProtection="1">
      <alignment horizontal="center" vertical="center" wrapText="1"/>
      <protection locked="0"/>
    </xf>
    <xf numFmtId="0" fontId="7" fillId="30" borderId="48" xfId="0" applyFont="1" applyFill="1" applyBorder="1" applyAlignment="1" applyProtection="1">
      <alignment horizontal="center" vertical="center" wrapText="1"/>
      <protection locked="0"/>
    </xf>
    <xf numFmtId="0" fontId="7" fillId="30" borderId="43" xfId="0" applyFont="1" applyFill="1" applyBorder="1" applyAlignment="1" applyProtection="1">
      <alignment horizontal="center" vertical="center" wrapText="1"/>
      <protection locked="0"/>
    </xf>
    <xf numFmtId="0" fontId="7" fillId="30" borderId="39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top" wrapText="1"/>
    </xf>
    <xf numFmtId="0" fontId="7" fillId="0" borderId="58" xfId="0" applyFont="1" applyBorder="1" applyAlignment="1" applyProtection="1">
      <alignment horizontal="center" wrapText="1"/>
    </xf>
    <xf numFmtId="0" fontId="7" fillId="0" borderId="42" xfId="0" applyFont="1" applyBorder="1" applyAlignment="1" applyProtection="1">
      <alignment horizontal="center" wrapText="1"/>
    </xf>
    <xf numFmtId="0" fontId="7" fillId="0" borderId="5" xfId="0" applyFont="1" applyBorder="1" applyAlignment="1" applyProtection="1">
      <alignment horizontal="center" wrapText="1"/>
    </xf>
    <xf numFmtId="0" fontId="7" fillId="28" borderId="0" xfId="115" applyFont="1" applyFill="1" applyBorder="1" applyAlignment="1" applyProtection="1">
      <alignment horizontal="left" vertical="center" wrapText="1"/>
      <protection locked="0"/>
    </xf>
    <xf numFmtId="0" fontId="7" fillId="28" borderId="59" xfId="115" applyFont="1" applyFill="1" applyBorder="1" applyAlignment="1" applyProtection="1">
      <alignment horizontal="left" vertical="center" wrapText="1"/>
      <protection locked="0"/>
    </xf>
    <xf numFmtId="0" fontId="8" fillId="29" borderId="26" xfId="0" applyFont="1" applyFill="1" applyBorder="1" applyAlignment="1" applyProtection="1">
      <alignment horizontal="left"/>
      <protection locked="0"/>
    </xf>
    <xf numFmtId="0" fontId="8" fillId="29" borderId="45" xfId="0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 applyProtection="1">
      <alignment horizontal="center" wrapText="1" shrinkToFit="1"/>
    </xf>
    <xf numFmtId="0" fontId="10" fillId="0" borderId="13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/>
    </xf>
    <xf numFmtId="0" fontId="10" fillId="0" borderId="13" xfId="0" applyFont="1" applyFill="1" applyBorder="1" applyAlignment="1" applyProtection="1">
      <alignment horizontal="center"/>
    </xf>
    <xf numFmtId="0" fontId="7" fillId="0" borderId="0" xfId="109" applyFont="1" applyFill="1" applyAlignment="1" applyProtection="1">
      <alignment horizontal="right" wrapText="1"/>
    </xf>
    <xf numFmtId="0" fontId="7" fillId="0" borderId="0" xfId="109" applyFont="1" applyFill="1" applyAlignment="1" applyProtection="1">
      <alignment horizontal="right"/>
    </xf>
    <xf numFmtId="0" fontId="7" fillId="0" borderId="0" xfId="109" applyFont="1" applyBorder="1" applyAlignment="1" applyProtection="1">
      <alignment horizontal="center" wrapText="1"/>
    </xf>
    <xf numFmtId="0" fontId="8" fillId="28" borderId="61" xfId="0" applyNumberFormat="1" applyFont="1" applyFill="1" applyBorder="1" applyAlignment="1" applyProtection="1">
      <alignment horizontal="left" vertical="center"/>
      <protection locked="0"/>
    </xf>
    <xf numFmtId="0" fontId="8" fillId="28" borderId="62" xfId="0" applyNumberFormat="1" applyFont="1" applyFill="1" applyBorder="1" applyAlignment="1" applyProtection="1">
      <alignment horizontal="left" vertical="center"/>
      <protection locked="0"/>
    </xf>
    <xf numFmtId="0" fontId="8" fillId="28" borderId="26" xfId="119" applyFont="1" applyFill="1" applyBorder="1" applyAlignment="1" applyProtection="1">
      <alignment horizontal="left"/>
      <protection locked="0"/>
    </xf>
    <xf numFmtId="0" fontId="8" fillId="28" borderId="45" xfId="119" applyFont="1" applyFill="1" applyBorder="1" applyAlignment="1" applyProtection="1">
      <alignment horizontal="left"/>
      <protection locked="0"/>
    </xf>
    <xf numFmtId="0" fontId="7" fillId="34" borderId="43" xfId="116" applyFont="1" applyFill="1" applyBorder="1" applyAlignment="1" applyProtection="1">
      <alignment horizontal="left" vertical="center" wrapText="1"/>
    </xf>
    <xf numFmtId="0" fontId="8" fillId="34" borderId="0" xfId="116" applyFont="1" applyFill="1" applyAlignment="1" applyProtection="1">
      <alignment horizontal="center" wrapText="1"/>
    </xf>
    <xf numFmtId="0" fontId="7" fillId="34" borderId="0" xfId="116" applyNumberFormat="1" applyFont="1" applyFill="1" applyAlignment="1" applyProtection="1">
      <alignment horizontal="center"/>
    </xf>
    <xf numFmtId="49" fontId="8" fillId="28" borderId="0" xfId="114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09" applyFont="1" applyAlignment="1" applyProtection="1">
      <alignment horizontal="center"/>
    </xf>
    <xf numFmtId="0" fontId="7" fillId="0" borderId="13" xfId="109" applyFont="1" applyBorder="1" applyAlignment="1" applyProtection="1">
      <alignment horizontal="center" vertical="center" wrapText="1"/>
    </xf>
    <xf numFmtId="0" fontId="7" fillId="0" borderId="13" xfId="109" applyFont="1" applyBorder="1" applyAlignment="1" applyProtection="1">
      <alignment horizontal="center" vertical="center"/>
    </xf>
    <xf numFmtId="0" fontId="7" fillId="0" borderId="13" xfId="114" applyNumberFormat="1" applyFont="1" applyFill="1" applyBorder="1" applyAlignment="1" applyProtection="1">
      <alignment horizontal="center" vertical="center" wrapText="1"/>
    </xf>
    <xf numFmtId="0" fontId="7" fillId="0" borderId="0" xfId="109" applyFont="1" applyAlignment="1" applyProtection="1">
      <alignment horizontal="right"/>
    </xf>
    <xf numFmtId="3" fontId="7" fillId="0" borderId="13" xfId="114" applyNumberFormat="1" applyFont="1" applyFill="1" applyBorder="1" applyAlignment="1" applyProtection="1">
      <alignment horizontal="center" vertical="center" wrapText="1"/>
    </xf>
    <xf numFmtId="0" fontId="8" fillId="0" borderId="13" xfId="109" applyNumberFormat="1" applyFont="1" applyFill="1" applyBorder="1" applyAlignment="1" applyProtection="1">
      <alignment horizontal="center" vertical="center"/>
    </xf>
    <xf numFmtId="0" fontId="8" fillId="28" borderId="59" xfId="109" applyFont="1" applyFill="1" applyBorder="1" applyAlignment="1" applyProtection="1">
      <alignment horizontal="left"/>
      <protection locked="0"/>
    </xf>
    <xf numFmtId="0" fontId="8" fillId="28" borderId="0" xfId="109" applyFont="1" applyFill="1" applyBorder="1" applyAlignment="1" applyProtection="1">
      <alignment horizontal="left"/>
      <protection locked="0"/>
    </xf>
    <xf numFmtId="0" fontId="7" fillId="0" borderId="0" xfId="109" applyFont="1" applyBorder="1" applyAlignment="1" applyProtection="1">
      <alignment horizontal="center" vertical="center"/>
    </xf>
    <xf numFmtId="0" fontId="8" fillId="28" borderId="59" xfId="109" applyFont="1" applyFill="1" applyBorder="1" applyAlignment="1" applyProtection="1">
      <alignment horizontal="center"/>
      <protection locked="0"/>
    </xf>
    <xf numFmtId="0" fontId="8" fillId="28" borderId="0" xfId="109" applyFont="1" applyFill="1" applyBorder="1" applyAlignment="1" applyProtection="1">
      <alignment horizontal="center"/>
      <protection locked="0"/>
    </xf>
    <xf numFmtId="0" fontId="8" fillId="28" borderId="26" xfId="109" applyFont="1" applyFill="1" applyBorder="1" applyAlignment="1" applyProtection="1">
      <alignment horizontal="left"/>
      <protection locked="0"/>
    </xf>
    <xf numFmtId="0" fontId="8" fillId="28" borderId="46" xfId="109" applyFont="1" applyFill="1" applyBorder="1" applyAlignment="1" applyProtection="1">
      <alignment horizontal="left"/>
      <protection locked="0"/>
    </xf>
    <xf numFmtId="0" fontId="8" fillId="28" borderId="45" xfId="109" applyFont="1" applyFill="1" applyBorder="1" applyAlignment="1" applyProtection="1">
      <alignment horizontal="left"/>
      <protection locked="0"/>
    </xf>
    <xf numFmtId="0" fontId="8" fillId="0" borderId="0" xfId="109" applyFont="1" applyFill="1" applyBorder="1" applyAlignment="1" applyProtection="1">
      <alignment horizontal="left"/>
    </xf>
    <xf numFmtId="0" fontId="8" fillId="28" borderId="61" xfId="106" applyFont="1" applyFill="1" applyBorder="1" applyAlignment="1" applyProtection="1">
      <alignment horizontal="center"/>
      <protection locked="0"/>
    </xf>
    <xf numFmtId="0" fontId="8" fillId="28" borderId="62" xfId="106" applyFont="1" applyFill="1" applyBorder="1" applyAlignment="1" applyProtection="1">
      <alignment horizontal="center"/>
      <protection locked="0"/>
    </xf>
    <xf numFmtId="0" fontId="8" fillId="28" borderId="26" xfId="106" applyFont="1" applyFill="1" applyBorder="1" applyAlignment="1" applyProtection="1">
      <alignment horizontal="left"/>
      <protection locked="0"/>
    </xf>
    <xf numFmtId="0" fontId="8" fillId="28" borderId="45" xfId="106" applyFont="1" applyFill="1" applyBorder="1" applyAlignment="1" applyProtection="1">
      <alignment horizontal="left"/>
      <protection locked="0"/>
    </xf>
    <xf numFmtId="0" fontId="8" fillId="0" borderId="0" xfId="106" applyFont="1" applyAlignment="1" applyProtection="1">
      <alignment horizontal="left"/>
    </xf>
    <xf numFmtId="0" fontId="8" fillId="0" borderId="52" xfId="106" applyFont="1" applyBorder="1" applyAlignment="1" applyProtection="1">
      <alignment horizontal="center" vertical="center" wrapText="1"/>
    </xf>
    <xf numFmtId="0" fontId="8" fillId="0" borderId="47" xfId="106" applyFont="1" applyBorder="1" applyAlignment="1" applyProtection="1">
      <alignment horizontal="center" vertical="center" wrapText="1"/>
    </xf>
    <xf numFmtId="0" fontId="8" fillId="0" borderId="44" xfId="106" applyFont="1" applyBorder="1" applyAlignment="1" applyProtection="1">
      <alignment horizontal="center" vertical="center" wrapText="1"/>
    </xf>
    <xf numFmtId="14" fontId="8" fillId="0" borderId="53" xfId="106" applyNumberFormat="1" applyFont="1" applyBorder="1" applyAlignment="1" applyProtection="1">
      <alignment horizontal="center" vertical="center" wrapText="1"/>
    </xf>
    <xf numFmtId="14" fontId="8" fillId="0" borderId="54" xfId="106" applyNumberFormat="1" applyFont="1" applyBorder="1" applyAlignment="1" applyProtection="1">
      <alignment horizontal="center" vertical="center" wrapText="1"/>
    </xf>
    <xf numFmtId="14" fontId="8" fillId="0" borderId="55" xfId="106" applyNumberFormat="1" applyFont="1" applyBorder="1" applyAlignment="1" applyProtection="1">
      <alignment horizontal="center" vertical="center" wrapText="1"/>
    </xf>
    <xf numFmtId="0" fontId="8" fillId="0" borderId="9" xfId="106" applyFont="1" applyBorder="1" applyAlignment="1" applyProtection="1">
      <alignment horizontal="center" vertical="center" wrapText="1"/>
    </xf>
    <xf numFmtId="0" fontId="8" fillId="0" borderId="56" xfId="106" applyFont="1" applyFill="1" applyBorder="1" applyAlignment="1" applyProtection="1">
      <alignment horizontal="center" vertical="center" wrapText="1"/>
    </xf>
    <xf numFmtId="0" fontId="8" fillId="0" borderId="32" xfId="106" applyFont="1" applyFill="1" applyBorder="1" applyAlignment="1" applyProtection="1">
      <alignment horizontal="center" vertical="center" wrapText="1"/>
    </xf>
    <xf numFmtId="0" fontId="8" fillId="0" borderId="57" xfId="106" applyFont="1" applyFill="1" applyBorder="1" applyAlignment="1" applyProtection="1">
      <alignment horizontal="center" vertical="center" wrapText="1"/>
    </xf>
    <xf numFmtId="0" fontId="8" fillId="0" borderId="0" xfId="106" applyFont="1" applyAlignment="1" applyProtection="1">
      <alignment horizontal="center"/>
    </xf>
    <xf numFmtId="14" fontId="8" fillId="0" borderId="52" xfId="106" applyNumberFormat="1" applyFont="1" applyBorder="1" applyAlignment="1" applyProtection="1">
      <alignment horizontal="center" vertical="center" wrapText="1"/>
    </xf>
    <xf numFmtId="14" fontId="8" fillId="0" borderId="47" xfId="106" applyNumberFormat="1" applyFont="1" applyBorder="1" applyAlignment="1" applyProtection="1">
      <alignment horizontal="center" vertical="center" wrapText="1"/>
    </xf>
    <xf numFmtId="14" fontId="8" fillId="0" borderId="44" xfId="106" applyNumberFormat="1" applyFont="1" applyBorder="1" applyAlignment="1" applyProtection="1">
      <alignment horizontal="center" vertical="center" wrapText="1"/>
    </xf>
    <xf numFmtId="0" fontId="8" fillId="0" borderId="49" xfId="106" applyFont="1" applyBorder="1" applyAlignment="1" applyProtection="1">
      <alignment horizontal="center" vertical="center" wrapText="1"/>
    </xf>
    <xf numFmtId="0" fontId="8" fillId="0" borderId="50" xfId="106" applyFont="1" applyBorder="1" applyAlignment="1" applyProtection="1">
      <alignment horizontal="center" vertical="center" wrapText="1"/>
    </xf>
    <xf numFmtId="0" fontId="8" fillId="0" borderId="51" xfId="106" applyFont="1" applyBorder="1" applyAlignment="1" applyProtection="1">
      <alignment horizontal="center" vertical="center" wrapText="1"/>
    </xf>
    <xf numFmtId="0" fontId="8" fillId="0" borderId="26" xfId="106" applyFont="1" applyBorder="1" applyAlignment="1" applyProtection="1">
      <alignment horizontal="center" vertical="center" wrapText="1"/>
    </xf>
    <xf numFmtId="0" fontId="8" fillId="0" borderId="46" xfId="106" applyFont="1" applyBorder="1" applyAlignment="1" applyProtection="1">
      <alignment horizontal="center" vertical="center" wrapText="1"/>
    </xf>
    <xf numFmtId="0" fontId="8" fillId="0" borderId="45" xfId="106" applyFont="1" applyBorder="1" applyAlignment="1" applyProtection="1">
      <alignment horizontal="center" vertical="center" wrapText="1"/>
    </xf>
    <xf numFmtId="0" fontId="19" fillId="0" borderId="0" xfId="106" applyFont="1" applyAlignment="1" applyProtection="1">
      <alignment horizontal="right" vertical="center"/>
    </xf>
    <xf numFmtId="0" fontId="8" fillId="32" borderId="26" xfId="0" applyFont="1" applyFill="1" applyBorder="1" applyAlignment="1" applyProtection="1">
      <alignment horizontal="left" vertical="center" wrapText="1"/>
      <protection locked="0"/>
    </xf>
    <xf numFmtId="0" fontId="8" fillId="32" borderId="45" xfId="0" applyFont="1" applyFill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 applyProtection="1">
      <alignment horizontal="center" wrapText="1"/>
    </xf>
    <xf numFmtId="3" fontId="19" fillId="0" borderId="0" xfId="114" applyNumberFormat="1" applyFont="1" applyFill="1" applyAlignment="1" applyProtection="1">
      <alignment horizontal="right" vertical="center" wrapText="1"/>
    </xf>
    <xf numFmtId="3" fontId="7" fillId="0" borderId="0" xfId="114" applyNumberFormat="1" applyFont="1" applyFill="1" applyAlignment="1" applyProtection="1">
      <alignment horizontal="center" vertical="center" wrapText="1"/>
    </xf>
    <xf numFmtId="3" fontId="7" fillId="35" borderId="0" xfId="114" applyNumberFormat="1" applyFont="1" applyFill="1" applyAlignment="1" applyProtection="1">
      <alignment horizontal="center" vertical="center" wrapText="1"/>
    </xf>
    <xf numFmtId="3" fontId="7" fillId="35" borderId="0" xfId="114" applyNumberFormat="1" applyFont="1" applyFill="1" applyBorder="1" applyAlignment="1" applyProtection="1">
      <alignment horizontal="center" vertical="center" wrapText="1"/>
    </xf>
    <xf numFmtId="0" fontId="8" fillId="0" borderId="13" xfId="0" applyFont="1" applyBorder="1" applyAlignment="1" applyProtection="1">
      <alignment horizontal="center" wrapText="1"/>
    </xf>
    <xf numFmtId="3" fontId="8" fillId="0" borderId="13" xfId="114" applyNumberFormat="1" applyFont="1" applyFill="1" applyBorder="1" applyAlignment="1" applyProtection="1">
      <alignment horizontal="center" vertical="center" wrapText="1"/>
    </xf>
    <xf numFmtId="0" fontId="8" fillId="33" borderId="0" xfId="114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3" fontId="8" fillId="28" borderId="26" xfId="0" applyNumberFormat="1" applyFont="1" applyFill="1" applyBorder="1" applyAlignment="1" applyProtection="1">
      <alignment horizontal="left" vertical="center"/>
      <protection locked="0"/>
    </xf>
    <xf numFmtId="3" fontId="8" fillId="28" borderId="45" xfId="0" applyNumberFormat="1" applyFont="1" applyFill="1" applyBorder="1" applyAlignment="1" applyProtection="1">
      <alignment horizontal="left" vertical="center"/>
      <protection locked="0"/>
    </xf>
    <xf numFmtId="3" fontId="7" fillId="0" borderId="0" xfId="96" applyFont="1" applyAlignment="1" applyProtection="1">
      <alignment horizontal="center" vertical="center" wrapText="1"/>
    </xf>
    <xf numFmtId="3" fontId="8" fillId="28" borderId="26" xfId="96" applyFont="1" applyFill="1" applyBorder="1" applyAlignment="1" applyProtection="1">
      <alignment horizontal="left" vertical="center" wrapText="1"/>
      <protection locked="0"/>
    </xf>
    <xf numFmtId="3" fontId="8" fillId="28" borderId="45" xfId="96" applyFont="1" applyFill="1" applyBorder="1" applyAlignment="1" applyProtection="1">
      <alignment horizontal="left" vertical="center" wrapText="1"/>
      <protection locked="0"/>
    </xf>
    <xf numFmtId="3" fontId="19" fillId="0" borderId="0" xfId="96" applyFont="1" applyAlignment="1" applyProtection="1">
      <alignment horizontal="right" vertical="center" wrapText="1"/>
    </xf>
    <xf numFmtId="0" fontId="8" fillId="0" borderId="0" xfId="104" applyFont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69" fillId="33" borderId="0" xfId="0" applyFont="1" applyFill="1" applyAlignment="1" applyProtection="1">
      <alignment horizontal="center"/>
      <protection locked="0"/>
    </xf>
    <xf numFmtId="0" fontId="1" fillId="33" borderId="0" xfId="0" applyFont="1" applyFill="1" applyAlignment="1" applyProtection="1">
      <alignment horizontal="center"/>
      <protection locked="0"/>
    </xf>
    <xf numFmtId="0" fontId="0" fillId="33" borderId="0" xfId="0" applyFill="1" applyAlignment="1" applyProtection="1">
      <alignment horizontal="center"/>
      <protection locked="0"/>
    </xf>
    <xf numFmtId="3" fontId="69" fillId="33" borderId="9" xfId="0" applyNumberFormat="1" applyFont="1" applyFill="1" applyBorder="1" applyAlignment="1" applyProtection="1">
      <alignment horizontal="center" vertical="top" wrapText="1"/>
      <protection locked="0"/>
    </xf>
    <xf numFmtId="3" fontId="69" fillId="33" borderId="47" xfId="0" applyNumberFormat="1" applyFont="1" applyFill="1" applyBorder="1" applyAlignment="1" applyProtection="1">
      <alignment horizontal="center" vertical="top" wrapText="1"/>
      <protection locked="0"/>
    </xf>
    <xf numFmtId="3" fontId="69" fillId="33" borderId="44" xfId="0" applyNumberFormat="1" applyFont="1" applyFill="1" applyBorder="1" applyAlignment="1" applyProtection="1">
      <alignment horizontal="center" vertical="top" wrapText="1"/>
      <protection locked="0"/>
    </xf>
    <xf numFmtId="3" fontId="69" fillId="33" borderId="58" xfId="0" applyNumberFormat="1" applyFont="1" applyFill="1" applyBorder="1" applyAlignment="1" applyProtection="1">
      <alignment horizontal="center" vertical="top" wrapText="1"/>
      <protection locked="0"/>
    </xf>
    <xf numFmtId="3" fontId="69" fillId="33" borderId="5" xfId="0" applyNumberFormat="1" applyFont="1" applyFill="1" applyBorder="1" applyAlignment="1" applyProtection="1">
      <alignment horizontal="center" vertical="top" wrapText="1"/>
      <protection locked="0"/>
    </xf>
    <xf numFmtId="3" fontId="69" fillId="33" borderId="59" xfId="0" applyNumberFormat="1" applyFont="1" applyFill="1" applyBorder="1" applyAlignment="1" applyProtection="1">
      <alignment horizontal="center" vertical="top" wrapText="1"/>
      <protection locked="0"/>
    </xf>
    <xf numFmtId="3" fontId="69" fillId="33" borderId="60" xfId="0" applyNumberFormat="1" applyFont="1" applyFill="1" applyBorder="1" applyAlignment="1" applyProtection="1">
      <alignment horizontal="center" vertical="top" wrapText="1"/>
      <protection locked="0"/>
    </xf>
    <xf numFmtId="3" fontId="69" fillId="33" borderId="48" xfId="0" applyNumberFormat="1" applyFont="1" applyFill="1" applyBorder="1" applyAlignment="1" applyProtection="1">
      <alignment horizontal="center" vertical="top" wrapText="1"/>
      <protection locked="0"/>
    </xf>
    <xf numFmtId="3" fontId="69" fillId="33" borderId="39" xfId="0" applyNumberFormat="1" applyFont="1" applyFill="1" applyBorder="1" applyAlignment="1" applyProtection="1">
      <alignment horizontal="center" vertical="top" wrapText="1"/>
      <protection locked="0"/>
    </xf>
    <xf numFmtId="3" fontId="69" fillId="33" borderId="13" xfId="0" applyNumberFormat="1" applyFont="1" applyFill="1" applyBorder="1" applyAlignment="1" applyProtection="1">
      <alignment horizontal="justify" vertical="top" wrapText="1"/>
      <protection locked="0"/>
    </xf>
    <xf numFmtId="0" fontId="69" fillId="35" borderId="9" xfId="0" applyFont="1" applyFill="1" applyBorder="1" applyAlignment="1" applyProtection="1">
      <alignment horizontal="center" vertical="center" wrapText="1"/>
    </xf>
    <xf numFmtId="0" fontId="69" fillId="35" borderId="47" xfId="0" applyFont="1" applyFill="1" applyBorder="1" applyAlignment="1" applyProtection="1">
      <alignment horizontal="center" vertical="center" wrapText="1"/>
    </xf>
    <xf numFmtId="0" fontId="69" fillId="35" borderId="44" xfId="0" applyFont="1" applyFill="1" applyBorder="1" applyAlignment="1" applyProtection="1">
      <alignment horizontal="center" vertical="center" wrapText="1"/>
    </xf>
    <xf numFmtId="3" fontId="69" fillId="33" borderId="9" xfId="0" applyNumberFormat="1" applyFont="1" applyFill="1" applyBorder="1" applyAlignment="1" applyProtection="1">
      <alignment horizontal="right" vertical="top" wrapText="1"/>
      <protection locked="0"/>
    </xf>
    <xf numFmtId="3" fontId="69" fillId="33" borderId="47" xfId="0" applyNumberFormat="1" applyFont="1" applyFill="1" applyBorder="1" applyAlignment="1" applyProtection="1">
      <alignment horizontal="right" vertical="top" wrapText="1"/>
      <protection locked="0"/>
    </xf>
    <xf numFmtId="3" fontId="69" fillId="33" borderId="44" xfId="0" applyNumberFormat="1" applyFont="1" applyFill="1" applyBorder="1" applyAlignment="1" applyProtection="1">
      <alignment horizontal="right" vertical="top" wrapText="1"/>
      <protection locked="0"/>
    </xf>
    <xf numFmtId="0" fontId="69" fillId="35" borderId="13" xfId="0" applyFont="1" applyFill="1" applyBorder="1" applyAlignment="1" applyProtection="1">
      <alignment horizontal="left" vertical="center" wrapText="1"/>
    </xf>
    <xf numFmtId="3" fontId="69" fillId="33" borderId="13" xfId="0" applyNumberFormat="1" applyFont="1" applyFill="1" applyBorder="1" applyAlignment="1" applyProtection="1">
      <alignment horizontal="right" vertical="top" wrapText="1"/>
      <protection locked="0"/>
    </xf>
    <xf numFmtId="3" fontId="69" fillId="33" borderId="13" xfId="0" applyNumberFormat="1" applyFont="1" applyFill="1" applyBorder="1" applyAlignment="1" applyProtection="1">
      <alignment horizontal="center" vertical="top" wrapText="1"/>
      <protection locked="0"/>
    </xf>
    <xf numFmtId="0" fontId="69" fillId="35" borderId="13" xfId="0" applyFont="1" applyFill="1" applyBorder="1" applyAlignment="1" applyProtection="1">
      <alignment horizontal="center" vertical="center" wrapText="1"/>
    </xf>
    <xf numFmtId="3" fontId="69" fillId="33" borderId="26" xfId="0" applyNumberFormat="1" applyFont="1" applyFill="1" applyBorder="1" applyAlignment="1" applyProtection="1">
      <alignment horizontal="center" vertical="top" wrapText="1"/>
      <protection locked="0"/>
    </xf>
    <xf numFmtId="3" fontId="69" fillId="33" borderId="45" xfId="0" applyNumberFormat="1" applyFont="1" applyFill="1" applyBorder="1" applyAlignment="1" applyProtection="1">
      <alignment horizontal="center" vertical="top" wrapText="1"/>
      <protection locked="0"/>
    </xf>
    <xf numFmtId="0" fontId="69" fillId="35" borderId="42" xfId="0" applyFont="1" applyFill="1" applyBorder="1" applyAlignment="1" applyProtection="1">
      <alignment horizontal="left" vertical="center" wrapText="1"/>
    </xf>
    <xf numFmtId="0" fontId="69" fillId="35" borderId="0" xfId="0" applyFont="1" applyFill="1" applyBorder="1" applyAlignment="1" applyProtection="1">
      <alignment horizontal="left" vertical="center" wrapText="1"/>
    </xf>
    <xf numFmtId="0" fontId="69" fillId="35" borderId="43" xfId="0" applyFont="1" applyFill="1" applyBorder="1" applyAlignment="1" applyProtection="1">
      <alignment horizontal="left" vertical="center" wrapText="1"/>
    </xf>
    <xf numFmtId="0" fontId="69" fillId="35" borderId="9" xfId="0" applyFont="1" applyFill="1" applyBorder="1" applyAlignment="1" applyProtection="1">
      <alignment horizontal="left" vertical="center" wrapText="1"/>
    </xf>
    <xf numFmtId="0" fontId="69" fillId="35" borderId="44" xfId="0" applyFont="1" applyFill="1" applyBorder="1" applyAlignment="1" applyProtection="1">
      <alignment horizontal="left" vertical="center" wrapText="1"/>
    </xf>
    <xf numFmtId="0" fontId="69" fillId="35" borderId="47" xfId="0" applyFont="1" applyFill="1" applyBorder="1" applyAlignment="1" applyProtection="1">
      <alignment horizontal="left" vertical="center" wrapText="1"/>
    </xf>
    <xf numFmtId="0" fontId="0" fillId="35" borderId="9" xfId="0" applyFill="1" applyBorder="1" applyAlignment="1" applyProtection="1">
      <alignment horizontal="left" vertical="center" wrapText="1"/>
    </xf>
    <xf numFmtId="0" fontId="0" fillId="35" borderId="47" xfId="0" applyFill="1" applyBorder="1" applyAlignment="1" applyProtection="1">
      <alignment horizontal="left" vertical="center" wrapText="1"/>
    </xf>
    <xf numFmtId="0" fontId="0" fillId="35" borderId="44" xfId="0" applyFill="1" applyBorder="1" applyAlignment="1" applyProtection="1">
      <alignment horizontal="left" vertical="center" wrapText="1"/>
    </xf>
    <xf numFmtId="3" fontId="69" fillId="33" borderId="9" xfId="0" applyNumberFormat="1" applyFont="1" applyFill="1" applyBorder="1" applyAlignment="1" applyProtection="1">
      <alignment horizontal="right" vertical="center" wrapText="1"/>
      <protection locked="0"/>
    </xf>
    <xf numFmtId="3" fontId="69" fillId="33" borderId="44" xfId="0" applyNumberFormat="1" applyFont="1" applyFill="1" applyBorder="1" applyAlignment="1" applyProtection="1">
      <alignment horizontal="right" vertical="center" wrapText="1"/>
      <protection locked="0"/>
    </xf>
    <xf numFmtId="3" fontId="69" fillId="33" borderId="13" xfId="0" applyNumberFormat="1" applyFont="1" applyFill="1" applyBorder="1" applyAlignment="1" applyProtection="1">
      <alignment horizontal="right" wrapText="1"/>
      <protection locked="0"/>
    </xf>
    <xf numFmtId="3" fontId="69" fillId="33" borderId="9" xfId="0" applyNumberFormat="1" applyFont="1" applyFill="1" applyBorder="1" applyAlignment="1" applyProtection="1">
      <alignment horizontal="center" wrapText="1"/>
      <protection locked="0"/>
    </xf>
    <xf numFmtId="3" fontId="69" fillId="33" borderId="47" xfId="0" applyNumberFormat="1" applyFont="1" applyFill="1" applyBorder="1" applyAlignment="1" applyProtection="1">
      <alignment horizontal="center" wrapText="1"/>
      <protection locked="0"/>
    </xf>
    <xf numFmtId="3" fontId="69" fillId="33" borderId="44" xfId="0" applyNumberFormat="1" applyFont="1" applyFill="1" applyBorder="1" applyAlignment="1" applyProtection="1">
      <alignment horizontal="center" wrapText="1"/>
      <protection locked="0"/>
    </xf>
    <xf numFmtId="3" fontId="69" fillId="33" borderId="9" xfId="0" applyNumberFormat="1" applyFont="1" applyFill="1" applyBorder="1" applyAlignment="1" applyProtection="1">
      <alignment horizontal="right" wrapText="1"/>
      <protection locked="0"/>
    </xf>
    <xf numFmtId="3" fontId="69" fillId="33" borderId="44" xfId="0" applyNumberFormat="1" applyFont="1" applyFill="1" applyBorder="1" applyAlignment="1" applyProtection="1">
      <alignment horizontal="right" wrapText="1"/>
      <protection locked="0"/>
    </xf>
    <xf numFmtId="3" fontId="69" fillId="33" borderId="13" xfId="0" applyNumberFormat="1" applyFont="1" applyFill="1" applyBorder="1" applyAlignment="1" applyProtection="1">
      <alignment horizontal="center" wrapText="1"/>
      <protection locked="0"/>
    </xf>
    <xf numFmtId="3" fontId="69" fillId="33" borderId="58" xfId="0" applyNumberFormat="1" applyFont="1" applyFill="1" applyBorder="1" applyAlignment="1" applyProtection="1">
      <alignment horizontal="center" vertical="center" wrapText="1"/>
      <protection locked="0"/>
    </xf>
    <xf numFmtId="3" fontId="69" fillId="33" borderId="5" xfId="0" applyNumberFormat="1" applyFont="1" applyFill="1" applyBorder="1" applyAlignment="1" applyProtection="1">
      <alignment horizontal="center" vertical="center" wrapText="1"/>
      <protection locked="0"/>
    </xf>
    <xf numFmtId="3" fontId="69" fillId="33" borderId="48" xfId="0" applyNumberFormat="1" applyFont="1" applyFill="1" applyBorder="1" applyAlignment="1" applyProtection="1">
      <alignment horizontal="center" vertical="center" wrapText="1"/>
      <protection locked="0"/>
    </xf>
    <xf numFmtId="3" fontId="69" fillId="33" borderId="39" xfId="0" applyNumberFormat="1" applyFont="1" applyFill="1" applyBorder="1" applyAlignment="1" applyProtection="1">
      <alignment horizontal="center" vertical="center" wrapText="1"/>
      <protection locked="0"/>
    </xf>
    <xf numFmtId="3" fontId="69" fillId="33" borderId="47" xfId="0" applyNumberFormat="1" applyFont="1" applyFill="1" applyBorder="1" applyAlignment="1" applyProtection="1">
      <alignment horizontal="right" wrapText="1"/>
      <protection locked="0"/>
    </xf>
    <xf numFmtId="3" fontId="69" fillId="33" borderId="58" xfId="0" applyNumberFormat="1" applyFont="1" applyFill="1" applyBorder="1" applyAlignment="1" applyProtection="1">
      <alignment horizontal="right" wrapText="1"/>
      <protection locked="0"/>
    </xf>
    <xf numFmtId="3" fontId="69" fillId="33" borderId="5" xfId="0" applyNumberFormat="1" applyFont="1" applyFill="1" applyBorder="1" applyAlignment="1" applyProtection="1">
      <alignment horizontal="right" wrapText="1"/>
      <protection locked="0"/>
    </xf>
    <xf numFmtId="3" fontId="69" fillId="33" borderId="59" xfId="0" applyNumberFormat="1" applyFont="1" applyFill="1" applyBorder="1" applyAlignment="1" applyProtection="1">
      <alignment horizontal="right" wrapText="1"/>
      <protection locked="0"/>
    </xf>
    <xf numFmtId="3" fontId="69" fillId="33" borderId="60" xfId="0" applyNumberFormat="1" applyFont="1" applyFill="1" applyBorder="1" applyAlignment="1" applyProtection="1">
      <alignment horizontal="right" wrapText="1"/>
      <protection locked="0"/>
    </xf>
    <xf numFmtId="3" fontId="69" fillId="33" borderId="48" xfId="0" applyNumberFormat="1" applyFont="1" applyFill="1" applyBorder="1" applyAlignment="1" applyProtection="1">
      <alignment horizontal="right" wrapText="1"/>
      <protection locked="0"/>
    </xf>
    <xf numFmtId="3" fontId="69" fillId="33" borderId="39" xfId="0" applyNumberFormat="1" applyFont="1" applyFill="1" applyBorder="1" applyAlignment="1" applyProtection="1">
      <alignment horizontal="right" wrapText="1"/>
      <protection locked="0"/>
    </xf>
    <xf numFmtId="0" fontId="69" fillId="35" borderId="5" xfId="0" applyFont="1" applyFill="1" applyBorder="1" applyAlignment="1" applyProtection="1">
      <alignment horizontal="left" vertical="center" wrapText="1"/>
    </xf>
    <xf numFmtId="0" fontId="69" fillId="35" borderId="39" xfId="0" applyFont="1" applyFill="1" applyBorder="1" applyAlignment="1" applyProtection="1">
      <alignment horizontal="left" vertical="center" wrapText="1"/>
    </xf>
    <xf numFmtId="0" fontId="69" fillId="0" borderId="9" xfId="0" applyFont="1" applyBorder="1" applyAlignment="1" applyProtection="1">
      <alignment horizontal="left" vertical="center" wrapText="1"/>
    </xf>
    <xf numFmtId="0" fontId="69" fillId="0" borderId="47" xfId="0" applyFont="1" applyBorder="1" applyAlignment="1" applyProtection="1">
      <alignment horizontal="left" vertical="center" wrapText="1"/>
    </xf>
    <xf numFmtId="0" fontId="69" fillId="0" borderId="44" xfId="0" applyFont="1" applyBorder="1" applyAlignment="1" applyProtection="1">
      <alignment horizontal="left" vertical="center" wrapText="1"/>
    </xf>
    <xf numFmtId="3" fontId="69" fillId="33" borderId="13" xfId="0" applyNumberFormat="1" applyFont="1" applyFill="1" applyBorder="1" applyAlignment="1" applyProtection="1">
      <alignment horizontal="justify" wrapText="1"/>
      <protection locked="0"/>
    </xf>
    <xf numFmtId="0" fontId="69" fillId="0" borderId="13" xfId="0" applyFont="1" applyBorder="1" applyAlignment="1" applyProtection="1">
      <alignment horizontal="center" vertical="top" wrapText="1"/>
    </xf>
    <xf numFmtId="0" fontId="69" fillId="33" borderId="58" xfId="0" applyFont="1" applyFill="1" applyBorder="1" applyAlignment="1" applyProtection="1">
      <alignment horizontal="center" vertical="top" wrapText="1"/>
    </xf>
    <xf numFmtId="0" fontId="69" fillId="33" borderId="42" xfId="0" applyFont="1" applyFill="1" applyBorder="1" applyAlignment="1" applyProtection="1">
      <alignment horizontal="center" vertical="top" wrapText="1"/>
    </xf>
    <xf numFmtId="0" fontId="69" fillId="33" borderId="5" xfId="0" applyFont="1" applyFill="1" applyBorder="1" applyAlignment="1" applyProtection="1">
      <alignment horizontal="center" vertical="top" wrapText="1"/>
    </xf>
    <xf numFmtId="0" fontId="69" fillId="33" borderId="59" xfId="0" applyFont="1" applyFill="1" applyBorder="1" applyAlignment="1" applyProtection="1">
      <alignment horizontal="center" vertical="top" wrapText="1"/>
    </xf>
    <xf numFmtId="0" fontId="69" fillId="33" borderId="0" xfId="0" applyFont="1" applyFill="1" applyBorder="1" applyAlignment="1" applyProtection="1">
      <alignment horizontal="center" vertical="top" wrapText="1"/>
    </xf>
    <xf numFmtId="0" fontId="69" fillId="33" borderId="60" xfId="0" applyFont="1" applyFill="1" applyBorder="1" applyAlignment="1" applyProtection="1">
      <alignment horizontal="center" vertical="top" wrapText="1"/>
    </xf>
    <xf numFmtId="0" fontId="69" fillId="33" borderId="48" xfId="0" applyFont="1" applyFill="1" applyBorder="1" applyAlignment="1" applyProtection="1">
      <alignment horizontal="center" vertical="top" wrapText="1"/>
    </xf>
    <xf numFmtId="0" fontId="69" fillId="33" borderId="43" xfId="0" applyFont="1" applyFill="1" applyBorder="1" applyAlignment="1" applyProtection="1">
      <alignment horizontal="center" vertical="top" wrapText="1"/>
    </xf>
    <xf numFmtId="0" fontId="69" fillId="33" borderId="39" xfId="0" applyFont="1" applyFill="1" applyBorder="1" applyAlignment="1" applyProtection="1">
      <alignment horizontal="center" vertical="top" wrapText="1"/>
    </xf>
    <xf numFmtId="0" fontId="69" fillId="0" borderId="13" xfId="0" applyFont="1" applyBorder="1" applyAlignment="1" applyProtection="1">
      <alignment horizontal="right" vertical="top" wrapText="1"/>
    </xf>
    <xf numFmtId="0" fontId="69" fillId="0" borderId="13" xfId="0" applyFont="1" applyBorder="1" applyAlignment="1" applyProtection="1">
      <alignment horizontal="center" vertical="center" wrapText="1"/>
    </xf>
    <xf numFmtId="0" fontId="69" fillId="0" borderId="9" xfId="0" applyFont="1" applyBorder="1" applyAlignment="1" applyProtection="1">
      <alignment horizontal="center" vertical="center" wrapText="1"/>
    </xf>
    <xf numFmtId="0" fontId="69" fillId="0" borderId="47" xfId="0" applyFont="1" applyBorder="1" applyAlignment="1" applyProtection="1">
      <alignment horizontal="center" vertical="center" wrapText="1"/>
    </xf>
    <xf numFmtId="0" fontId="69" fillId="0" borderId="44" xfId="0" applyFont="1" applyBorder="1" applyAlignment="1" applyProtection="1">
      <alignment horizontal="center" vertical="center" wrapText="1"/>
    </xf>
    <xf numFmtId="0" fontId="69" fillId="0" borderId="58" xfId="0" applyFont="1" applyBorder="1" applyAlignment="1" applyProtection="1">
      <alignment horizontal="center" vertical="center" wrapText="1"/>
    </xf>
    <xf numFmtId="0" fontId="69" fillId="0" borderId="5" xfId="0" applyFont="1" applyBorder="1" applyAlignment="1" applyProtection="1">
      <alignment horizontal="center" vertical="center" wrapText="1"/>
    </xf>
    <xf numFmtId="0" fontId="69" fillId="0" borderId="59" xfId="0" applyFont="1" applyBorder="1" applyAlignment="1" applyProtection="1">
      <alignment horizontal="center" vertical="center" wrapText="1"/>
    </xf>
    <xf numFmtId="0" fontId="69" fillId="0" borderId="60" xfId="0" applyFont="1" applyBorder="1" applyAlignment="1" applyProtection="1">
      <alignment horizontal="center" vertical="center" wrapText="1"/>
    </xf>
    <xf numFmtId="0" fontId="69" fillId="0" borderId="48" xfId="0" applyFont="1" applyBorder="1" applyAlignment="1" applyProtection="1">
      <alignment horizontal="center" vertical="center" wrapText="1"/>
    </xf>
    <xf numFmtId="0" fontId="69" fillId="0" borderId="39" xfId="0" applyFont="1" applyBorder="1" applyAlignment="1" applyProtection="1">
      <alignment horizontal="center" vertical="center" wrapText="1"/>
    </xf>
    <xf numFmtId="0" fontId="69" fillId="0" borderId="13" xfId="0" applyFont="1" applyBorder="1" applyAlignment="1" applyProtection="1">
      <alignment horizontal="justify" vertical="center" wrapText="1"/>
    </xf>
    <xf numFmtId="0" fontId="8" fillId="0" borderId="13" xfId="0" applyFont="1" applyBorder="1" applyAlignment="1">
      <alignment horizontal="left" vertical="center" wrapText="1"/>
    </xf>
  </cellXfs>
  <cellStyles count="16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-DownLine" xfId="26"/>
    <cellStyle name="blanka" xfId="27"/>
    <cellStyle name="B-NoBorders" xfId="28"/>
    <cellStyle name="BORDER" xfId="29"/>
    <cellStyle name="broj" xfId="30"/>
    <cellStyle name="broj Right Indent" xfId="31"/>
    <cellStyle name="broj-tit" xfId="32"/>
    <cellStyle name="B-Time" xfId="33"/>
    <cellStyle name="B-UpLine" xfId="34"/>
    <cellStyle name="B-UpRight" xfId="35"/>
    <cellStyle name="Calculation" xfId="36" builtinId="22" customBuiltin="1"/>
    <cellStyle name="Center" xfId="37"/>
    <cellStyle name="CenterAcross" xfId="38"/>
    <cellStyle name="CenterText" xfId="39"/>
    <cellStyle name="Check Cell" xfId="40" builtinId="23" customBuiltin="1"/>
    <cellStyle name="Color" xfId="41"/>
    <cellStyle name="ColorGray" xfId="42"/>
    <cellStyle name="Comma 2 2" xfId="43"/>
    <cellStyle name="Comma_Annual_L_2" xfId="44"/>
    <cellStyle name="Comma_Copy_of_ Spravki_Life_New" xfId="45"/>
    <cellStyle name="Comma_Jupiter_1 2" xfId="46"/>
    <cellStyle name="Comma_Jupiter_1 3" xfId="162"/>
    <cellStyle name="Comma_Quaterlyl_L_2" xfId="47"/>
    <cellStyle name="Curr_00" xfId="48"/>
    <cellStyle name="Currency Right Indent" xfId="49"/>
    <cellStyle name="date" xfId="50"/>
    <cellStyle name="DateNoBorder" xfId="51"/>
    <cellStyle name="detail_num" xfId="52"/>
    <cellStyle name="DownBorder" xfId="53"/>
    <cellStyle name="Euro" xfId="54"/>
    <cellStyle name="Exchange" xfId="55"/>
    <cellStyle name="Explanatory Text" xfId="56" builtinId="53" customBuiltin="1"/>
    <cellStyle name="Good" xfId="57" builtinId="26" customBuiltin="1"/>
    <cellStyle name="Gray" xfId="58"/>
    <cellStyle name="Heading 1" xfId="59" builtinId="16" customBuiltin="1"/>
    <cellStyle name="Heading 2" xfId="60" builtinId="17" customBuiltin="1"/>
    <cellStyle name="Heading 3" xfId="61" builtinId="18" customBuiltin="1"/>
    <cellStyle name="Heading 4" xfId="62" builtinId="19" customBuiltin="1"/>
    <cellStyle name="Head-Normal" xfId="63"/>
    <cellStyle name="H-Normal" xfId="64"/>
    <cellStyle name="H-NormalWrap" xfId="65"/>
    <cellStyle name="H-Positions" xfId="66"/>
    <cellStyle name="H-Title" xfId="67"/>
    <cellStyle name="H-Totals" xfId="68"/>
    <cellStyle name="Hyperlink" xfId="69" builtinId="8"/>
    <cellStyle name="IDLEditWorkbookLocalCurrency" xfId="70"/>
    <cellStyle name="InDate" xfId="71"/>
    <cellStyle name="Inflation" xfId="72"/>
    <cellStyle name="Input" xfId="73" builtinId="20" customBuiltin="1"/>
    <cellStyle name="L-Bottom" xfId="74"/>
    <cellStyle name="LD-Border" xfId="75"/>
    <cellStyle name="Linked Cell" xfId="76" builtinId="24" customBuiltin="1"/>
    <cellStyle name="LR-Border" xfId="77"/>
    <cellStyle name="LRD-Border" xfId="78"/>
    <cellStyle name="L-T-B Border" xfId="79"/>
    <cellStyle name="L-T-B-Border" xfId="80"/>
    <cellStyle name="LT-Border" xfId="81"/>
    <cellStyle name="LTR-Border" xfId="82"/>
    <cellStyle name="Milliers [0]_IBNR" xfId="83"/>
    <cellStyle name="Milliers_IBNR" xfId="84"/>
    <cellStyle name="Monetaire [0]_IBNR" xfId="85"/>
    <cellStyle name="Monetaire_IBNR" xfId="86"/>
    <cellStyle name="name_firma" xfId="87"/>
    <cellStyle name="Neutral" xfId="88" builtinId="28" customBuiltin="1"/>
    <cellStyle name="NewForm" xfId="89"/>
    <cellStyle name="NewForm1" xfId="90"/>
    <cellStyle name="NoFormating" xfId="91"/>
    <cellStyle name="Normal" xfId="0" builtinId="0"/>
    <cellStyle name="Normal 10" xfId="163"/>
    <cellStyle name="Normal 2" xfId="92"/>
    <cellStyle name="Normal 2_Видове застраховки" xfId="93"/>
    <cellStyle name="Normal 3" xfId="94"/>
    <cellStyle name="Normal 4" xfId="159"/>
    <cellStyle name="Normal_2003_1_12_N03" xfId="95"/>
    <cellStyle name="Normal_Annual_L(Pril.2.1,chl.6(1),t.1)" xfId="96"/>
    <cellStyle name="Normal_Annual_L_2" xfId="97"/>
    <cellStyle name="Normal_Annual_NL_2" xfId="98"/>
    <cellStyle name="Normal_Book1" xfId="99"/>
    <cellStyle name="Normal_Book1 2" xfId="100"/>
    <cellStyle name="Normal_Book1 2 2" xfId="165"/>
    <cellStyle name="Normal_Book1_Видове застраховки" xfId="101"/>
    <cellStyle name="Normal_consolidated_underwriting_395" xfId="102"/>
    <cellStyle name="Normal_Copy_of_ Spravki_Life_New" xfId="103"/>
    <cellStyle name="Normal_Forma-ot-Nar-30" xfId="104"/>
    <cellStyle name="Normal_FORMI" xfId="105"/>
    <cellStyle name="Normal_jalbi" xfId="106"/>
    <cellStyle name="Normal_Jupiter_1 2" xfId="161"/>
    <cellStyle name="Normal_Jupiter_1_2006_18_N 2" xfId="164"/>
    <cellStyle name="Normal_mtpl_data" xfId="107"/>
    <cellStyle name="Normal_mtpl_data_spravki trim.N" xfId="108"/>
    <cellStyle name="Normal_Quaterly_NL" xfId="109"/>
    <cellStyle name="Normal_Quaterly_NL_naredba_30" xfId="110"/>
    <cellStyle name="Normal_Sheet1" xfId="111"/>
    <cellStyle name="Normal_Sheet1 2" xfId="160"/>
    <cellStyle name="Normal_spravki trim.N" xfId="112"/>
    <cellStyle name="Normal_Spravki_New" xfId="113"/>
    <cellStyle name="Normal_Spravki_NonLIfe_New" xfId="114"/>
    <cellStyle name="Normal_Spravki_NonLIfe1999" xfId="115"/>
    <cellStyle name="Normal_Tables_draft" xfId="116"/>
    <cellStyle name="Normal_Tables_draft 2" xfId="117"/>
    <cellStyle name="Normal_Tables_draft 2 2" xfId="166"/>
    <cellStyle name="Normal_Trim_Spravki_N" xfId="118"/>
    <cellStyle name="Normal_ГВ.2" xfId="119"/>
    <cellStyle name="Note" xfId="120" builtinId="10" customBuiltin="1"/>
    <cellStyle name="number" xfId="121"/>
    <cellStyle name="number-no border" xfId="122"/>
    <cellStyle name="Output" xfId="123" builtinId="21" customBuiltin="1"/>
    <cellStyle name="Percent" xfId="124" builtinId="5"/>
    <cellStyle name="Percent Right Indent" xfId="125"/>
    <cellStyle name="proc1" xfId="126"/>
    <cellStyle name="proc1 Right Indent" xfId="127"/>
    <cellStyle name="proc2" xfId="128"/>
    <cellStyle name="proc2   Right Indent" xfId="129"/>
    <cellStyle name="proc3" xfId="130"/>
    <cellStyle name="proc3  Right Indent" xfId="131"/>
    <cellStyle name="Rate" xfId="132"/>
    <cellStyle name="R-Bottom" xfId="133"/>
    <cellStyle name="RD-Border" xfId="134"/>
    <cellStyle name="R-orienation" xfId="135"/>
    <cellStyle name="RT-Border" xfId="136"/>
    <cellStyle name="shifar_header" xfId="137"/>
    <cellStyle name="spravki" xfId="138"/>
    <cellStyle name="T-B-Border" xfId="139"/>
    <cellStyle name="TBI" xfId="140"/>
    <cellStyle name="T-Border" xfId="141"/>
    <cellStyle name="TDL-Border" xfId="142"/>
    <cellStyle name="TDR-Border" xfId="143"/>
    <cellStyle name="Text" xfId="144"/>
    <cellStyle name="TextRight" xfId="145"/>
    <cellStyle name="Title" xfId="146" builtinId="15" customBuiltin="1"/>
    <cellStyle name="Total" xfId="147" builtinId="25" customBuiltin="1"/>
    <cellStyle name="UpDownLine" xfId="148"/>
    <cellStyle name="V-Across" xfId="149"/>
    <cellStyle name="V-Currency" xfId="150"/>
    <cellStyle name="V-Date" xfId="151"/>
    <cellStyle name="ver1" xfId="152"/>
    <cellStyle name="V-Normal" xfId="153"/>
    <cellStyle name="V-Number" xfId="154"/>
    <cellStyle name="Warning Text" xfId="155" builtinId="11" customBuiltin="1"/>
    <cellStyle name="Wrap" xfId="156"/>
    <cellStyle name="WrapTitle" xfId="157"/>
    <cellStyle name="zastrnadzor" xfId="158"/>
  </cellStyles>
  <dxfs count="15"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2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5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3.xml"/><Relationship Id="rId45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6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1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DESY\BULETIN\WEEKEND\9_TRI95\SUMFL99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CNFS01\redirection$\Users\evode\Desktop\Spravki_Y_N_Prilojenie%202%202%20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4\FolderRedirections$\INSURANCE-spravki\New%20spr\Non%20life\1\Spravka_NL_Q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2\Public\zastr-otcheti\Spravki-Nonlife%202017\1\2017_1_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4\FolderRedirections$\Users\lazarova_a\AppData\Local\Microsoft\Windows\Temporary%20Internet%20Files\Content.Outlook\O0FCM44Z\Raboten-spravki_Y_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CNFS01\redirection$\p.milchev\Documents\w%20ZN\stat\Zastrah\Spravki_Y_N_Prilojenie%202%202P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4\FolderRedirections$\Documents%20and%20Settings\dtaskova\Local%20Settings\Temporary%20Internet%20Files\Content.IE5\8V76H9DQ\2006-Annual-G.B.1.3%20-%20Solvency%20Margin-31-12-2006%20-%20II%20ver%20-%2005.02.20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4\FolderRedirections$\MAX\limitaccess\Portfoli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ГБ.1.1"/>
      <sheetName val="ГБ.1.2"/>
      <sheetName val="ГБ.1.3"/>
      <sheetName val="ГБ.2"/>
      <sheetName val="ГБ.3.1"/>
      <sheetName val="ГБ.3.2"/>
      <sheetName val="ГБ.4_ALL"/>
      <sheetName val="ГБ.5"/>
      <sheetName val="ГБ.6"/>
      <sheetName val="ГБ.7"/>
      <sheetName val="ГБ.8.1"/>
      <sheetName val="ГБ.8.2"/>
      <sheetName val="ГВ.1"/>
      <sheetName val="ГВ.2"/>
      <sheetName val="ГВ.3"/>
      <sheetName val="ГВ.4"/>
      <sheetName val="ГВ.5"/>
      <sheetName val="ГB.6"/>
      <sheetName val="ГВ.7"/>
      <sheetName val="ГФ.1"/>
      <sheetName val="ГФ.2"/>
      <sheetName val="ГФ.3"/>
      <sheetName val="ГФ.4"/>
      <sheetName val="ГБ_1_1"/>
      <sheetName val="ГБ_1_2"/>
      <sheetName val="ГБ_1_3"/>
      <sheetName val="ГБ_2"/>
      <sheetName val="ГБ_3_1"/>
      <sheetName val="ГБ_3_2"/>
      <sheetName val="ГБ_4_ALL"/>
      <sheetName val="ГБ_5"/>
      <sheetName val="ГБ_6"/>
      <sheetName val="ГБ_7"/>
      <sheetName val="ГБ_8_1"/>
      <sheetName val="ГБ_8_2"/>
      <sheetName val="ГВ_1"/>
      <sheetName val="ГВ_2"/>
      <sheetName val="ГВ_3"/>
      <sheetName val="ГВ_4"/>
      <sheetName val="ГВ_5"/>
      <sheetName val="ГB_6"/>
      <sheetName val="ГВ_7"/>
      <sheetName val="ГФ_1"/>
      <sheetName val="ГФ_2"/>
      <sheetName val="ГФ_3"/>
      <sheetName val="ГФ_4"/>
      <sheetName val="PREMI_1(%)"/>
      <sheetName val="PREMI_2(%)"/>
      <sheetName val="OBEZ"/>
      <sheetName val="Obez_1(%)"/>
      <sheetName val="Obez_2(%)"/>
      <sheetName val="Убытки_основные"/>
      <sheetName val="ГБ_1_11"/>
      <sheetName val="ГБ_1_12"/>
      <sheetName val="ГБ_1_21"/>
      <sheetName val="ГБ_1_31"/>
      <sheetName val="ГБ_21"/>
      <sheetName val="ГБ_3_11"/>
      <sheetName val="ГБ_3_21"/>
      <sheetName val="ГБ_4_ALL1"/>
      <sheetName val="ГБ_51"/>
      <sheetName val="ГБ_61"/>
      <sheetName val="ГБ_71"/>
      <sheetName val="ГБ_8_11"/>
      <sheetName val="ГБ_8_21"/>
      <sheetName val="ГВ_11"/>
      <sheetName val="ГВ_21"/>
      <sheetName val="ГВ_31"/>
      <sheetName val="ГВ_41"/>
      <sheetName val="ГВ_51"/>
      <sheetName val="ГB_61"/>
      <sheetName val="ГВ_71"/>
      <sheetName val="ГФ_11"/>
      <sheetName val="ГФ_21"/>
      <sheetName val="ГФ_31"/>
      <sheetName val="ГФ_41"/>
      <sheetName val="Sheet1"/>
      <sheetName val="ГБ_1_13"/>
      <sheetName val="ГБ_1_22"/>
      <sheetName val="ГБ_1_32"/>
      <sheetName val="ГБ_22"/>
      <sheetName val="ГБ_3_12"/>
      <sheetName val="ГБ_3_22"/>
      <sheetName val="ГБ_4_ALL2"/>
      <sheetName val="ГБ_52"/>
      <sheetName val="ГБ_62"/>
      <sheetName val="ГБ_72"/>
      <sheetName val="ГБ_8_12"/>
      <sheetName val="ГБ_8_22"/>
      <sheetName val="ГВ_12"/>
      <sheetName val="ГВ_22"/>
      <sheetName val="ГВ_32"/>
      <sheetName val="ГВ_42"/>
      <sheetName val="ГВ_52"/>
      <sheetName val="ГB_62"/>
      <sheetName val="ГВ_72"/>
      <sheetName val="ГФ_12"/>
      <sheetName val="ГФ_22"/>
      <sheetName val="ГФ_32"/>
      <sheetName val="ГФ_42"/>
      <sheetName val="ГБ_1_14"/>
      <sheetName val="ГБ_1_23"/>
      <sheetName val="ГБ_1_33"/>
      <sheetName val="ГБ_23"/>
      <sheetName val="ГБ_3_13"/>
      <sheetName val="ГБ_3_23"/>
      <sheetName val="ГБ_4_ALL3"/>
      <sheetName val="ГБ_53"/>
      <sheetName val="ГБ_63"/>
      <sheetName val="ГБ_73"/>
      <sheetName val="ГБ_8_13"/>
      <sheetName val="ГБ_8_23"/>
      <sheetName val="ГВ_13"/>
      <sheetName val="ГВ_23"/>
      <sheetName val="ГВ_33"/>
      <sheetName val="ГВ_43"/>
      <sheetName val="ГВ_53"/>
      <sheetName val="ГB_63"/>
      <sheetName val="ГВ_73"/>
      <sheetName val="ГФ_13"/>
      <sheetName val="ГФ_23"/>
      <sheetName val="ГФ_33"/>
      <sheetName val="ГФ_43"/>
      <sheetName val=" Administrative expens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.1.1"/>
      <sheetName val="ГО.1.2"/>
      <sheetName val="ГО.1.3.Б"/>
      <sheetName val="ГО.1.4.Б"/>
      <sheetName val="ГО.2 "/>
      <sheetName val="ГО.3"/>
      <sheetName val="ГО.4"/>
      <sheetName val="ГО.6"/>
      <sheetName val="ГО.7"/>
      <sheetName val="ГО.7.1"/>
      <sheetName val="ГО.7.2"/>
      <sheetName val="ГО.7.3"/>
      <sheetName val="ГО.8"/>
      <sheetName val="ПР.1"/>
      <sheetName val="ПР.2"/>
      <sheetName val="ГО.9"/>
      <sheetName val="ГО.10"/>
      <sheetName val="ГО.11"/>
      <sheetName val="ГО.12.1"/>
      <sheetName val="ГО.12.2"/>
      <sheetName val="ГО.13"/>
      <sheetName val="ГО.14"/>
      <sheetName val="ГО.15"/>
      <sheetName val="ГО.16"/>
      <sheetName val="ГО. 17"/>
      <sheetName val="ГО.18"/>
      <sheetName val="ГО.19"/>
      <sheetName val="ГО.20"/>
      <sheetName val="ГО.21"/>
      <sheetName val="ГО.22"/>
      <sheetName val="Видове застраховки"/>
      <sheetName val="Списък с банки"/>
      <sheetName val="Списък с валути"/>
      <sheetName val="Държави по ЕИП"/>
    </sheetNames>
    <sheetDataSet>
      <sheetData sheetId="0">
        <row r="7">
          <cell r="B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2">
          <cell r="B2" t="str">
            <v>ЗАСТРАХОВКА "ЗЛОПОЛУКА"</v>
          </cell>
        </row>
        <row r="3">
          <cell r="B3" t="str">
            <v>В т.ч. ПО ЗАДЪЛЖИТЕЛНА ЗАСТРАХОВКА "ЗЛОПОЛУКА" НА ПЪТНИЦИТЕ В СРЕДСТВАТА ЗА ОБЩЕСТВЕН ТРАНСПОРТ</v>
          </cell>
        </row>
        <row r="4">
          <cell r="B4" t="str">
            <v>ЗАСТРАХОВКА "ЗАБОЛЯВАНЕ"</v>
          </cell>
        </row>
        <row r="5">
          <cell r="B5" t="str">
            <v>ЗАСТРАХОВКА НА СУХОПЪТНИ ПРЕВОЗНИ СРЕДСТВА, БЕЗ РЕЛСОВИ ПРЕВОЗНИ СРЕДСТВА</v>
          </cell>
        </row>
        <row r="6">
          <cell r="B6" t="str">
            <v>ЗАСТРАХОВКА НА РЕЛСОВИ ПРЕВОЗНИ СРЕДСТВА</v>
          </cell>
        </row>
        <row r="7">
          <cell r="B7" t="str">
            <v>ЗАСТРАХОВКА НА ЛЕТАТЕЛНИ АПАРАТИ</v>
          </cell>
        </row>
        <row r="8">
          <cell r="B8" t="str">
            <v>ЗАСТРАХОВКА НА ПЛАВАТЕЛНИ СЪДОВЕ</v>
          </cell>
        </row>
        <row r="9">
          <cell r="B9" t="str">
            <v>ЗАСТРАХОВКА НА ТОВАРИ ПО ВРЕМЕ НА ПРЕВОЗ</v>
          </cell>
        </row>
        <row r="10">
          <cell r="B10" t="str">
            <v>ЗАСТРАХОВКА "ПОЖАР" И "ПРИРОДНИ БЕДСТВИЯ"</v>
          </cell>
        </row>
        <row r="11">
          <cell r="B11" t="str">
            <v>ЗАСТРАХОВКА НА "ЩЕТИ НА ИМУЩЕСТВО"</v>
          </cell>
        </row>
        <row r="12">
          <cell r="B12" t="str">
            <v>10. ЗАСТРАХОВКА ГО, СВЪРЗАНА С ПРИТЕЖАВАНЕТО И ИЗПОЛЗВАНЕТО НА МПС</v>
          </cell>
        </row>
        <row r="13">
          <cell r="B13" t="str">
            <v>В т.ч. ПО ГО НА АВТОМОБИЛИСТИТЕ</v>
          </cell>
        </row>
        <row r="14">
          <cell r="B14" t="str">
            <v>В т.ч. ПО "ЗЕЛЕНА КАРТА"</v>
          </cell>
        </row>
        <row r="15">
          <cell r="B15" t="str">
            <v>В т.ч. ГРАНИЧНА "ГРАЖДАНСКА ОТГОВОРНОСТ"</v>
          </cell>
        </row>
        <row r="16">
          <cell r="B16" t="str">
            <v>В т.ч. ПО ГО НА ПРЕВОЗВАЧА В т.ч. ПО ГО НА ПРЕВОЗВАЧА</v>
          </cell>
        </row>
        <row r="17">
          <cell r="B17" t="str">
            <v>ЗАСТРАХОВКА ГО, СВЪРЗАНА С ПРИТЕЖАВАНЕТО И ИЗПОЛЗВАНЕТО НА ЛЕТАТЕЛНИ АПАРАТИ</v>
          </cell>
        </row>
        <row r="18">
          <cell r="B18" t="str">
            <v>ЗАСТРАХОВКА ГО, СВЪРЗАНА С ПРИТЕЖАВАНЕТО И ИЗПОЛЗВАНЕТО НА ПЛАВАТЕЛНИ СЪДОВЕ</v>
          </cell>
        </row>
        <row r="19">
          <cell r="B19" t="str">
            <v>ЗАСТРАХОВКА "ОБЩА ГРАЖДАНСКА ОТГОВОРНОСТ"</v>
          </cell>
        </row>
        <row r="20">
          <cell r="B20" t="str">
            <v>ЗАСТРАХОВКА НА КРЕДИТИ</v>
          </cell>
        </row>
        <row r="21">
          <cell r="B21" t="str">
            <v>ЗАСТРАХОВКА НА ГАРАНЦИИ</v>
          </cell>
        </row>
        <row r="22">
          <cell r="B22" t="str">
            <v>ЗАСТРАХОВКА НА РАЗНИ ФИНАНСОВИ ЗАГУБИ</v>
          </cell>
        </row>
        <row r="23">
          <cell r="B23" t="str">
            <v>ЗАСТРАХОВКА НА ПРАВНИ РАЗНОСКИ</v>
          </cell>
        </row>
        <row r="24">
          <cell r="B24" t="str">
            <v>ПОМОЩ ПРИ ПЪТУВАНЕ</v>
          </cell>
        </row>
      </sheetData>
      <sheetData sheetId="31">
        <row r="2">
          <cell r="C2" t="str">
            <v>1. Банки, лицензирани в Република България</v>
          </cell>
        </row>
        <row r="3">
          <cell r="C3" t="str">
            <v>УниКредит Булбанк АД</v>
          </cell>
        </row>
        <row r="4">
          <cell r="C4" t="str">
            <v>Обединена българска банка АД</v>
          </cell>
        </row>
        <row r="5">
          <cell r="C5" t="str">
            <v>Райфайзенбанк (България) ЕАД</v>
          </cell>
        </row>
        <row r="6">
          <cell r="C6" t="str">
            <v>Алианц Банк България АД</v>
          </cell>
        </row>
        <row r="7">
          <cell r="C7" t="str">
            <v>МКБ Юнионбанк АД</v>
          </cell>
        </row>
        <row r="8">
          <cell r="C8" t="str">
            <v>СИБАНК EАД</v>
          </cell>
        </row>
        <row r="9">
          <cell r="C9" t="str">
            <v>Българо-американска кредитна банка АД</v>
          </cell>
        </row>
        <row r="10">
          <cell r="C10" t="str">
            <v>Търговска Банка Д АД</v>
          </cell>
        </row>
        <row r="11">
          <cell r="C11" t="str">
            <v>Инвестбанк АД</v>
          </cell>
        </row>
        <row r="12">
          <cell r="C12" t="str">
            <v xml:space="preserve">Общинска банка АД </v>
          </cell>
        </row>
        <row r="13">
          <cell r="C13" t="str">
            <v>Интернешънъл Асет Банк АД</v>
          </cell>
        </row>
        <row r="14">
          <cell r="C14" t="str">
            <v>Токуда Банк АД</v>
          </cell>
        </row>
        <row r="15">
          <cell r="C15" t="str">
            <v>Юробанк И Еф Джи България АД</v>
          </cell>
        </row>
        <row r="16">
          <cell r="C16" t="str">
            <v xml:space="preserve">Банка ДСК EАД </v>
          </cell>
        </row>
        <row r="17">
          <cell r="C17" t="str">
            <v>Сосиете Женерал Експресбанк АД</v>
          </cell>
        </row>
        <row r="18">
          <cell r="C18" t="str">
            <v>Банка Пиреос България АД</v>
          </cell>
        </row>
        <row r="19">
          <cell r="C19" t="str">
            <v>Първа инвестиционна банка АД</v>
          </cell>
        </row>
        <row r="20">
          <cell r="C20" t="str">
            <v xml:space="preserve">Емпорики Банк – България ЕАД </v>
          </cell>
        </row>
        <row r="21">
          <cell r="C21" t="str">
            <v>ПроКредит Банк (България) АД</v>
          </cell>
        </row>
        <row r="22">
          <cell r="C22" t="str">
            <v>Корпоративна търговска банка АД</v>
          </cell>
        </row>
        <row r="23">
          <cell r="C23" t="str">
            <v>Централна кооперативна банка АД</v>
          </cell>
        </row>
        <row r="24">
          <cell r="C24" t="str">
            <v>Българска банка за развитие АД</v>
          </cell>
        </row>
        <row r="25">
          <cell r="C25" t="str">
            <v>ЧПБ Тексим АД</v>
          </cell>
        </row>
        <row r="26">
          <cell r="C26" t="str">
            <v>Ти Би Ай Банк EАД</v>
          </cell>
        </row>
        <row r="27">
          <cell r="C27" t="str">
            <v>Други</v>
          </cell>
        </row>
        <row r="28">
          <cell r="C28" t="str">
            <v>2. Клонове на чуждестранни банки в Република България</v>
          </cell>
        </row>
        <row r="29">
          <cell r="C29" t="str">
            <v xml:space="preserve">ИНГ Банк Н.В. – клон София </v>
          </cell>
        </row>
        <row r="30">
          <cell r="C30" t="str">
            <v>АЛФА БАНКА – КЛОН БЪЛГАРИЯ</v>
          </cell>
        </row>
        <row r="31">
          <cell r="C31" t="str">
            <v xml:space="preserve">Те–Дже ЗИРААТ БАНКАСЪ – </v>
          </cell>
        </row>
        <row r="32">
          <cell r="C32" t="str">
            <v xml:space="preserve">БНП Париба С.А. – клон София </v>
          </cell>
        </row>
        <row r="33">
          <cell r="C33" t="str">
            <v xml:space="preserve">Иш Банк ГмбХ – клон София </v>
          </cell>
        </row>
        <row r="34">
          <cell r="C34" t="str">
            <v>Ситибанк Н.А. - клон София</v>
          </cell>
        </row>
        <row r="35">
          <cell r="C35" t="str">
            <v>Регионална Инвестиционна банка -</v>
          </cell>
        </row>
        <row r="36">
          <cell r="C36" t="str">
            <v>Други</v>
          </cell>
        </row>
      </sheetData>
      <sheetData sheetId="32">
        <row r="2">
          <cell r="C2" t="str">
            <v>Австралийски долар</v>
          </cell>
        </row>
        <row r="3">
          <cell r="C3" t="str">
            <v xml:space="preserve">Български лев </v>
          </cell>
        </row>
        <row r="4">
          <cell r="C4" t="str">
            <v>Бразилски реал</v>
          </cell>
        </row>
        <row r="5">
          <cell r="C5" t="str">
            <v>Канадски долар</v>
          </cell>
        </row>
        <row r="6">
          <cell r="C6" t="str">
            <v>Швейцарски франк</v>
          </cell>
        </row>
        <row r="7">
          <cell r="C7" t="str">
            <v>Китайски ренминби юан</v>
          </cell>
        </row>
        <row r="8">
          <cell r="C8" t="str">
            <v xml:space="preserve">Чешка крона </v>
          </cell>
        </row>
        <row r="9">
          <cell r="C9" t="str">
            <v>Датска крона</v>
          </cell>
        </row>
        <row r="10">
          <cell r="C10" t="str">
            <v>Евро</v>
          </cell>
        </row>
        <row r="11">
          <cell r="C11" t="str">
            <v xml:space="preserve">Британска лира </v>
          </cell>
        </row>
        <row r="12">
          <cell r="C12" t="str">
            <v>Унгарски форинт</v>
          </cell>
        </row>
        <row r="13">
          <cell r="C13" t="str">
            <v>Исландска крона</v>
          </cell>
        </row>
        <row r="14">
          <cell r="C14" t="str">
            <v>Японска йена</v>
          </cell>
        </row>
        <row r="15">
          <cell r="C15" t="str">
            <v>Южнокорейски вон</v>
          </cell>
        </row>
        <row r="16">
          <cell r="C16" t="str">
            <v>Литовски литаз</v>
          </cell>
        </row>
        <row r="17">
          <cell r="C17" t="str">
            <v>Латвийски лат</v>
          </cell>
        </row>
        <row r="18">
          <cell r="C18" t="str">
            <v>Мексиканско песо</v>
          </cell>
        </row>
        <row r="19">
          <cell r="C19" t="str">
            <v>Норвежка крона</v>
          </cell>
        </row>
        <row r="20">
          <cell r="C20" t="str">
            <v>Полска злота</v>
          </cell>
        </row>
        <row r="21">
          <cell r="C21" t="str">
            <v xml:space="preserve">Румънска лея </v>
          </cell>
        </row>
        <row r="22">
          <cell r="C22" t="str">
            <v>Шведска крона</v>
          </cell>
        </row>
        <row r="23">
          <cell r="C23" t="str">
            <v>Сингапурски долар</v>
          </cell>
        </row>
        <row r="24">
          <cell r="C24" t="str">
            <v>Турска лира</v>
          </cell>
        </row>
        <row r="25">
          <cell r="C25" t="str">
            <v>Щатски долар</v>
          </cell>
        </row>
        <row r="26">
          <cell r="C26" t="str">
            <v xml:space="preserve">Южноафрикански ранд </v>
          </cell>
        </row>
        <row r="27">
          <cell r="C27" t="str">
            <v>Руска рубла</v>
          </cell>
        </row>
        <row r="28">
          <cell r="C28" t="str">
            <v xml:space="preserve">Хърватска куна </v>
          </cell>
        </row>
        <row r="29">
          <cell r="C29" t="str">
            <v>Чилийско песо</v>
          </cell>
        </row>
        <row r="30">
          <cell r="C30" t="str">
            <v>Аржентинско песо</v>
          </cell>
        </row>
        <row r="31">
          <cell r="C31" t="str">
            <v>Марокански дирхам</v>
          </cell>
        </row>
        <row r="32">
          <cell r="C32" t="str">
            <v>Алжирски динар</v>
          </cell>
        </row>
        <row r="33">
          <cell r="C33" t="str">
            <v xml:space="preserve">Новозеландски долар </v>
          </cell>
        </row>
        <row r="34">
          <cell r="C34" t="str">
            <v>Тунизийски динар</v>
          </cell>
        </row>
        <row r="35">
          <cell r="C35" t="str">
            <v>Колумбийско песо</v>
          </cell>
        </row>
        <row r="36">
          <cell r="C36" t="str">
            <v>Венецуелски боливар</v>
          </cell>
        </row>
        <row r="37">
          <cell r="C37" t="str">
            <v>Естонска крона</v>
          </cell>
        </row>
        <row r="38">
          <cell r="C38" t="str">
            <v xml:space="preserve">Индонезийска рупия </v>
          </cell>
        </row>
        <row r="39">
          <cell r="C39" t="str">
            <v>Кипърска лира</v>
          </cell>
        </row>
        <row r="40">
          <cell r="C40" t="str">
            <v>Малайзийски рингит</v>
          </cell>
        </row>
        <row r="41">
          <cell r="C41" t="str">
            <v>Малтийска лира</v>
          </cell>
        </row>
        <row r="42">
          <cell r="C42" t="str">
            <v xml:space="preserve">Словашка крона </v>
          </cell>
        </row>
        <row r="43">
          <cell r="C43" t="str">
            <v>Тайландски бат</v>
          </cell>
        </row>
        <row r="44">
          <cell r="C44" t="str">
            <v>Филипинско песо</v>
          </cell>
        </row>
        <row r="45">
          <cell r="C45" t="str">
            <v>Хонконгски долар</v>
          </cell>
        </row>
        <row r="46">
          <cell r="C46" t="str">
            <v>други</v>
          </cell>
        </row>
      </sheetData>
      <sheetData sheetId="33">
        <row r="2">
          <cell r="C2" t="str">
            <v> Австралия</v>
          </cell>
        </row>
        <row r="3">
          <cell r="C3" t="str">
            <v> Австрия</v>
          </cell>
        </row>
        <row r="4">
          <cell r="C4" t="str">
            <v> Албания</v>
          </cell>
        </row>
        <row r="5">
          <cell r="C5" t="str">
            <v> Андора</v>
          </cell>
        </row>
        <row r="6">
          <cell r="C6" t="str">
            <v> Беларус</v>
          </cell>
        </row>
        <row r="7">
          <cell r="C7" t="str">
            <v> Белгия</v>
          </cell>
        </row>
        <row r="8">
          <cell r="C8" t="str">
            <v> Босна и Херцеговина</v>
          </cell>
        </row>
        <row r="9">
          <cell r="C9" t="str">
            <v> Бразилия</v>
          </cell>
        </row>
        <row r="10">
          <cell r="C10" t="str">
            <v> България</v>
          </cell>
        </row>
        <row r="11">
          <cell r="C11" t="str">
            <v> Великобритания</v>
          </cell>
        </row>
        <row r="12">
          <cell r="C12" t="str">
            <v> Германия</v>
          </cell>
        </row>
        <row r="13">
          <cell r="C13" t="str">
            <v> Гърция</v>
          </cell>
        </row>
        <row r="14">
          <cell r="C14" t="str">
            <v> Дания</v>
          </cell>
        </row>
        <row r="15">
          <cell r="C15" t="str">
            <v> Европейски съюз</v>
          </cell>
        </row>
        <row r="16">
          <cell r="C16" t="str">
            <v> Естония</v>
          </cell>
        </row>
        <row r="17">
          <cell r="C17" t="str">
            <v> Израел</v>
          </cell>
        </row>
        <row r="18">
          <cell r="C18" t="str">
            <v> Индия</v>
          </cell>
        </row>
        <row r="19">
          <cell r="C19" t="str">
            <v> Ирландия</v>
          </cell>
        </row>
        <row r="20">
          <cell r="C20" t="str">
            <v> Исландия</v>
          </cell>
        </row>
        <row r="21">
          <cell r="C21" t="str">
            <v> Испания</v>
          </cell>
        </row>
        <row r="22">
          <cell r="C22" t="str">
            <v> Италия</v>
          </cell>
        </row>
        <row r="23">
          <cell r="C23" t="str">
            <v> Канада</v>
          </cell>
        </row>
        <row r="24">
          <cell r="C24" t="str">
            <v> Кипър</v>
          </cell>
        </row>
        <row r="25">
          <cell r="C25" t="str">
            <v> Китай</v>
          </cell>
        </row>
        <row r="26">
          <cell r="C26" t="str">
            <v> Латвия</v>
          </cell>
        </row>
        <row r="27">
          <cell r="C27" t="str">
            <v> Ливан</v>
          </cell>
        </row>
        <row r="28">
          <cell r="C28" t="str">
            <v> Литва</v>
          </cell>
        </row>
        <row r="29">
          <cell r="C29" t="str">
            <v> Лихтенщайн</v>
          </cell>
        </row>
        <row r="30">
          <cell r="C30" t="str">
            <v> Люксембург</v>
          </cell>
        </row>
        <row r="31">
          <cell r="C31" t="str">
            <v> Малта</v>
          </cell>
        </row>
        <row r="32">
          <cell r="C32" t="str">
            <v> Молдова</v>
          </cell>
        </row>
        <row r="33">
          <cell r="C33" t="str">
            <v> Монако</v>
          </cell>
        </row>
        <row r="34">
          <cell r="C34" t="str">
            <v> Нидерландия</v>
          </cell>
        </row>
        <row r="35">
          <cell r="C35" t="str">
            <v> Норвегия</v>
          </cell>
        </row>
        <row r="36">
          <cell r="C36" t="str">
            <v> Полша</v>
          </cell>
        </row>
        <row r="37">
          <cell r="C37" t="str">
            <v> Португалия</v>
          </cell>
        </row>
        <row r="38">
          <cell r="C38" t="str">
            <v> Република Македония</v>
          </cell>
        </row>
        <row r="39">
          <cell r="C39" t="str">
            <v> Румъния</v>
          </cell>
        </row>
        <row r="40">
          <cell r="C40" t="str">
            <v> Русия</v>
          </cell>
        </row>
        <row r="41">
          <cell r="C41" t="str">
            <v> Сан Марино</v>
          </cell>
        </row>
        <row r="42">
          <cell r="C42" t="str">
            <v> САЩ</v>
          </cell>
        </row>
        <row r="43">
          <cell r="C43" t="str">
            <v> Словакия</v>
          </cell>
        </row>
        <row r="44">
          <cell r="C44" t="str">
            <v> Словения</v>
          </cell>
        </row>
        <row r="45">
          <cell r="C45" t="str">
            <v> Сърбия</v>
          </cell>
        </row>
        <row r="46">
          <cell r="C46" t="str">
            <v> Турция</v>
          </cell>
        </row>
        <row r="47">
          <cell r="C47" t="str">
            <v> Украйна</v>
          </cell>
        </row>
        <row r="48">
          <cell r="C48" t="str">
            <v> Унгария</v>
          </cell>
        </row>
        <row r="49">
          <cell r="C49" t="str">
            <v> Финландия</v>
          </cell>
        </row>
        <row r="50">
          <cell r="C50" t="str">
            <v> Франция</v>
          </cell>
        </row>
        <row r="51">
          <cell r="C51" t="str">
            <v> Хърватия</v>
          </cell>
        </row>
        <row r="52">
          <cell r="C52" t="str">
            <v> Черна гора</v>
          </cell>
        </row>
        <row r="53">
          <cell r="C53" t="str">
            <v> Чехия</v>
          </cell>
        </row>
        <row r="54">
          <cell r="C54" t="str">
            <v> Швейцария</v>
          </cell>
        </row>
        <row r="55">
          <cell r="C55" t="str">
            <v> Швеция</v>
          </cell>
        </row>
        <row r="56">
          <cell r="C56" t="str">
            <v> Япония</v>
          </cell>
        </row>
        <row r="57">
          <cell r="C57" t="str">
            <v>други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.1.1"/>
      <sheetName val="ТО.1.2"/>
      <sheetName val="ТО.2 "/>
      <sheetName val="TO.3"/>
      <sheetName val="ТО.4"/>
      <sheetName val="ТО.5"/>
      <sheetName val="ТО.6"/>
      <sheetName val="ТО.6.1"/>
      <sheetName val="ТО.6.2"/>
      <sheetName val="ТО.6.3"/>
      <sheetName val="ТО.7"/>
      <sheetName val="ПР.1"/>
      <sheetName val="ПР.2"/>
      <sheetName val="ЕИП-ОЗ"/>
      <sheetName val="ЕИП-ГО"/>
      <sheetName val="ТО.8"/>
      <sheetName val="ТО.9.Б"/>
      <sheetName val="ТО.10.Б"/>
      <sheetName val="ТО.11.Б"/>
      <sheetName val="ТО.12"/>
      <sheetName val="ТО.13.Б"/>
      <sheetName val="ТО.14.Б"/>
      <sheetName val="ТО.15"/>
      <sheetName val="ТО.16"/>
      <sheetName val="ТО.17"/>
      <sheetName val="Видове застраховки"/>
      <sheetName val="Списък с банки"/>
      <sheetName val="Списък с валути"/>
      <sheetName val="Държави по ЕИ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2">
          <cell r="B2" t="str">
            <v>ЗАСТРАХОВКА "ЗЛОПОЛУКА"</v>
          </cell>
        </row>
        <row r="3">
          <cell r="B3" t="str">
            <v>В т.ч. ПО ЗАДЪЛЖИТЕЛНА ЗАСТРАХОВКА "ЗЛОПОЛУКА" НА ПЪТНИЦИТЕ В СРЕДСТВАТА ЗА ОБЩЕСТВЕН ТРАНСПОРТ</v>
          </cell>
        </row>
        <row r="4">
          <cell r="B4" t="str">
            <v>ЗАСТРАХОВКА "ЗАБОЛЯВАНЕ"</v>
          </cell>
        </row>
        <row r="5">
          <cell r="B5" t="str">
            <v>ЗАСТРАХОВКА НА СУХОПЪТНИ ПРЕВОЗНИ СРЕДСТВА, БЕЗ РЕЛСОВИ ПРЕВОЗНИ СРЕДСТВА</v>
          </cell>
        </row>
        <row r="6">
          <cell r="B6" t="str">
            <v>ЗАСТРАХОВКА НА РЕЛСОВИ ПРЕВОЗНИ СРЕДСТВА</v>
          </cell>
        </row>
        <row r="7">
          <cell r="B7" t="str">
            <v>ЗАСТРАХОВКА НА ЛЕТАТЕЛНИ АПАРАТИ</v>
          </cell>
        </row>
        <row r="8">
          <cell r="B8" t="str">
            <v>ЗАСТРАХОВКА НА ПЛАВАТЕЛНИ СЪДОВЕ</v>
          </cell>
        </row>
        <row r="9">
          <cell r="B9" t="str">
            <v>ЗАСТРАХОВКА НА ТОВАРИ ПО ВРЕМЕ НА ПРЕВОЗ</v>
          </cell>
        </row>
        <row r="10">
          <cell r="B10" t="str">
            <v>ЗАСТРАХОВКА "ПОЖАР" И "ПРИРОДНИ БЕДСТВИЯ"</v>
          </cell>
        </row>
        <row r="11">
          <cell r="B11" t="str">
            <v>ЗАСТРАХОВКА НА "ЩЕТИ НА ИМУЩЕСТВО"</v>
          </cell>
        </row>
        <row r="12">
          <cell r="B12" t="str">
            <v>10. ЗАСТРАХОВКА ГО, СВЪРЗАНА С ПРИТЕЖАВАНЕТО И ИЗПОЛЗВАНЕТО НА МПС</v>
          </cell>
        </row>
        <row r="13">
          <cell r="B13" t="str">
            <v>В т.ч. ПО ГО НА АВТОМОБИЛИСТИТЕ</v>
          </cell>
        </row>
        <row r="14">
          <cell r="B14" t="str">
            <v>В т.ч. ПО "ЗЕЛЕНА КАРТА"</v>
          </cell>
        </row>
        <row r="15">
          <cell r="B15" t="str">
            <v>В т.ч. ГРАНИЧНА "ГРАЖДАНСКА ОТГОВОРНОСТ"</v>
          </cell>
        </row>
        <row r="16">
          <cell r="B16" t="str">
            <v>В т.ч. ПО ГО НА ПРЕВОЗВАЧА В т.ч. ПО ГО НА ПРЕВОЗВАЧА</v>
          </cell>
        </row>
        <row r="17">
          <cell r="B17" t="str">
            <v>ЗАСТРАХОВКА ГО, СВЪРЗАНА С ПРИТЕЖАВАНЕТО И ИЗПОЛЗВАНЕТО НА ЛЕТАТЕЛНИ АПАРАТИ</v>
          </cell>
        </row>
        <row r="18">
          <cell r="B18" t="str">
            <v>ЗАСТРАХОВКА ГО, СВЪРЗАНА С ПРИТЕЖАВАНЕТО И ИЗПОЛЗВАНЕТО НА ПЛАВАТЕЛНИ СЪДОВЕ</v>
          </cell>
        </row>
        <row r="19">
          <cell r="B19" t="str">
            <v>ЗАСТРАХОВКА "ОБЩА ГРАЖДАНСКА ОТГОВОРНОСТ"</v>
          </cell>
        </row>
        <row r="20">
          <cell r="B20" t="str">
            <v>ЗАСТРАХОВКА НА КРЕДИТИ</v>
          </cell>
        </row>
        <row r="21">
          <cell r="B21" t="str">
            <v>ЗАСТРАХОВКА НА ГАРАНЦИИ</v>
          </cell>
        </row>
        <row r="22">
          <cell r="B22" t="str">
            <v>ЗАСТРАХОВКА НА РАЗНИ ФИНАНСОВИ ЗАГУБИ</v>
          </cell>
        </row>
        <row r="23">
          <cell r="B23" t="str">
            <v>ЗАСТРАХОВКА НА ПРАВНИ РАЗНОСКИ</v>
          </cell>
        </row>
        <row r="24">
          <cell r="B24" t="str">
            <v>ПОМОЩ ПРИ ПЪТУВАНЕ</v>
          </cell>
        </row>
      </sheetData>
      <sheetData sheetId="26" refreshError="1">
        <row r="2">
          <cell r="C2" t="str">
            <v>1. Банки, лицензирани в Република България</v>
          </cell>
        </row>
        <row r="3">
          <cell r="C3" t="str">
            <v>УниКредит Булбанк АД</v>
          </cell>
        </row>
        <row r="4">
          <cell r="C4" t="str">
            <v>Обединена българска банка АД</v>
          </cell>
        </row>
        <row r="5">
          <cell r="C5" t="str">
            <v>Райфайзенбанк (България) ЕАД</v>
          </cell>
        </row>
        <row r="6">
          <cell r="C6" t="str">
            <v>Алианц Банк България АД</v>
          </cell>
        </row>
        <row r="7">
          <cell r="C7" t="str">
            <v>МКБ Юнионбанк АД</v>
          </cell>
        </row>
        <row r="8">
          <cell r="C8" t="str">
            <v>СИБАНК EАД</v>
          </cell>
        </row>
        <row r="9">
          <cell r="C9" t="str">
            <v>Българо-американска кредитна банка АД</v>
          </cell>
        </row>
        <row r="10">
          <cell r="C10" t="str">
            <v>Търговска Банка Д АД</v>
          </cell>
        </row>
        <row r="11">
          <cell r="C11" t="str">
            <v>Инвестбанк АД</v>
          </cell>
        </row>
        <row r="12">
          <cell r="C12" t="str">
            <v xml:space="preserve">Общинска банка АД </v>
          </cell>
        </row>
        <row r="13">
          <cell r="C13" t="str">
            <v>Интернешънъл Асет Банк АД</v>
          </cell>
        </row>
        <row r="14">
          <cell r="C14" t="str">
            <v>Токуда Банк АД</v>
          </cell>
        </row>
        <row r="15">
          <cell r="C15" t="str">
            <v>Юробанк И Еф Джи България АД</v>
          </cell>
        </row>
        <row r="16">
          <cell r="C16" t="str">
            <v xml:space="preserve">Банка ДСК EАД </v>
          </cell>
        </row>
        <row r="17">
          <cell r="C17" t="str">
            <v>Сосиете Женерал Експресбанк АД</v>
          </cell>
        </row>
        <row r="18">
          <cell r="C18" t="str">
            <v>Банка Пиреос България АД</v>
          </cell>
        </row>
        <row r="19">
          <cell r="C19" t="str">
            <v>Първа инвестиционна банка АД</v>
          </cell>
        </row>
        <row r="20">
          <cell r="C20" t="str">
            <v xml:space="preserve">Емпорики Банк – България ЕАД </v>
          </cell>
        </row>
        <row r="21">
          <cell r="C21" t="str">
            <v>ПроКредит Банк (България) АД</v>
          </cell>
        </row>
        <row r="22">
          <cell r="C22" t="str">
            <v>Корпоративна търговска банка АД</v>
          </cell>
        </row>
        <row r="23">
          <cell r="C23" t="str">
            <v>Централна кооперативна банка АД</v>
          </cell>
        </row>
        <row r="24">
          <cell r="C24" t="str">
            <v>Българска банка за развитие АД</v>
          </cell>
        </row>
        <row r="25">
          <cell r="C25" t="str">
            <v>ЧПБ Тексим АД</v>
          </cell>
        </row>
        <row r="26">
          <cell r="C26" t="str">
            <v>Ти Би Ай Банк EАД</v>
          </cell>
        </row>
        <row r="27">
          <cell r="C27" t="str">
            <v>Други</v>
          </cell>
        </row>
        <row r="28">
          <cell r="C28" t="str">
            <v>2. Клонове на чуждестранни банки в Република България</v>
          </cell>
        </row>
        <row r="29">
          <cell r="C29" t="str">
            <v xml:space="preserve">ИНГ Банк Н.В. – клон София </v>
          </cell>
        </row>
        <row r="30">
          <cell r="C30" t="str">
            <v>АЛФА БАНКА – КЛОН БЪЛГАРИЯ</v>
          </cell>
        </row>
        <row r="31">
          <cell r="C31" t="str">
            <v xml:space="preserve">Те–Дже ЗИРААТ БАНКАСЪ – </v>
          </cell>
        </row>
        <row r="32">
          <cell r="C32" t="str">
            <v xml:space="preserve">БНП Париба С.А. – клон София </v>
          </cell>
        </row>
        <row r="33">
          <cell r="C33" t="str">
            <v xml:space="preserve">Иш Банк ГмбХ – клон София </v>
          </cell>
        </row>
        <row r="34">
          <cell r="C34" t="str">
            <v>Ситибанк Н.А. - клон София</v>
          </cell>
        </row>
        <row r="35">
          <cell r="C35" t="str">
            <v>Регионална Инвестиционна банка -</v>
          </cell>
        </row>
        <row r="36">
          <cell r="C36" t="str">
            <v>Други</v>
          </cell>
        </row>
      </sheetData>
      <sheetData sheetId="27" refreshError="1">
        <row r="2">
          <cell r="C2" t="str">
            <v>Австралийски долар</v>
          </cell>
        </row>
        <row r="3">
          <cell r="C3" t="str">
            <v xml:space="preserve">Български лев </v>
          </cell>
        </row>
        <row r="4">
          <cell r="C4" t="str">
            <v>Бразилски реал</v>
          </cell>
        </row>
        <row r="5">
          <cell r="C5" t="str">
            <v>Канадски долар</v>
          </cell>
        </row>
        <row r="6">
          <cell r="C6" t="str">
            <v>Швейцарски франк</v>
          </cell>
        </row>
        <row r="7">
          <cell r="C7" t="str">
            <v>Китайски ренминби юан</v>
          </cell>
        </row>
        <row r="8">
          <cell r="C8" t="str">
            <v xml:space="preserve">Чешка крона </v>
          </cell>
        </row>
        <row r="9">
          <cell r="C9" t="str">
            <v>Датска крона</v>
          </cell>
        </row>
        <row r="10">
          <cell r="C10" t="str">
            <v>Евро</v>
          </cell>
        </row>
        <row r="11">
          <cell r="C11" t="str">
            <v xml:space="preserve">Британска лира </v>
          </cell>
        </row>
        <row r="12">
          <cell r="C12" t="str">
            <v>Унгарски форинт</v>
          </cell>
        </row>
        <row r="13">
          <cell r="C13" t="str">
            <v>Исландска крона</v>
          </cell>
        </row>
        <row r="14">
          <cell r="C14" t="str">
            <v>Японска йена</v>
          </cell>
        </row>
        <row r="15">
          <cell r="C15" t="str">
            <v>Южнокорейски вон</v>
          </cell>
        </row>
        <row r="16">
          <cell r="C16" t="str">
            <v>Литовски литаз</v>
          </cell>
        </row>
        <row r="17">
          <cell r="C17" t="str">
            <v>Латвийски лат</v>
          </cell>
        </row>
        <row r="18">
          <cell r="C18" t="str">
            <v>Мексиканско песо</v>
          </cell>
        </row>
        <row r="19">
          <cell r="C19" t="str">
            <v>Норвежка крона</v>
          </cell>
        </row>
        <row r="20">
          <cell r="C20" t="str">
            <v>Полска злота</v>
          </cell>
        </row>
        <row r="21">
          <cell r="C21" t="str">
            <v xml:space="preserve">Румънска лея </v>
          </cell>
        </row>
        <row r="22">
          <cell r="C22" t="str">
            <v>Шведска крона</v>
          </cell>
        </row>
        <row r="23">
          <cell r="C23" t="str">
            <v>Сингапурски долар</v>
          </cell>
        </row>
        <row r="24">
          <cell r="C24" t="str">
            <v>Турска лира</v>
          </cell>
        </row>
        <row r="25">
          <cell r="C25" t="str">
            <v>Щатски долар</v>
          </cell>
        </row>
        <row r="26">
          <cell r="C26" t="str">
            <v xml:space="preserve">Южноафрикански ранд </v>
          </cell>
        </row>
        <row r="27">
          <cell r="C27" t="str">
            <v>Руска рубла</v>
          </cell>
        </row>
        <row r="28">
          <cell r="C28" t="str">
            <v xml:space="preserve">Хърватска куна </v>
          </cell>
        </row>
        <row r="29">
          <cell r="C29" t="str">
            <v>Чилийско песо</v>
          </cell>
        </row>
        <row r="30">
          <cell r="C30" t="str">
            <v>Аржентинско песо</v>
          </cell>
        </row>
        <row r="31">
          <cell r="C31" t="str">
            <v>Марокански дирхам</v>
          </cell>
        </row>
        <row r="32">
          <cell r="C32" t="str">
            <v>Алжирски динар</v>
          </cell>
        </row>
        <row r="33">
          <cell r="C33" t="str">
            <v xml:space="preserve">Новозеландски долар </v>
          </cell>
        </row>
        <row r="34">
          <cell r="C34" t="str">
            <v>Тунизийски динар</v>
          </cell>
        </row>
        <row r="35">
          <cell r="C35" t="str">
            <v>Колумбийско песо</v>
          </cell>
        </row>
        <row r="36">
          <cell r="C36" t="str">
            <v>Венецуелски боливар</v>
          </cell>
        </row>
        <row r="37">
          <cell r="C37" t="str">
            <v>Естонска крона</v>
          </cell>
        </row>
        <row r="38">
          <cell r="C38" t="str">
            <v xml:space="preserve">Индонезийска рупия </v>
          </cell>
        </row>
        <row r="39">
          <cell r="C39" t="str">
            <v>Кипърска лира</v>
          </cell>
        </row>
        <row r="40">
          <cell r="C40" t="str">
            <v>Малайзийски рингит</v>
          </cell>
        </row>
        <row r="41">
          <cell r="C41" t="str">
            <v>Малтийска лира</v>
          </cell>
        </row>
        <row r="42">
          <cell r="C42" t="str">
            <v xml:space="preserve">Словашка крона </v>
          </cell>
        </row>
        <row r="43">
          <cell r="C43" t="str">
            <v>Тайландски бат</v>
          </cell>
        </row>
        <row r="44">
          <cell r="C44" t="str">
            <v>Филипинско песо</v>
          </cell>
        </row>
        <row r="45">
          <cell r="C45" t="str">
            <v>Хонконгски долар</v>
          </cell>
        </row>
        <row r="46">
          <cell r="C46" t="str">
            <v>други</v>
          </cell>
        </row>
      </sheetData>
      <sheetData sheetId="28" refreshError="1">
        <row r="2">
          <cell r="C2" t="str">
            <v> Австралия</v>
          </cell>
        </row>
        <row r="3">
          <cell r="C3" t="str">
            <v> Австрия</v>
          </cell>
        </row>
        <row r="4">
          <cell r="C4" t="str">
            <v> Албания</v>
          </cell>
        </row>
        <row r="5">
          <cell r="C5" t="str">
            <v> Андора</v>
          </cell>
        </row>
        <row r="6">
          <cell r="C6" t="str">
            <v> Беларус</v>
          </cell>
        </row>
        <row r="7">
          <cell r="C7" t="str">
            <v> Белгия</v>
          </cell>
        </row>
        <row r="8">
          <cell r="C8" t="str">
            <v> Босна и Херцеговина</v>
          </cell>
        </row>
        <row r="9">
          <cell r="C9" t="str">
            <v> Бразилия</v>
          </cell>
        </row>
        <row r="10">
          <cell r="C10" t="str">
            <v> България</v>
          </cell>
        </row>
        <row r="11">
          <cell r="C11" t="str">
            <v> Великобритания</v>
          </cell>
        </row>
        <row r="12">
          <cell r="C12" t="str">
            <v> Германия</v>
          </cell>
        </row>
        <row r="13">
          <cell r="C13" t="str">
            <v> Гърция</v>
          </cell>
        </row>
        <row r="14">
          <cell r="C14" t="str">
            <v> Дания</v>
          </cell>
        </row>
        <row r="15">
          <cell r="C15" t="str">
            <v> Европейски съюз</v>
          </cell>
        </row>
        <row r="16">
          <cell r="C16" t="str">
            <v> Естония</v>
          </cell>
        </row>
        <row r="17">
          <cell r="C17" t="str">
            <v> Израел</v>
          </cell>
        </row>
        <row r="18">
          <cell r="C18" t="str">
            <v> Индия</v>
          </cell>
        </row>
        <row r="19">
          <cell r="C19" t="str">
            <v> Ирландия</v>
          </cell>
        </row>
        <row r="20">
          <cell r="C20" t="str">
            <v> Исландия</v>
          </cell>
        </row>
        <row r="21">
          <cell r="C21" t="str">
            <v> Испания</v>
          </cell>
        </row>
        <row r="22">
          <cell r="C22" t="str">
            <v> Италия</v>
          </cell>
        </row>
        <row r="23">
          <cell r="C23" t="str">
            <v> Канада</v>
          </cell>
        </row>
        <row r="24">
          <cell r="C24" t="str">
            <v> Кипър</v>
          </cell>
        </row>
        <row r="25">
          <cell r="C25" t="str">
            <v> Китай</v>
          </cell>
        </row>
        <row r="26">
          <cell r="C26" t="str">
            <v> Латвия</v>
          </cell>
        </row>
        <row r="27">
          <cell r="C27" t="str">
            <v> Ливан</v>
          </cell>
        </row>
        <row r="28">
          <cell r="C28" t="str">
            <v> Литва</v>
          </cell>
        </row>
        <row r="29">
          <cell r="C29" t="str">
            <v> Лихтенщайн</v>
          </cell>
        </row>
        <row r="30">
          <cell r="C30" t="str">
            <v> Люксембург</v>
          </cell>
        </row>
        <row r="31">
          <cell r="C31" t="str">
            <v> Малта</v>
          </cell>
        </row>
        <row r="32">
          <cell r="C32" t="str">
            <v> Молдова</v>
          </cell>
        </row>
        <row r="33">
          <cell r="C33" t="str">
            <v> Монако</v>
          </cell>
        </row>
        <row r="34">
          <cell r="C34" t="str">
            <v> Нидерландия</v>
          </cell>
        </row>
        <row r="35">
          <cell r="C35" t="str">
            <v> Норвегия</v>
          </cell>
        </row>
        <row r="36">
          <cell r="C36" t="str">
            <v> Полша</v>
          </cell>
        </row>
        <row r="37">
          <cell r="C37" t="str">
            <v> Португалия</v>
          </cell>
        </row>
        <row r="38">
          <cell r="C38" t="str">
            <v> Република Македония</v>
          </cell>
        </row>
        <row r="39">
          <cell r="C39" t="str">
            <v> Румъния</v>
          </cell>
        </row>
        <row r="40">
          <cell r="C40" t="str">
            <v> Русия</v>
          </cell>
        </row>
        <row r="41">
          <cell r="C41" t="str">
            <v> Сан Марино</v>
          </cell>
        </row>
        <row r="42">
          <cell r="C42" t="str">
            <v> САЩ</v>
          </cell>
        </row>
        <row r="43">
          <cell r="C43" t="str">
            <v> Словакия</v>
          </cell>
        </row>
        <row r="44">
          <cell r="C44" t="str">
            <v> Словения</v>
          </cell>
        </row>
        <row r="45">
          <cell r="C45" t="str">
            <v> Сърбия</v>
          </cell>
        </row>
        <row r="46">
          <cell r="C46" t="str">
            <v> Турция</v>
          </cell>
        </row>
        <row r="47">
          <cell r="C47" t="str">
            <v> Украйна</v>
          </cell>
        </row>
        <row r="48">
          <cell r="C48" t="str">
            <v> Унгария</v>
          </cell>
        </row>
        <row r="49">
          <cell r="C49" t="str">
            <v> Финландия</v>
          </cell>
        </row>
        <row r="50">
          <cell r="C50" t="str">
            <v> Франция</v>
          </cell>
        </row>
        <row r="51">
          <cell r="C51" t="str">
            <v> Хърватия</v>
          </cell>
        </row>
        <row r="52">
          <cell r="C52" t="str">
            <v> Черна гора</v>
          </cell>
        </row>
        <row r="53">
          <cell r="C53" t="str">
            <v> Чехия</v>
          </cell>
        </row>
        <row r="54">
          <cell r="C54" t="str">
            <v> Швейцария</v>
          </cell>
        </row>
        <row r="55">
          <cell r="C55" t="str">
            <v> Швеция</v>
          </cell>
        </row>
        <row r="56">
          <cell r="C56" t="str">
            <v> Япония</v>
          </cell>
        </row>
        <row r="57">
          <cell r="C57" t="str">
            <v>други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.1.1"/>
      <sheetName val="ТО.1.2"/>
      <sheetName val="ТО.2 "/>
      <sheetName val="TO.3"/>
      <sheetName val="ТО.4"/>
      <sheetName val="ТО.5"/>
      <sheetName val="ТО.6"/>
      <sheetName val="ТО.6.1"/>
      <sheetName val="ТО.6.2"/>
      <sheetName val="ТО.6.3"/>
      <sheetName val="ТО.7"/>
      <sheetName val="ПР.1"/>
      <sheetName val="ПР.2"/>
      <sheetName val="ЕИП-ОЗ"/>
      <sheetName val="ЕИП-ГО"/>
      <sheetName val="ТО.8"/>
      <sheetName val="ТО.9.Б"/>
      <sheetName val="ТО.10.Б"/>
      <sheetName val="ТО.11.Б"/>
      <sheetName val="ТО.12"/>
      <sheetName val="ТО.13.Б"/>
      <sheetName val="ТО.14.Б"/>
      <sheetName val="ТО.15"/>
      <sheetName val="ТО.16"/>
      <sheetName val="ТО.17"/>
      <sheetName val="Списък с банки"/>
      <sheetName val="Списък с валути"/>
      <sheetName val="Държави по ЕИП"/>
      <sheetName val="Имоти"/>
      <sheetName val="Видове застраховки"/>
      <sheetName val="ТО.18"/>
      <sheetName val="ТО.19"/>
      <sheetName val="ТО.20"/>
    </sheetNames>
    <sheetDataSet>
      <sheetData sheetId="0"/>
      <sheetData sheetId="1"/>
      <sheetData sheetId="2"/>
      <sheetData sheetId="3">
        <row r="7">
          <cell r="B7">
            <v>823504.70000000007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2">
          <cell r="C2" t="str">
            <v>Австралийски долар</v>
          </cell>
        </row>
        <row r="3">
          <cell r="C3" t="str">
            <v>Алжирски динар</v>
          </cell>
        </row>
        <row r="4">
          <cell r="C4" t="str">
            <v>Аржентинско песо</v>
          </cell>
        </row>
        <row r="5">
          <cell r="C5" t="str">
            <v>Бразилски реал</v>
          </cell>
        </row>
        <row r="6">
          <cell r="C6" t="str">
            <v xml:space="preserve">Британска лира </v>
          </cell>
        </row>
        <row r="7">
          <cell r="C7" t="str">
            <v xml:space="preserve">Български лев </v>
          </cell>
        </row>
        <row r="8">
          <cell r="C8" t="str">
            <v>Венецуелски боливар</v>
          </cell>
        </row>
        <row r="9">
          <cell r="C9" t="str">
            <v>Датска крона</v>
          </cell>
        </row>
        <row r="10">
          <cell r="C10" t="str">
            <v>други</v>
          </cell>
        </row>
        <row r="11">
          <cell r="C11" t="str">
            <v>Евро</v>
          </cell>
        </row>
        <row r="12">
          <cell r="C12" t="str">
            <v>Израелски шекел</v>
          </cell>
        </row>
        <row r="13">
          <cell r="C13" t="str">
            <v>Индийска рупия</v>
          </cell>
        </row>
        <row r="14">
          <cell r="C14" t="str">
            <v xml:space="preserve">Индонезийска рупия </v>
          </cell>
        </row>
        <row r="15">
          <cell r="C15" t="str">
            <v>Исландска крона</v>
          </cell>
        </row>
        <row r="16">
          <cell r="C16" t="str">
            <v>Канадски долар</v>
          </cell>
        </row>
        <row r="17">
          <cell r="C17" t="str">
            <v>Китайски ренминби юан</v>
          </cell>
        </row>
        <row r="18">
          <cell r="C18" t="str">
            <v>Колумбийско песо</v>
          </cell>
        </row>
        <row r="19">
          <cell r="C19" t="str">
            <v>Малайзийски рингит</v>
          </cell>
        </row>
        <row r="20">
          <cell r="C20" t="str">
            <v>Марокански дирхам</v>
          </cell>
        </row>
        <row r="21">
          <cell r="C21" t="str">
            <v>Мексиканско песо</v>
          </cell>
        </row>
        <row r="22">
          <cell r="C22" t="str">
            <v>Нова румънска лея</v>
          </cell>
        </row>
        <row r="23">
          <cell r="C23" t="str">
            <v>Нова турска лира</v>
          </cell>
        </row>
        <row r="24">
          <cell r="C24" t="str">
            <v xml:space="preserve">Новозеландски долар </v>
          </cell>
        </row>
        <row r="25">
          <cell r="C25" t="str">
            <v>Норвежка крона</v>
          </cell>
        </row>
        <row r="26">
          <cell r="C26" t="str">
            <v>Полска злота</v>
          </cell>
        </row>
        <row r="27">
          <cell r="C27" t="str">
            <v>Руска рубла</v>
          </cell>
        </row>
        <row r="28">
          <cell r="C28" t="str">
            <v>Сингапурски долар</v>
          </cell>
        </row>
        <row r="29">
          <cell r="C29" t="str">
            <v xml:space="preserve">Словашка крона </v>
          </cell>
        </row>
        <row r="30">
          <cell r="C30" t="str">
            <v>Тайландски бат</v>
          </cell>
        </row>
        <row r="31">
          <cell r="C31" t="str">
            <v>Тунизийски динар</v>
          </cell>
        </row>
        <row r="32">
          <cell r="C32" t="str">
            <v>Унгарски форинт</v>
          </cell>
        </row>
        <row r="33">
          <cell r="C33" t="str">
            <v>Филипинско песо</v>
          </cell>
        </row>
        <row r="34">
          <cell r="C34" t="str">
            <v>Хонконгски долар</v>
          </cell>
        </row>
        <row r="35">
          <cell r="C35" t="str">
            <v xml:space="preserve">Хърватска куна </v>
          </cell>
        </row>
        <row r="36">
          <cell r="C36" t="str">
            <v xml:space="preserve">Чешка крона </v>
          </cell>
        </row>
        <row r="37">
          <cell r="C37" t="str">
            <v>Чилийско песо</v>
          </cell>
        </row>
        <row r="38">
          <cell r="C38" t="str">
            <v>Шведска крона</v>
          </cell>
        </row>
        <row r="39">
          <cell r="C39" t="str">
            <v>Швейцарски франк</v>
          </cell>
        </row>
        <row r="40">
          <cell r="C40" t="str">
            <v>Щатски долар</v>
          </cell>
        </row>
        <row r="41">
          <cell r="C41" t="str">
            <v xml:space="preserve">Южноафрикански ранд </v>
          </cell>
        </row>
        <row r="42">
          <cell r="C42" t="str">
            <v>Южнокорейски вон</v>
          </cell>
        </row>
        <row r="43">
          <cell r="C43" t="str">
            <v>Японска йена</v>
          </cell>
        </row>
      </sheetData>
      <sheetData sheetId="27">
        <row r="2">
          <cell r="C2" t="str">
            <v> Австралия</v>
          </cell>
          <cell r="F2" t="str">
            <v> Австрия</v>
          </cell>
        </row>
        <row r="3">
          <cell r="C3" t="str">
            <v> Австрия</v>
          </cell>
          <cell r="F3" t="str">
            <v> Белгия</v>
          </cell>
        </row>
        <row r="4">
          <cell r="C4" t="str">
            <v> Албания</v>
          </cell>
          <cell r="F4" t="str">
            <v> България</v>
          </cell>
        </row>
        <row r="5">
          <cell r="C5" t="str">
            <v> Андора</v>
          </cell>
          <cell r="F5" t="str">
            <v> Великобритания</v>
          </cell>
        </row>
        <row r="6">
          <cell r="C6" t="str">
            <v> Беларус</v>
          </cell>
          <cell r="F6" t="str">
            <v> Германия</v>
          </cell>
        </row>
        <row r="7">
          <cell r="C7" t="str">
            <v> Белгия</v>
          </cell>
          <cell r="F7" t="str">
            <v> Гърция</v>
          </cell>
        </row>
        <row r="8">
          <cell r="C8" t="str">
            <v> Босна и Херцеговина</v>
          </cell>
          <cell r="F8" t="str">
            <v> Дания</v>
          </cell>
        </row>
        <row r="9">
          <cell r="C9" t="str">
            <v> Бразилия</v>
          </cell>
          <cell r="F9" t="str">
            <v> Европейски съюз</v>
          </cell>
        </row>
        <row r="10">
          <cell r="C10" t="str">
            <v> България</v>
          </cell>
          <cell r="F10" t="str">
            <v> Естония</v>
          </cell>
        </row>
        <row r="11">
          <cell r="C11" t="str">
            <v> Великобритания</v>
          </cell>
          <cell r="F11" t="str">
            <v> Ирландия</v>
          </cell>
        </row>
        <row r="12">
          <cell r="C12" t="str">
            <v> Германия</v>
          </cell>
          <cell r="F12" t="str">
            <v> Исландия</v>
          </cell>
        </row>
        <row r="13">
          <cell r="C13" t="str">
            <v> Гърция</v>
          </cell>
          <cell r="F13" t="str">
            <v> Испания</v>
          </cell>
        </row>
        <row r="14">
          <cell r="C14" t="str">
            <v> Дания</v>
          </cell>
          <cell r="F14" t="str">
            <v> Италия</v>
          </cell>
        </row>
        <row r="15">
          <cell r="C15" t="str">
            <v> Европейски съюз</v>
          </cell>
          <cell r="F15" t="str">
            <v> Кипър</v>
          </cell>
        </row>
        <row r="16">
          <cell r="C16" t="str">
            <v> Естония</v>
          </cell>
          <cell r="F16" t="str">
            <v> Латвия</v>
          </cell>
        </row>
        <row r="17">
          <cell r="C17" t="str">
            <v> Израел</v>
          </cell>
          <cell r="F17" t="str">
            <v> Литва</v>
          </cell>
        </row>
        <row r="18">
          <cell r="C18" t="str">
            <v> Индия</v>
          </cell>
          <cell r="F18" t="str">
            <v> Лихтенщайн</v>
          </cell>
        </row>
        <row r="19">
          <cell r="C19" t="str">
            <v> Ирландия</v>
          </cell>
          <cell r="F19" t="str">
            <v> Люксембург</v>
          </cell>
        </row>
        <row r="20">
          <cell r="C20" t="str">
            <v> Исландия</v>
          </cell>
          <cell r="F20" t="str">
            <v> Малта</v>
          </cell>
        </row>
        <row r="21">
          <cell r="C21" t="str">
            <v> Испания</v>
          </cell>
          <cell r="F21" t="str">
            <v> Нидерландия</v>
          </cell>
        </row>
        <row r="22">
          <cell r="C22" t="str">
            <v> Италия</v>
          </cell>
          <cell r="F22" t="str">
            <v> Норвегия</v>
          </cell>
        </row>
        <row r="23">
          <cell r="C23" t="str">
            <v> Канада</v>
          </cell>
          <cell r="F23" t="str">
            <v> Полша</v>
          </cell>
        </row>
        <row r="24">
          <cell r="C24" t="str">
            <v> Кипър</v>
          </cell>
          <cell r="F24" t="str">
            <v> Португалия</v>
          </cell>
        </row>
        <row r="25">
          <cell r="C25" t="str">
            <v> Китай</v>
          </cell>
          <cell r="F25" t="str">
            <v> Румъния</v>
          </cell>
        </row>
        <row r="26">
          <cell r="C26" t="str">
            <v> Латвия</v>
          </cell>
          <cell r="F26" t="str">
            <v> Словакия</v>
          </cell>
        </row>
        <row r="27">
          <cell r="C27" t="str">
            <v> Ливан</v>
          </cell>
          <cell r="F27" t="str">
            <v> Словения</v>
          </cell>
        </row>
        <row r="28">
          <cell r="C28" t="str">
            <v> Литва</v>
          </cell>
          <cell r="F28" t="str">
            <v> Унгария</v>
          </cell>
        </row>
        <row r="29">
          <cell r="C29" t="str">
            <v> Лихтенщайн</v>
          </cell>
          <cell r="F29" t="str">
            <v> Финландия</v>
          </cell>
        </row>
        <row r="30">
          <cell r="C30" t="str">
            <v> Люксембург</v>
          </cell>
          <cell r="F30" t="str">
            <v> Франция</v>
          </cell>
        </row>
        <row r="31">
          <cell r="C31" t="str">
            <v> Малта</v>
          </cell>
          <cell r="F31" t="str">
            <v> Хърватия</v>
          </cell>
        </row>
        <row r="32">
          <cell r="C32" t="str">
            <v> Молдова</v>
          </cell>
          <cell r="F32" t="str">
            <v> Чехия</v>
          </cell>
        </row>
        <row r="33">
          <cell r="C33" t="str">
            <v> Монако</v>
          </cell>
          <cell r="F33" t="str">
            <v> Швеция</v>
          </cell>
        </row>
        <row r="34">
          <cell r="C34" t="str">
            <v> Нидерландия</v>
          </cell>
        </row>
        <row r="35">
          <cell r="C35" t="str">
            <v> Норвегия</v>
          </cell>
        </row>
        <row r="36">
          <cell r="C36" t="str">
            <v> Полша</v>
          </cell>
        </row>
        <row r="37">
          <cell r="C37" t="str">
            <v> Португалия</v>
          </cell>
        </row>
        <row r="38">
          <cell r="C38" t="str">
            <v> Република Македония</v>
          </cell>
        </row>
        <row r="39">
          <cell r="C39" t="str">
            <v> Румъния</v>
          </cell>
        </row>
        <row r="40">
          <cell r="C40" t="str">
            <v> Русия</v>
          </cell>
        </row>
        <row r="41">
          <cell r="C41" t="str">
            <v> Сан Марино</v>
          </cell>
        </row>
        <row r="42">
          <cell r="C42" t="str">
            <v> САЩ</v>
          </cell>
        </row>
        <row r="43">
          <cell r="C43" t="str">
            <v> Словакия</v>
          </cell>
        </row>
        <row r="44">
          <cell r="C44" t="str">
            <v> Словения</v>
          </cell>
        </row>
        <row r="45">
          <cell r="C45" t="str">
            <v> Сърбия</v>
          </cell>
        </row>
        <row r="46">
          <cell r="C46" t="str">
            <v> Турция</v>
          </cell>
        </row>
        <row r="47">
          <cell r="C47" t="str">
            <v> Украйна</v>
          </cell>
        </row>
        <row r="48">
          <cell r="C48" t="str">
            <v> Унгария</v>
          </cell>
        </row>
        <row r="49">
          <cell r="C49" t="str">
            <v> Финландия</v>
          </cell>
        </row>
        <row r="50">
          <cell r="C50" t="str">
            <v> Франция</v>
          </cell>
        </row>
        <row r="51">
          <cell r="C51" t="str">
            <v> Хърватия</v>
          </cell>
        </row>
        <row r="52">
          <cell r="C52" t="str">
            <v> Черна гора</v>
          </cell>
        </row>
        <row r="53">
          <cell r="C53" t="str">
            <v> Чехия</v>
          </cell>
        </row>
        <row r="54">
          <cell r="C54" t="str">
            <v> Швейцария</v>
          </cell>
        </row>
        <row r="55">
          <cell r="C55" t="str">
            <v> Швеция</v>
          </cell>
        </row>
        <row r="56">
          <cell r="C56" t="str">
            <v> Япония</v>
          </cell>
        </row>
        <row r="57">
          <cell r="C57" t="str">
            <v>други</v>
          </cell>
        </row>
      </sheetData>
      <sheetData sheetId="28">
        <row r="2">
          <cell r="C2" t="str">
            <v>Благоевград</v>
          </cell>
        </row>
        <row r="3">
          <cell r="C3" t="str">
            <v>Благоевград - област</v>
          </cell>
        </row>
        <row r="4">
          <cell r="C4" t="str">
            <v>Бургас</v>
          </cell>
        </row>
        <row r="5">
          <cell r="C5" t="str">
            <v>област Бургас</v>
          </cell>
        </row>
        <row r="6">
          <cell r="C6" t="str">
            <v>Варна</v>
          </cell>
        </row>
        <row r="7">
          <cell r="C7" t="str">
            <v>област Варна</v>
          </cell>
        </row>
        <row r="8">
          <cell r="C8" t="str">
            <v>Велико Търново</v>
          </cell>
        </row>
        <row r="9">
          <cell r="C9" t="str">
            <v>област  Велико Търново</v>
          </cell>
        </row>
        <row r="10">
          <cell r="C10" t="str">
            <v>Видин</v>
          </cell>
        </row>
        <row r="11">
          <cell r="C11" t="str">
            <v>област Видин</v>
          </cell>
        </row>
        <row r="12">
          <cell r="C12" t="str">
            <v xml:space="preserve">Враца </v>
          </cell>
        </row>
        <row r="13">
          <cell r="C13" t="str">
            <v>област Враца</v>
          </cell>
        </row>
        <row r="14">
          <cell r="C14" t="str">
            <v>Габрово</v>
          </cell>
        </row>
        <row r="15">
          <cell r="C15" t="str">
            <v>област Габрово</v>
          </cell>
        </row>
        <row r="16">
          <cell r="C16" t="str">
            <v>Добрич</v>
          </cell>
        </row>
        <row r="17">
          <cell r="C17" t="str">
            <v>област Добрич</v>
          </cell>
        </row>
        <row r="18">
          <cell r="C18" t="str">
            <v>Кърджали</v>
          </cell>
        </row>
        <row r="19">
          <cell r="C19" t="str">
            <v>област Кърджали</v>
          </cell>
        </row>
        <row r="20">
          <cell r="C20" t="str">
            <v>Кюстендил</v>
          </cell>
        </row>
        <row r="21">
          <cell r="C21" t="str">
            <v>област Кюстендил</v>
          </cell>
        </row>
        <row r="22">
          <cell r="C22" t="str">
            <v>Ловеч</v>
          </cell>
        </row>
        <row r="23">
          <cell r="C23" t="str">
            <v>област Ловеч</v>
          </cell>
        </row>
        <row r="24">
          <cell r="C24" t="str">
            <v>Монтана</v>
          </cell>
        </row>
        <row r="25">
          <cell r="C25" t="str">
            <v>област Монтана</v>
          </cell>
        </row>
        <row r="26">
          <cell r="C26" t="str">
            <v>Пазарджик</v>
          </cell>
        </row>
        <row r="27">
          <cell r="C27" t="str">
            <v>област Пазарджик</v>
          </cell>
        </row>
        <row r="28">
          <cell r="C28" t="str">
            <v>Плевен</v>
          </cell>
        </row>
        <row r="29">
          <cell r="C29" t="str">
            <v>област Плевен</v>
          </cell>
        </row>
        <row r="30">
          <cell r="C30" t="str">
            <v>Перник</v>
          </cell>
        </row>
        <row r="31">
          <cell r="C31" t="str">
            <v>област Перник</v>
          </cell>
        </row>
        <row r="32">
          <cell r="C32" t="str">
            <v>Пловдив</v>
          </cell>
        </row>
        <row r="33">
          <cell r="C33" t="str">
            <v>област Пловдив</v>
          </cell>
        </row>
        <row r="34">
          <cell r="C34" t="str">
            <v>Разград</v>
          </cell>
        </row>
        <row r="35">
          <cell r="C35" t="str">
            <v>област Разград</v>
          </cell>
        </row>
        <row r="36">
          <cell r="C36" t="str">
            <v>Русе</v>
          </cell>
        </row>
        <row r="37">
          <cell r="C37" t="str">
            <v>област Русе</v>
          </cell>
        </row>
        <row r="38">
          <cell r="C38" t="str">
            <v>Силистра</v>
          </cell>
        </row>
        <row r="39">
          <cell r="C39" t="str">
            <v>област Силистра</v>
          </cell>
        </row>
        <row r="40">
          <cell r="C40" t="str">
            <v>Сливен</v>
          </cell>
        </row>
        <row r="41">
          <cell r="C41" t="str">
            <v>област Сливен</v>
          </cell>
        </row>
        <row r="42">
          <cell r="C42" t="str">
            <v xml:space="preserve"> Смолян</v>
          </cell>
        </row>
        <row r="43">
          <cell r="C43" t="str">
            <v>област Смолян</v>
          </cell>
        </row>
        <row r="44">
          <cell r="C44" t="str">
            <v>София - град</v>
          </cell>
        </row>
        <row r="45">
          <cell r="C45" t="str">
            <v>област София</v>
          </cell>
        </row>
        <row r="46">
          <cell r="C46" t="str">
            <v>Стара Загора</v>
          </cell>
        </row>
        <row r="47">
          <cell r="C47" t="str">
            <v>област  Стара Загора</v>
          </cell>
        </row>
        <row r="48">
          <cell r="C48" t="str">
            <v>Търговище</v>
          </cell>
        </row>
        <row r="49">
          <cell r="C49" t="str">
            <v>област Търговище</v>
          </cell>
        </row>
        <row r="50">
          <cell r="C50" t="str">
            <v>Хасково</v>
          </cell>
        </row>
        <row r="51">
          <cell r="C51" t="str">
            <v>област Хасково</v>
          </cell>
        </row>
        <row r="52">
          <cell r="C52" t="str">
            <v>Шумен</v>
          </cell>
        </row>
        <row r="53">
          <cell r="C53" t="str">
            <v>област Шумен</v>
          </cell>
        </row>
        <row r="54">
          <cell r="C54" t="str">
            <v>Ямбол</v>
          </cell>
        </row>
        <row r="55">
          <cell r="C55" t="str">
            <v>област Ямбол</v>
          </cell>
        </row>
        <row r="56">
          <cell r="C56" t="str">
            <v>Извън Р. България</v>
          </cell>
        </row>
      </sheetData>
      <sheetData sheetId="29">
        <row r="2">
          <cell r="A2" t="str">
            <v>1. ЗАСТРАХОВКА "ЗЛОПОЛУКА"</v>
          </cell>
        </row>
        <row r="3">
          <cell r="A3" t="str">
            <v xml:space="preserve">    В т.ч. ПО ЗАДЪЛЖИТЕЛНА ЗАСТРАХОВКА "ЗЛОПОЛУКА" НА ПЪТНИЦИТЕ В СРЕДСТВАТА ЗА ОБЩEСТВЕН ТРАНСПОРТ</v>
          </cell>
        </row>
        <row r="4">
          <cell r="A4" t="str">
            <v>2. ЗАСТРАХОВКА "ЗАБОЛЯВАНЕ"</v>
          </cell>
        </row>
        <row r="5">
          <cell r="A5" t="str">
            <v>3. ЗАСТРАХОВКА НА СУХОПЪТНИ ПРЕВОЗНИ СРЕДСТВА, БЕЗ РЕЛСОВИ ПРЕВОЗНИ СРЕДСТВА</v>
          </cell>
        </row>
        <row r="6">
          <cell r="A6" t="str">
            <v>4. ЗАСТРАХОВКА НА РЕЛСОВИ ПРЕВОЗНИ СРЕДСТВА</v>
          </cell>
        </row>
        <row r="7">
          <cell r="A7" t="str">
            <v>5. ЗАСТРАХОВКА НА ЛЕТАТЕЛНИ АПАРАТИ</v>
          </cell>
        </row>
        <row r="8">
          <cell r="A8" t="str">
            <v>6. ЗАСТРАХОВКА НА ПЛАВАТЕЛНИ СЪДОВЕ</v>
          </cell>
        </row>
        <row r="9">
          <cell r="A9" t="str">
            <v>7. ЗАСТРАХОВКА НА ТОВАРИ ПО ВРЕМЕ НА ПРЕВОЗ</v>
          </cell>
        </row>
        <row r="10">
          <cell r="A10" t="str">
            <v>8. ЗАСТРАХОВКА "ПОЖАР" И "ПРИРОДНИ БЕДСТВИЯ"</v>
          </cell>
        </row>
        <row r="11">
          <cell r="A11" t="str">
            <v>В Т.Ч ИНДУСТРИАЛЕН ПОЖАР</v>
          </cell>
        </row>
        <row r="12">
          <cell r="A12" t="str">
            <v>В Т.Ч ПОЖАР И ДРУГИ ОПАСНОСТИ</v>
          </cell>
        </row>
        <row r="13">
          <cell r="A13" t="str">
            <v>В Т.Ч ТЕХНИЧЕСКИ ЗАСТРАХОВКИ</v>
          </cell>
        </row>
        <row r="14">
          <cell r="A14" t="str">
            <v>В Т.Ч. ЗЕМЕДЕЛСКИ ЗАСТРАХОВКИ</v>
          </cell>
        </row>
        <row r="15">
          <cell r="A15" t="str">
            <v>9. ЗАСТРАХОВКА НА "ЩЕТИ НА ИМУЩЕСТВО"</v>
          </cell>
        </row>
        <row r="16">
          <cell r="A16" t="str">
            <v>В Т.Ч. ЗАСТРАХОВКА КРАЖБА, ГРАБЕЖ, ВАНДАЛИЗЪМ</v>
          </cell>
        </row>
        <row r="17">
          <cell r="A17" t="str">
            <v>В Т.Ч . ЗАСТРАХОВКИ НА ЖИВОТНИ</v>
          </cell>
        </row>
        <row r="18">
          <cell r="A18" t="str">
            <v>10. ЗАСТРАХОВКА ГО, СВЪРЗАНА С ПРИТЕЖАВАНЕТО И ИЗПОЛЗВАНЕТО НА МПС</v>
          </cell>
        </row>
        <row r="19">
          <cell r="A19" t="str">
            <v xml:space="preserve">    В т.ч. ПО ГО НА АВТОМОБИЛИСТИТЕ</v>
          </cell>
        </row>
        <row r="20">
          <cell r="A20" t="str">
            <v xml:space="preserve">    В т.ч. ПО "ЗЕЛЕНА КАРТА"</v>
          </cell>
        </row>
        <row r="21">
          <cell r="A21" t="str">
            <v xml:space="preserve">    В т.ч. ГРАНИЧНА "ГРАЖДАНСКА ОТГОВОРНОСТ"</v>
          </cell>
        </row>
        <row r="22">
          <cell r="A22" t="str">
            <v xml:space="preserve">    В т.ч. ПО ГО НА ПРЕВОЗВАЧА</v>
          </cell>
        </row>
        <row r="23">
          <cell r="A23" t="str">
            <v>11. ЗАСТРАХОВКА ГО, СВЪРЗАНА С ПРИТЕЖАВАНЕТО И ИЗПОЛЗВАНЕТО НА ЛЕТАТЕЛНИ АПАРАТИ</v>
          </cell>
        </row>
        <row r="24">
          <cell r="A24" t="str">
            <v>12. ЗАСТРАХОВКА ГО, СВЪРЗАНА С ПРИТЕЖАВАНЕТО И ИЗПОЛЗВАНЕТО НА ПЛАВАТЕЛНИ СЪДОВЕ</v>
          </cell>
        </row>
        <row r="25">
          <cell r="A25" t="str">
            <v>13. ЗАСТРАХОВКА "ОБЩА ГРАЖДАНСКА ОТГОВОРНОСТ"</v>
          </cell>
        </row>
        <row r="26">
          <cell r="A26" t="str">
            <v>14. ЗАСТРАХОВКА НА КРЕДИТИ</v>
          </cell>
        </row>
        <row r="27">
          <cell r="A27" t="str">
            <v>15. ЗАСТРАХОВКА НА ГАРАНЦИИ</v>
          </cell>
        </row>
        <row r="28">
          <cell r="A28" t="str">
            <v>16. ЗАСТРАХОВКА НА РАЗНИ ФИНАНСОВИ ЗАГУБИ</v>
          </cell>
        </row>
        <row r="29">
          <cell r="A29" t="str">
            <v>17. ЗАСТРАХОВКА НА ПРАВНИ РАЗНОСКИ</v>
          </cell>
        </row>
        <row r="30">
          <cell r="A30" t="str">
            <v>18. ПОМОЩ ПРИ ПЪТУВАНЕ</v>
          </cell>
        </row>
      </sheetData>
      <sheetData sheetId="30"/>
      <sheetData sheetId="31"/>
      <sheetData sheetId="3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.1.1"/>
      <sheetName val="ГО.1.2"/>
      <sheetName val="ГО.1.3.Б"/>
      <sheetName val="ГО.1.4.Б"/>
      <sheetName val="ГО.2"/>
      <sheetName val="ГО.3"/>
      <sheetName val="ГО.4"/>
      <sheetName val="ГО.5"/>
      <sheetName val="ГО.6"/>
      <sheetName val="ГО.7"/>
      <sheetName val="ГО.7.1"/>
      <sheetName val="ГО.7.2"/>
      <sheetName val="ГО.7.3"/>
      <sheetName val="ГО.8"/>
      <sheetName val="ПР.1"/>
      <sheetName val="ПР.2"/>
      <sheetName val="ГО.9"/>
      <sheetName val="ГО.10"/>
      <sheetName val="ГО.11"/>
      <sheetName val="ГО.12.1"/>
      <sheetName val="ГО.12.2"/>
      <sheetName val="ГО.13"/>
      <sheetName val="ГО.14"/>
      <sheetName val="ГО.15"/>
      <sheetName val="ГО.16"/>
      <sheetName val="ГО. 17"/>
      <sheetName val="ГО.18"/>
      <sheetName val="ГО.19"/>
      <sheetName val="ГО.20"/>
      <sheetName val="ГО.21"/>
      <sheetName val="ГО.22"/>
      <sheetName val="Видове застраховки"/>
      <sheetName val="Списък с банки"/>
      <sheetName val="Списък с валути"/>
      <sheetName val="Държави по ЕИ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2">
          <cell r="B2" t="str">
            <v>ЗАСТРАХОВКА "ЗЛОПОЛУКА"</v>
          </cell>
        </row>
        <row r="3">
          <cell r="B3" t="str">
            <v>В т.ч. ПО ЗАДЪЛЖИТЕЛНА ЗАСТРАХОВКА "ЗЛОПОЛУКА" НА ПЪТНИЦИТЕ В СРЕДСТВАТА ЗА ОБЩЕСТВЕН ТРАНСПОРТ</v>
          </cell>
        </row>
        <row r="4">
          <cell r="B4" t="str">
            <v>ЗАСТРАХОВКА "ЗАБОЛЯВАНЕ"</v>
          </cell>
        </row>
        <row r="5">
          <cell r="B5" t="str">
            <v>ЗАСТРАХОВКА НА СУХОПЪТНИ ПРЕВОЗНИ СРЕДСТВА, БЕЗ РЕЛСОВИ ПРЕВОЗНИ СРЕДСТВА</v>
          </cell>
        </row>
        <row r="6">
          <cell r="B6" t="str">
            <v>ЗАСТРАХОВКА НА РЕЛСОВИ ПРЕВОЗНИ СРЕДСТВА</v>
          </cell>
        </row>
        <row r="7">
          <cell r="B7" t="str">
            <v>ЗАСТРАХОВКА НА ЛЕТАТЕЛНИ АПАРАТИ</v>
          </cell>
        </row>
        <row r="8">
          <cell r="B8" t="str">
            <v>ЗАСТРАХОВКА НА ПЛАВАТЕЛНИ СЪДОВЕ</v>
          </cell>
        </row>
        <row r="9">
          <cell r="B9" t="str">
            <v>ЗАСТРАХОВКА НА ТОВАРИ ПО ВРЕМЕ НА ПРЕВОЗ</v>
          </cell>
        </row>
        <row r="10">
          <cell r="B10" t="str">
            <v>ЗАСТРАХОВКА "ПОЖАР" И "ПРИРОДНИ БЕДСТВИЯ"</v>
          </cell>
        </row>
        <row r="11">
          <cell r="B11" t="str">
            <v>ЗАСТРАХОВКА НА "ЩЕТИ НА ИМУЩЕСТВО"</v>
          </cell>
        </row>
        <row r="12">
          <cell r="B12" t="str">
            <v>10. ЗАСТРАХОВКА ГО, СВЪРЗАНА С ПРИТЕЖАВАНЕТО И ИЗПОЛЗВАНЕТО НА МПС</v>
          </cell>
        </row>
        <row r="13">
          <cell r="B13" t="str">
            <v>В т.ч. ПО ГО НА АВТОМОБИЛИСТИТЕ</v>
          </cell>
        </row>
        <row r="14">
          <cell r="B14" t="str">
            <v>В т.ч. ПО "ЗЕЛЕНА КАРТА"</v>
          </cell>
        </row>
        <row r="15">
          <cell r="B15" t="str">
            <v>В т.ч. ГРАНИЧНА "ГРАЖДАНСКА ОТГОВОРНОСТ"</v>
          </cell>
        </row>
        <row r="16">
          <cell r="B16" t="str">
            <v>В т.ч. ПО ГО НА ПРЕВОЗВАЧА В т.ч. ПО ГО НА ПРЕВОЗВАЧА</v>
          </cell>
        </row>
        <row r="17">
          <cell r="B17" t="str">
            <v>ЗАСТРАХОВКА ГО, СВЪРЗАНА С ПРИТЕЖАВАНЕТО И ИЗПОЛЗВАНЕТО НА ЛЕТАТЕЛНИ АПАРАТИ</v>
          </cell>
        </row>
        <row r="18">
          <cell r="B18" t="str">
            <v>ЗАСТРАХОВКА ГО, СВЪРЗАНА С ПРИТЕЖАВАНЕТО И ИЗПОЛЗВАНЕТО НА ПЛАВАТЕЛНИ СЪДОВЕ</v>
          </cell>
        </row>
        <row r="19">
          <cell r="B19" t="str">
            <v>ЗАСТРАХОВКА "ОБЩА ГРАЖДАНСКА ОТГОВОРНОСТ"</v>
          </cell>
        </row>
        <row r="20">
          <cell r="B20" t="str">
            <v>ЗАСТРАХОВКА НА КРЕДИТИ</v>
          </cell>
        </row>
        <row r="21">
          <cell r="B21" t="str">
            <v>ЗАСТРАХОВКА НА ГАРАНЦИИ</v>
          </cell>
        </row>
        <row r="22">
          <cell r="B22" t="str">
            <v>ЗАСТРАХОВКА НА РАЗНИ ФИНАНСОВИ ЗАГУБИ</v>
          </cell>
        </row>
        <row r="23">
          <cell r="B23" t="str">
            <v>ЗАСТРАХОВКА НА ПРАВНИ РАЗНОСКИ</v>
          </cell>
        </row>
        <row r="24">
          <cell r="B24" t="str">
            <v>ПОМОЩ ПРИ ПЪТУВАНЕ</v>
          </cell>
        </row>
      </sheetData>
      <sheetData sheetId="32">
        <row r="2">
          <cell r="C2" t="str">
            <v>1. Банки, лицензирани в Република България</v>
          </cell>
        </row>
        <row r="3">
          <cell r="C3" t="str">
            <v>УниКредит Булбанк АД</v>
          </cell>
        </row>
        <row r="4">
          <cell r="C4" t="str">
            <v>Обединена българска банка АД</v>
          </cell>
        </row>
        <row r="5">
          <cell r="C5" t="str">
            <v>Райфайзенбанк (България) ЕАД</v>
          </cell>
        </row>
        <row r="6">
          <cell r="C6" t="str">
            <v>Алианц Банк България АД</v>
          </cell>
        </row>
        <row r="7">
          <cell r="C7" t="str">
            <v>МКБ Юнионбанк АД</v>
          </cell>
        </row>
        <row r="8">
          <cell r="C8" t="str">
            <v>СИБАНК EАД</v>
          </cell>
        </row>
        <row r="9">
          <cell r="C9" t="str">
            <v>Българо-американска кредитна банка АД</v>
          </cell>
        </row>
        <row r="10">
          <cell r="C10" t="str">
            <v>Търговска Банка Д АД</v>
          </cell>
        </row>
        <row r="11">
          <cell r="C11" t="str">
            <v>Инвестбанк АД</v>
          </cell>
        </row>
        <row r="12">
          <cell r="C12" t="str">
            <v xml:space="preserve">Общинска банка АД </v>
          </cell>
        </row>
        <row r="13">
          <cell r="C13" t="str">
            <v>Интернешънъл Асет Банк АД</v>
          </cell>
        </row>
        <row r="14">
          <cell r="C14" t="str">
            <v>Токуда Банк АД</v>
          </cell>
        </row>
        <row r="15">
          <cell r="C15" t="str">
            <v>Юробанк И Еф Джи България АД</v>
          </cell>
        </row>
        <row r="16">
          <cell r="C16" t="str">
            <v xml:space="preserve">Банка ДСК EАД </v>
          </cell>
        </row>
        <row r="17">
          <cell r="C17" t="str">
            <v>Сосиете Женерал Експресбанк АД</v>
          </cell>
        </row>
        <row r="18">
          <cell r="C18" t="str">
            <v>Банка Пиреос България АД</v>
          </cell>
        </row>
        <row r="19">
          <cell r="C19" t="str">
            <v>Първа инвестиционна банка АД</v>
          </cell>
        </row>
        <row r="20">
          <cell r="C20" t="str">
            <v xml:space="preserve">Емпорики Банк – България ЕАД </v>
          </cell>
        </row>
        <row r="21">
          <cell r="C21" t="str">
            <v>ПроКредит Банк (България) АД</v>
          </cell>
        </row>
        <row r="22">
          <cell r="C22" t="str">
            <v>Корпоративна търговска банка АД</v>
          </cell>
        </row>
        <row r="23">
          <cell r="C23" t="str">
            <v>Централна кооперативна банка АД</v>
          </cell>
        </row>
        <row r="24">
          <cell r="C24" t="str">
            <v>Българска банка за развитие АД</v>
          </cell>
        </row>
        <row r="25">
          <cell r="C25" t="str">
            <v>ЧПБ Тексим АД</v>
          </cell>
        </row>
        <row r="26">
          <cell r="C26" t="str">
            <v>Ти Би Ай Банк EАД</v>
          </cell>
        </row>
        <row r="27">
          <cell r="C27" t="str">
            <v>Други</v>
          </cell>
        </row>
        <row r="28">
          <cell r="C28" t="str">
            <v>2. Клонове на чуждестранни банки в Република България</v>
          </cell>
        </row>
        <row r="29">
          <cell r="C29" t="str">
            <v xml:space="preserve">ИНГ Банк Н.В. – клон София </v>
          </cell>
        </row>
        <row r="30">
          <cell r="C30" t="str">
            <v>АЛФА БАНКА – КЛОН БЪЛГАРИЯ</v>
          </cell>
        </row>
        <row r="31">
          <cell r="C31" t="str">
            <v xml:space="preserve">Те–Дже ЗИРААТ БАНКАСЪ – </v>
          </cell>
        </row>
        <row r="32">
          <cell r="C32" t="str">
            <v xml:space="preserve">БНП Париба С.А. – клон София </v>
          </cell>
        </row>
        <row r="33">
          <cell r="C33" t="str">
            <v xml:space="preserve">Иш Банк ГмбХ – клон София </v>
          </cell>
        </row>
        <row r="34">
          <cell r="C34" t="str">
            <v>Ситибанк Н.А. - клон София</v>
          </cell>
        </row>
        <row r="35">
          <cell r="C35" t="str">
            <v>Регионална Инвестиционна банка -</v>
          </cell>
        </row>
        <row r="36">
          <cell r="C36" t="str">
            <v>Други</v>
          </cell>
        </row>
      </sheetData>
      <sheetData sheetId="33">
        <row r="2">
          <cell r="C2" t="str">
            <v>Австралийски долар</v>
          </cell>
        </row>
        <row r="3">
          <cell r="C3" t="str">
            <v xml:space="preserve">Български лев </v>
          </cell>
        </row>
        <row r="4">
          <cell r="C4" t="str">
            <v>Бразилски реал</v>
          </cell>
        </row>
        <row r="5">
          <cell r="C5" t="str">
            <v>Канадски долар</v>
          </cell>
        </row>
        <row r="6">
          <cell r="C6" t="str">
            <v>Швейцарски франк</v>
          </cell>
        </row>
        <row r="7">
          <cell r="C7" t="str">
            <v>Китайски ренминби юан</v>
          </cell>
        </row>
        <row r="8">
          <cell r="C8" t="str">
            <v xml:space="preserve">Чешка крона </v>
          </cell>
        </row>
        <row r="9">
          <cell r="C9" t="str">
            <v>Датска крона</v>
          </cell>
        </row>
        <row r="10">
          <cell r="C10" t="str">
            <v>Евро</v>
          </cell>
        </row>
        <row r="11">
          <cell r="C11" t="str">
            <v xml:space="preserve">Британска лира </v>
          </cell>
        </row>
        <row r="12">
          <cell r="C12" t="str">
            <v>Унгарски форинт</v>
          </cell>
        </row>
        <row r="13">
          <cell r="C13" t="str">
            <v>Исландска крона</v>
          </cell>
        </row>
        <row r="14">
          <cell r="C14" t="str">
            <v>Японска йена</v>
          </cell>
        </row>
        <row r="15">
          <cell r="C15" t="str">
            <v>Южнокорейски вон</v>
          </cell>
        </row>
        <row r="16">
          <cell r="C16" t="str">
            <v>Литовски литаз</v>
          </cell>
        </row>
        <row r="17">
          <cell r="C17" t="str">
            <v>Латвийски лат</v>
          </cell>
        </row>
        <row r="18">
          <cell r="C18" t="str">
            <v>Мексиканско песо</v>
          </cell>
        </row>
        <row r="19">
          <cell r="C19" t="str">
            <v>Норвежка крона</v>
          </cell>
        </row>
        <row r="20">
          <cell r="C20" t="str">
            <v>Полска злота</v>
          </cell>
        </row>
        <row r="21">
          <cell r="C21" t="str">
            <v xml:space="preserve">Румънска лея </v>
          </cell>
        </row>
        <row r="22">
          <cell r="C22" t="str">
            <v>Шведска крона</v>
          </cell>
        </row>
        <row r="23">
          <cell r="C23" t="str">
            <v>Сингапурски долар</v>
          </cell>
        </row>
        <row r="24">
          <cell r="C24" t="str">
            <v>Турска лира</v>
          </cell>
        </row>
        <row r="25">
          <cell r="C25" t="str">
            <v>Щатски долар</v>
          </cell>
        </row>
        <row r="26">
          <cell r="C26" t="str">
            <v xml:space="preserve">Южноафрикански ранд </v>
          </cell>
        </row>
        <row r="27">
          <cell r="C27" t="str">
            <v>Руска рубла</v>
          </cell>
        </row>
        <row r="28">
          <cell r="C28" t="str">
            <v xml:space="preserve">Хърватска куна </v>
          </cell>
        </row>
        <row r="29">
          <cell r="C29" t="str">
            <v>Чилийско песо</v>
          </cell>
        </row>
        <row r="30">
          <cell r="C30" t="str">
            <v>Аржентинско песо</v>
          </cell>
        </row>
        <row r="31">
          <cell r="C31" t="str">
            <v>Марокански дирхам</v>
          </cell>
        </row>
        <row r="32">
          <cell r="C32" t="str">
            <v>Алжирски динар</v>
          </cell>
        </row>
        <row r="33">
          <cell r="C33" t="str">
            <v xml:space="preserve">Новозеландски долар </v>
          </cell>
        </row>
        <row r="34">
          <cell r="C34" t="str">
            <v>Тунизийски динар</v>
          </cell>
        </row>
        <row r="35">
          <cell r="C35" t="str">
            <v>Колумбийско песо</v>
          </cell>
        </row>
        <row r="36">
          <cell r="C36" t="str">
            <v>Венецуелски боливар</v>
          </cell>
        </row>
        <row r="37">
          <cell r="C37" t="str">
            <v>Естонска крона</v>
          </cell>
        </row>
        <row r="38">
          <cell r="C38" t="str">
            <v xml:space="preserve">Индонезийска рупия </v>
          </cell>
        </row>
        <row r="39">
          <cell r="C39" t="str">
            <v>Кипърска лира</v>
          </cell>
        </row>
        <row r="40">
          <cell r="C40" t="str">
            <v>Малайзийски рингит</v>
          </cell>
        </row>
        <row r="41">
          <cell r="C41" t="str">
            <v>Малтийска лира</v>
          </cell>
        </row>
        <row r="42">
          <cell r="C42" t="str">
            <v xml:space="preserve">Словашка крона </v>
          </cell>
        </row>
        <row r="43">
          <cell r="C43" t="str">
            <v>Тайландски бат</v>
          </cell>
        </row>
        <row r="44">
          <cell r="C44" t="str">
            <v>Филипинско песо</v>
          </cell>
        </row>
        <row r="45">
          <cell r="C45" t="str">
            <v>Хонконгски долар</v>
          </cell>
        </row>
        <row r="46">
          <cell r="C46" t="str">
            <v>други</v>
          </cell>
        </row>
      </sheetData>
      <sheetData sheetId="34">
        <row r="2">
          <cell r="C2" t="str">
            <v> Австралия</v>
          </cell>
        </row>
        <row r="3">
          <cell r="C3" t="str">
            <v> Австрия</v>
          </cell>
        </row>
        <row r="4">
          <cell r="C4" t="str">
            <v> Албания</v>
          </cell>
        </row>
        <row r="5">
          <cell r="C5" t="str">
            <v> Андора</v>
          </cell>
        </row>
        <row r="6">
          <cell r="C6" t="str">
            <v> Беларус</v>
          </cell>
        </row>
        <row r="7">
          <cell r="C7" t="str">
            <v> Белгия</v>
          </cell>
        </row>
        <row r="8">
          <cell r="C8" t="str">
            <v> Босна и Херцеговина</v>
          </cell>
        </row>
        <row r="9">
          <cell r="C9" t="str">
            <v> Бразилия</v>
          </cell>
        </row>
        <row r="10">
          <cell r="C10" t="str">
            <v> България</v>
          </cell>
        </row>
        <row r="11">
          <cell r="C11" t="str">
            <v> Великобритания</v>
          </cell>
        </row>
        <row r="12">
          <cell r="C12" t="str">
            <v> Германия</v>
          </cell>
        </row>
        <row r="13">
          <cell r="C13" t="str">
            <v> Гърция</v>
          </cell>
        </row>
        <row r="14">
          <cell r="C14" t="str">
            <v> Дания</v>
          </cell>
        </row>
        <row r="15">
          <cell r="C15" t="str">
            <v> Европейски съюз</v>
          </cell>
        </row>
        <row r="16">
          <cell r="C16" t="str">
            <v> Естония</v>
          </cell>
        </row>
        <row r="17">
          <cell r="C17" t="str">
            <v> Израел</v>
          </cell>
        </row>
        <row r="18">
          <cell r="C18" t="str">
            <v> Индия</v>
          </cell>
        </row>
        <row r="19">
          <cell r="C19" t="str">
            <v> Ирландия</v>
          </cell>
        </row>
        <row r="20">
          <cell r="C20" t="str">
            <v> Исландия</v>
          </cell>
        </row>
        <row r="21">
          <cell r="C21" t="str">
            <v> Испания</v>
          </cell>
        </row>
        <row r="22">
          <cell r="C22" t="str">
            <v> Италия</v>
          </cell>
        </row>
        <row r="23">
          <cell r="C23" t="str">
            <v> Канада</v>
          </cell>
        </row>
        <row r="24">
          <cell r="C24" t="str">
            <v> Кипър</v>
          </cell>
        </row>
        <row r="25">
          <cell r="C25" t="str">
            <v> Китай</v>
          </cell>
        </row>
        <row r="26">
          <cell r="C26" t="str">
            <v> Латвия</v>
          </cell>
        </row>
        <row r="27">
          <cell r="C27" t="str">
            <v> Ливан</v>
          </cell>
        </row>
        <row r="28">
          <cell r="C28" t="str">
            <v> Литва</v>
          </cell>
        </row>
        <row r="29">
          <cell r="C29" t="str">
            <v> Лихтенщайн</v>
          </cell>
        </row>
        <row r="30">
          <cell r="C30" t="str">
            <v> Люксембург</v>
          </cell>
        </row>
        <row r="31">
          <cell r="C31" t="str">
            <v> Малта</v>
          </cell>
        </row>
        <row r="32">
          <cell r="C32" t="str">
            <v> Молдова</v>
          </cell>
        </row>
        <row r="33">
          <cell r="C33" t="str">
            <v> Монако</v>
          </cell>
        </row>
        <row r="34">
          <cell r="C34" t="str">
            <v> Нидерландия</v>
          </cell>
        </row>
        <row r="35">
          <cell r="C35" t="str">
            <v> Норвегия</v>
          </cell>
        </row>
        <row r="36">
          <cell r="C36" t="str">
            <v> Полша</v>
          </cell>
        </row>
        <row r="37">
          <cell r="C37" t="str">
            <v> Португалия</v>
          </cell>
        </row>
        <row r="38">
          <cell r="C38" t="str">
            <v> Република Македония</v>
          </cell>
        </row>
        <row r="39">
          <cell r="C39" t="str">
            <v> Румъния</v>
          </cell>
        </row>
        <row r="40">
          <cell r="C40" t="str">
            <v> Русия</v>
          </cell>
        </row>
        <row r="41">
          <cell r="C41" t="str">
            <v> Сан Марино</v>
          </cell>
        </row>
        <row r="42">
          <cell r="C42" t="str">
            <v> САЩ</v>
          </cell>
        </row>
        <row r="43">
          <cell r="C43" t="str">
            <v> Словакия</v>
          </cell>
        </row>
        <row r="44">
          <cell r="C44" t="str">
            <v> Словения</v>
          </cell>
        </row>
        <row r="45">
          <cell r="C45" t="str">
            <v> Сърбия</v>
          </cell>
        </row>
        <row r="46">
          <cell r="C46" t="str">
            <v> Турция</v>
          </cell>
        </row>
        <row r="47">
          <cell r="C47" t="str">
            <v> Украйна</v>
          </cell>
        </row>
        <row r="48">
          <cell r="C48" t="str">
            <v> Унгария</v>
          </cell>
        </row>
        <row r="49">
          <cell r="C49" t="str">
            <v> Финландия</v>
          </cell>
        </row>
        <row r="50">
          <cell r="C50" t="str">
            <v> Франция</v>
          </cell>
        </row>
        <row r="51">
          <cell r="C51" t="str">
            <v> Хърватия</v>
          </cell>
        </row>
        <row r="52">
          <cell r="C52" t="str">
            <v> Черна гора</v>
          </cell>
        </row>
        <row r="53">
          <cell r="C53" t="str">
            <v> Чехия</v>
          </cell>
        </row>
        <row r="54">
          <cell r="C54" t="str">
            <v> Швейцария</v>
          </cell>
        </row>
        <row r="55">
          <cell r="C55" t="str">
            <v> Швеция</v>
          </cell>
        </row>
        <row r="56">
          <cell r="C56" t="str">
            <v> Япония</v>
          </cell>
        </row>
        <row r="57">
          <cell r="C57" t="str">
            <v>други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ig"/>
      <sheetName val="ГО.1.1"/>
      <sheetName val="ГО.1.2"/>
      <sheetName val="ГО.1.3.Б"/>
      <sheetName val="ГО.1.4.Б"/>
      <sheetName val="ГО.2 "/>
      <sheetName val="ГО.3"/>
      <sheetName val="ГО.4"/>
      <sheetName val="ГО.5"/>
      <sheetName val="ГО.6"/>
      <sheetName val="ГО.7"/>
      <sheetName val="ГО.7.1"/>
      <sheetName val="ГО.7.2"/>
      <sheetName val="ГО.7.3"/>
      <sheetName val="ГО.8"/>
      <sheetName val="ПР.1"/>
      <sheetName val="ПР.2"/>
      <sheetName val="ГО.9"/>
      <sheetName val="ГО.10"/>
      <sheetName val="ГО.11"/>
      <sheetName val="ГО.12.1"/>
      <sheetName val="ГО.12.2"/>
      <sheetName val="ГО.13"/>
      <sheetName val="ГО.14"/>
      <sheetName val="ГО.15"/>
      <sheetName val="ГО.16"/>
      <sheetName val="ГО. 17"/>
      <sheetName val="ГО.18"/>
      <sheetName val="ГО.19"/>
      <sheetName val="ГО.20"/>
      <sheetName val="ГО.21"/>
      <sheetName val="ГО.22"/>
      <sheetName val="Видове застраховки"/>
      <sheetName val="Списък с банки"/>
      <sheetName val="Списък с валути"/>
      <sheetName val="Държави по ЕИ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>
        <row r="2">
          <cell r="B2" t="str">
            <v>ЗАСТРАХОВКА "ЗЛОПОЛУКА"</v>
          </cell>
        </row>
        <row r="3">
          <cell r="B3" t="str">
            <v>В т.ч. ПО ЗАДЪЛЖИТЕЛНА ЗАСТРАХОВКА "ЗЛОПОЛУКА" НА ПЪТНИЦИТЕ В СРЕДСТВАТА ЗА ОБЩЕСТВЕН ТРАНСПОРТ</v>
          </cell>
        </row>
        <row r="4">
          <cell r="B4" t="str">
            <v>ЗАСТРАХОВКА "ЗАБОЛЯВАНЕ"</v>
          </cell>
        </row>
        <row r="5">
          <cell r="B5" t="str">
            <v>ЗАСТРАХОВКА НА СУХОПЪТНИ ПРЕВОЗНИ СРЕДСТВА, БЕЗ РЕЛСОВИ ПРЕВОЗНИ СРЕДСТВА</v>
          </cell>
        </row>
        <row r="6">
          <cell r="B6" t="str">
            <v>ЗАСТРАХОВКА НА РЕЛСОВИ ПРЕВОЗНИ СРЕДСТВА</v>
          </cell>
        </row>
        <row r="7">
          <cell r="B7" t="str">
            <v>ЗАСТРАХОВКА НА ЛЕТАТЕЛНИ АПАРАТИ</v>
          </cell>
        </row>
        <row r="8">
          <cell r="B8" t="str">
            <v>ЗАСТРАХОВКА НА ПЛАВАТЕЛНИ СЪДОВЕ</v>
          </cell>
        </row>
        <row r="9">
          <cell r="B9" t="str">
            <v>ЗАСТРАХОВКА НА ТОВАРИ ПО ВРЕМЕ НА ПРЕВОЗ</v>
          </cell>
        </row>
        <row r="10">
          <cell r="B10" t="str">
            <v>ЗАСТРАХОВКА "ПОЖАР" И "ПРИРОДНИ БЕДСТВИЯ"</v>
          </cell>
        </row>
        <row r="11">
          <cell r="B11" t="str">
            <v>ЗАСТРАХОВКА НА "ЩЕТИ НА ИМУЩЕСТВО"</v>
          </cell>
        </row>
        <row r="12">
          <cell r="B12" t="str">
            <v>10. ЗАСТРАХОВКА ГО, СВЪРЗАНА С ПРИТЕЖАВАНЕТО И ИЗПОЛЗВАНЕТО НА МПС</v>
          </cell>
        </row>
        <row r="13">
          <cell r="B13" t="str">
            <v>В т.ч. ПО ГО НА АВТОМОБИЛИСТИТЕ</v>
          </cell>
        </row>
        <row r="14">
          <cell r="B14" t="str">
            <v>В т.ч. ПО "ЗЕЛЕНА КАРТА"</v>
          </cell>
        </row>
        <row r="15">
          <cell r="B15" t="str">
            <v>В т.ч. ГРАНИЧНА "ГРАЖДАНСКА ОТГОВОРНОСТ"</v>
          </cell>
        </row>
        <row r="16">
          <cell r="B16" t="str">
            <v>В т.ч. ПО ГО НА ПРЕВОЗВАЧА В т.ч. ПО ГО НА ПРЕВОЗВАЧА</v>
          </cell>
        </row>
        <row r="17">
          <cell r="B17" t="str">
            <v>ЗАСТРАХОВКА ГО, СВЪРЗАНА С ПРИТЕЖАВАНЕТО И ИЗПОЛЗВАНЕТО НА ЛЕТАТЕЛНИ АПАРАТИ</v>
          </cell>
        </row>
        <row r="18">
          <cell r="B18" t="str">
            <v>ЗАСТРАХОВКА ГО, СВЪРЗАНА С ПРИТЕЖАВАНЕТО И ИЗПОЛЗВАНЕТО НА ПЛАВАТЕЛНИ СЪДОВЕ</v>
          </cell>
        </row>
        <row r="19">
          <cell r="B19" t="str">
            <v>ЗАСТРАХОВКА "ОБЩА ГРАЖДАНСКА ОТГОВОРНОСТ"</v>
          </cell>
        </row>
        <row r="20">
          <cell r="B20" t="str">
            <v>ЗАСТРАХОВКА НА КРЕДИТИ</v>
          </cell>
        </row>
        <row r="21">
          <cell r="B21" t="str">
            <v>ЗАСТРАХОВКА НА ГАРАНЦИИ</v>
          </cell>
        </row>
        <row r="22">
          <cell r="B22" t="str">
            <v>ЗАСТРАХОВКА НА РАЗНИ ФИНАНСОВИ ЗАГУБИ</v>
          </cell>
        </row>
        <row r="23">
          <cell r="B23" t="str">
            <v>ЗАСТРАХОВКА НА ПРАВНИ РАЗНОСКИ</v>
          </cell>
        </row>
        <row r="24">
          <cell r="B24" t="str">
            <v>ПОМОЩ ПРИ ПЪТУВАНЕ</v>
          </cell>
        </row>
      </sheetData>
      <sheetData sheetId="33">
        <row r="2">
          <cell r="C2" t="str">
            <v>1. Банки, лицензирани в Република България</v>
          </cell>
        </row>
        <row r="3">
          <cell r="C3" t="str">
            <v>УниКредит Булбанк АД</v>
          </cell>
        </row>
        <row r="4">
          <cell r="C4" t="str">
            <v>Обединена българска банка АД</v>
          </cell>
        </row>
        <row r="5">
          <cell r="C5" t="str">
            <v>Райфайзенбанк (България) ЕАД</v>
          </cell>
        </row>
        <row r="6">
          <cell r="C6" t="str">
            <v>Алианц Банк България АД</v>
          </cell>
        </row>
        <row r="7">
          <cell r="C7" t="str">
            <v>МКБ Юнионбанк АД</v>
          </cell>
        </row>
        <row r="8">
          <cell r="C8" t="str">
            <v>СИБАНК EАД</v>
          </cell>
        </row>
        <row r="9">
          <cell r="C9" t="str">
            <v>Българо-американска кредитна банка АД</v>
          </cell>
        </row>
        <row r="10">
          <cell r="C10" t="str">
            <v>Търговска Банка Д АД</v>
          </cell>
        </row>
        <row r="11">
          <cell r="C11" t="str">
            <v>Инвестбанк АД</v>
          </cell>
        </row>
        <row r="12">
          <cell r="C12" t="str">
            <v xml:space="preserve">Общинска банка АД </v>
          </cell>
        </row>
        <row r="13">
          <cell r="C13" t="str">
            <v>Интернешънъл Асет Банк АД</v>
          </cell>
        </row>
        <row r="14">
          <cell r="C14" t="str">
            <v>Токуда Банк АД</v>
          </cell>
        </row>
        <row r="15">
          <cell r="C15" t="str">
            <v>Юробанк И Еф Джи България АД</v>
          </cell>
        </row>
        <row r="16">
          <cell r="C16" t="str">
            <v xml:space="preserve">Банка ДСК EАД </v>
          </cell>
        </row>
        <row r="17">
          <cell r="C17" t="str">
            <v>Сосиете Женерал Експресбанк АД</v>
          </cell>
        </row>
        <row r="18">
          <cell r="C18" t="str">
            <v>Банка Пиреос България АД</v>
          </cell>
        </row>
        <row r="19">
          <cell r="C19" t="str">
            <v>Първа инвестиционна банка АД</v>
          </cell>
        </row>
        <row r="20">
          <cell r="C20" t="str">
            <v xml:space="preserve">Емпорики Банк – България ЕАД </v>
          </cell>
        </row>
        <row r="21">
          <cell r="C21" t="str">
            <v>ПроКредит Банк (България) АД</v>
          </cell>
        </row>
        <row r="22">
          <cell r="C22" t="str">
            <v>Корпоративна търговска банка АД</v>
          </cell>
        </row>
        <row r="23">
          <cell r="C23" t="str">
            <v>Централна кооперативна банка АД</v>
          </cell>
        </row>
        <row r="24">
          <cell r="C24" t="str">
            <v>Българска банка за развитие АД</v>
          </cell>
        </row>
        <row r="25">
          <cell r="C25" t="str">
            <v>ЧПБ Тексим АД</v>
          </cell>
        </row>
        <row r="26">
          <cell r="C26" t="str">
            <v>Ти Би Ай Банк EАД</v>
          </cell>
        </row>
        <row r="27">
          <cell r="C27" t="str">
            <v>Други</v>
          </cell>
        </row>
        <row r="28">
          <cell r="C28" t="str">
            <v>2. Клонове на чуждестранни банки в Република България</v>
          </cell>
        </row>
        <row r="29">
          <cell r="C29" t="str">
            <v xml:space="preserve">ИНГ Банк Н.В. – клон София </v>
          </cell>
        </row>
        <row r="30">
          <cell r="C30" t="str">
            <v>АЛФА БАНКА – КЛОН БЪЛГАРИЯ</v>
          </cell>
        </row>
        <row r="31">
          <cell r="C31" t="str">
            <v xml:space="preserve">Те–Дже ЗИРААТ БАНКАСЪ – </v>
          </cell>
        </row>
        <row r="32">
          <cell r="C32" t="str">
            <v xml:space="preserve">БНП Париба С.А. – клон София </v>
          </cell>
        </row>
        <row r="33">
          <cell r="C33" t="str">
            <v xml:space="preserve">Иш Банк ГмбХ – клон София </v>
          </cell>
        </row>
        <row r="34">
          <cell r="C34" t="str">
            <v>Ситибанк Н.А. - клон София</v>
          </cell>
        </row>
        <row r="35">
          <cell r="C35" t="str">
            <v>Регионална Инвестиционна банка -</v>
          </cell>
        </row>
        <row r="36">
          <cell r="C36" t="str">
            <v>Други</v>
          </cell>
        </row>
      </sheetData>
      <sheetData sheetId="34">
        <row r="2">
          <cell r="C2" t="str">
            <v>Австралийски долар</v>
          </cell>
        </row>
        <row r="3">
          <cell r="C3" t="str">
            <v xml:space="preserve">Български лев </v>
          </cell>
        </row>
        <row r="4">
          <cell r="C4" t="str">
            <v>Бразилски реал</v>
          </cell>
        </row>
        <row r="5">
          <cell r="C5" t="str">
            <v>Канадски долар</v>
          </cell>
        </row>
        <row r="6">
          <cell r="C6" t="str">
            <v>Швейцарски франк</v>
          </cell>
        </row>
        <row r="7">
          <cell r="C7" t="str">
            <v>Китайски ренминби юан</v>
          </cell>
        </row>
        <row r="8">
          <cell r="C8" t="str">
            <v xml:space="preserve">Чешка крона </v>
          </cell>
        </row>
        <row r="9">
          <cell r="C9" t="str">
            <v>Датска крона</v>
          </cell>
        </row>
        <row r="10">
          <cell r="C10" t="str">
            <v>Евро</v>
          </cell>
        </row>
        <row r="11">
          <cell r="C11" t="str">
            <v xml:space="preserve">Британска лира </v>
          </cell>
        </row>
        <row r="12">
          <cell r="C12" t="str">
            <v>Унгарски форинт</v>
          </cell>
        </row>
        <row r="13">
          <cell r="C13" t="str">
            <v>Исландска крона</v>
          </cell>
        </row>
        <row r="14">
          <cell r="C14" t="str">
            <v>Японска йена</v>
          </cell>
        </row>
        <row r="15">
          <cell r="C15" t="str">
            <v>Южнокорейски вон</v>
          </cell>
        </row>
        <row r="16">
          <cell r="C16" t="str">
            <v>Литовски литаз</v>
          </cell>
        </row>
        <row r="17">
          <cell r="C17" t="str">
            <v>Латвийски лат</v>
          </cell>
        </row>
        <row r="18">
          <cell r="C18" t="str">
            <v>Мексиканско песо</v>
          </cell>
        </row>
        <row r="19">
          <cell r="C19" t="str">
            <v>Норвежка крона</v>
          </cell>
        </row>
        <row r="20">
          <cell r="C20" t="str">
            <v>Полска злота</v>
          </cell>
        </row>
        <row r="21">
          <cell r="C21" t="str">
            <v xml:space="preserve">Румънска лея </v>
          </cell>
        </row>
        <row r="22">
          <cell r="C22" t="str">
            <v>Шведска крона</v>
          </cell>
        </row>
        <row r="23">
          <cell r="C23" t="str">
            <v>Сингапурски долар</v>
          </cell>
        </row>
        <row r="24">
          <cell r="C24" t="str">
            <v>Турска лира</v>
          </cell>
        </row>
        <row r="25">
          <cell r="C25" t="str">
            <v>Щатски долар</v>
          </cell>
        </row>
        <row r="26">
          <cell r="C26" t="str">
            <v xml:space="preserve">Южноафрикански ранд </v>
          </cell>
        </row>
        <row r="27">
          <cell r="C27" t="str">
            <v>Руска рубла</v>
          </cell>
        </row>
        <row r="28">
          <cell r="C28" t="str">
            <v xml:space="preserve">Хърватска куна </v>
          </cell>
        </row>
        <row r="29">
          <cell r="C29" t="str">
            <v>Чилийско песо</v>
          </cell>
        </row>
        <row r="30">
          <cell r="C30" t="str">
            <v>Аржентинско песо</v>
          </cell>
        </row>
        <row r="31">
          <cell r="C31" t="str">
            <v>Марокански дирхам</v>
          </cell>
        </row>
        <row r="32">
          <cell r="C32" t="str">
            <v>Алжирски динар</v>
          </cell>
        </row>
        <row r="33">
          <cell r="C33" t="str">
            <v xml:space="preserve">Новозеландски долар </v>
          </cell>
        </row>
        <row r="34">
          <cell r="C34" t="str">
            <v>Тунизийски динар</v>
          </cell>
        </row>
        <row r="35">
          <cell r="C35" t="str">
            <v>Колумбийско песо</v>
          </cell>
        </row>
        <row r="36">
          <cell r="C36" t="str">
            <v>Венецуелски боливар</v>
          </cell>
        </row>
        <row r="37">
          <cell r="C37" t="str">
            <v>Естонска крона</v>
          </cell>
        </row>
        <row r="38">
          <cell r="C38" t="str">
            <v xml:space="preserve">Индонезийска рупия </v>
          </cell>
        </row>
        <row r="39">
          <cell r="C39" t="str">
            <v>Кипърска лира</v>
          </cell>
        </row>
        <row r="40">
          <cell r="C40" t="str">
            <v>Малайзийски рингит</v>
          </cell>
        </row>
        <row r="41">
          <cell r="C41" t="str">
            <v>Малтийска лира</v>
          </cell>
        </row>
        <row r="42">
          <cell r="C42" t="str">
            <v xml:space="preserve">Словашка крона </v>
          </cell>
        </row>
        <row r="43">
          <cell r="C43" t="str">
            <v>Тайландски бат</v>
          </cell>
        </row>
        <row r="44">
          <cell r="C44" t="str">
            <v>Филипинско песо</v>
          </cell>
        </row>
        <row r="45">
          <cell r="C45" t="str">
            <v>Хонконгски долар</v>
          </cell>
        </row>
        <row r="46">
          <cell r="C46" t="str">
            <v>други</v>
          </cell>
        </row>
      </sheetData>
      <sheetData sheetId="35">
        <row r="2">
          <cell r="C2" t="str">
            <v> Австралия</v>
          </cell>
        </row>
        <row r="3">
          <cell r="C3" t="str">
            <v> Австрия</v>
          </cell>
        </row>
        <row r="4">
          <cell r="C4" t="str">
            <v> Албания</v>
          </cell>
        </row>
        <row r="5">
          <cell r="C5" t="str">
            <v> Андора</v>
          </cell>
        </row>
        <row r="6">
          <cell r="C6" t="str">
            <v> Беларус</v>
          </cell>
        </row>
        <row r="7">
          <cell r="C7" t="str">
            <v> Белгия</v>
          </cell>
        </row>
        <row r="8">
          <cell r="C8" t="str">
            <v> Босна и Херцеговина</v>
          </cell>
        </row>
        <row r="9">
          <cell r="C9" t="str">
            <v> Бразилия</v>
          </cell>
        </row>
        <row r="10">
          <cell r="C10" t="str">
            <v> България</v>
          </cell>
        </row>
        <row r="11">
          <cell r="C11" t="str">
            <v> Великобритания</v>
          </cell>
        </row>
        <row r="12">
          <cell r="C12" t="str">
            <v> Германия</v>
          </cell>
        </row>
        <row r="13">
          <cell r="C13" t="str">
            <v> Гърция</v>
          </cell>
        </row>
        <row r="14">
          <cell r="C14" t="str">
            <v> Дания</v>
          </cell>
        </row>
        <row r="15">
          <cell r="C15" t="str">
            <v> Европейски съюз</v>
          </cell>
        </row>
        <row r="16">
          <cell r="C16" t="str">
            <v> Естония</v>
          </cell>
        </row>
        <row r="17">
          <cell r="C17" t="str">
            <v> Израел</v>
          </cell>
        </row>
        <row r="18">
          <cell r="C18" t="str">
            <v> Индия</v>
          </cell>
        </row>
        <row r="19">
          <cell r="C19" t="str">
            <v> Ирландия</v>
          </cell>
        </row>
        <row r="20">
          <cell r="C20" t="str">
            <v> Исландия</v>
          </cell>
        </row>
        <row r="21">
          <cell r="C21" t="str">
            <v> Испания</v>
          </cell>
        </row>
        <row r="22">
          <cell r="C22" t="str">
            <v> Италия</v>
          </cell>
        </row>
        <row r="23">
          <cell r="C23" t="str">
            <v> Канада</v>
          </cell>
        </row>
        <row r="24">
          <cell r="C24" t="str">
            <v> Кипър</v>
          </cell>
        </row>
        <row r="25">
          <cell r="C25" t="str">
            <v> Китай</v>
          </cell>
        </row>
        <row r="26">
          <cell r="C26" t="str">
            <v> Латвия</v>
          </cell>
        </row>
        <row r="27">
          <cell r="C27" t="str">
            <v> Ливан</v>
          </cell>
        </row>
        <row r="28">
          <cell r="C28" t="str">
            <v> Литва</v>
          </cell>
        </row>
        <row r="29">
          <cell r="C29" t="str">
            <v> Лихтенщайн</v>
          </cell>
        </row>
        <row r="30">
          <cell r="C30" t="str">
            <v> Люксембург</v>
          </cell>
        </row>
        <row r="31">
          <cell r="C31" t="str">
            <v> Малта</v>
          </cell>
        </row>
        <row r="32">
          <cell r="C32" t="str">
            <v> Молдова</v>
          </cell>
        </row>
        <row r="33">
          <cell r="C33" t="str">
            <v> Монако</v>
          </cell>
        </row>
        <row r="34">
          <cell r="C34" t="str">
            <v> Нидерландия</v>
          </cell>
        </row>
        <row r="35">
          <cell r="C35" t="str">
            <v> Норвегия</v>
          </cell>
        </row>
        <row r="36">
          <cell r="C36" t="str">
            <v> Полша</v>
          </cell>
        </row>
        <row r="37">
          <cell r="C37" t="str">
            <v> Португалия</v>
          </cell>
        </row>
        <row r="38">
          <cell r="C38" t="str">
            <v> Република Македония</v>
          </cell>
        </row>
        <row r="39">
          <cell r="C39" t="str">
            <v> Румъния</v>
          </cell>
        </row>
        <row r="40">
          <cell r="C40" t="str">
            <v> Русия</v>
          </cell>
        </row>
        <row r="41">
          <cell r="C41" t="str">
            <v> Сан Марино</v>
          </cell>
        </row>
        <row r="42">
          <cell r="C42" t="str">
            <v> САЩ</v>
          </cell>
        </row>
        <row r="43">
          <cell r="C43" t="str">
            <v> Словакия</v>
          </cell>
        </row>
        <row r="44">
          <cell r="C44" t="str">
            <v> Словения</v>
          </cell>
        </row>
        <row r="45">
          <cell r="C45" t="str">
            <v> Сърбия</v>
          </cell>
        </row>
        <row r="46">
          <cell r="C46" t="str">
            <v> Турция</v>
          </cell>
        </row>
        <row r="47">
          <cell r="C47" t="str">
            <v> Украйна</v>
          </cell>
        </row>
        <row r="48">
          <cell r="C48" t="str">
            <v> Унгария</v>
          </cell>
        </row>
        <row r="49">
          <cell r="C49" t="str">
            <v> Финландия</v>
          </cell>
        </row>
        <row r="50">
          <cell r="C50" t="str">
            <v> Франция</v>
          </cell>
        </row>
        <row r="51">
          <cell r="C51" t="str">
            <v> Хърватия</v>
          </cell>
        </row>
        <row r="52">
          <cell r="C52" t="str">
            <v> Черна гора</v>
          </cell>
        </row>
        <row r="53">
          <cell r="C53" t="str">
            <v> Чехия</v>
          </cell>
        </row>
        <row r="54">
          <cell r="C54" t="str">
            <v> Швейцария</v>
          </cell>
        </row>
        <row r="55">
          <cell r="C55" t="str">
            <v> Швеция</v>
          </cell>
        </row>
        <row r="56">
          <cell r="C56" t="str">
            <v> Япония</v>
          </cell>
        </row>
        <row r="57">
          <cell r="C57" t="str">
            <v>други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хн"/>
      <sheetName val="ГБ.1.3-Rumi"/>
      <sheetName val="ГБ.1.3"/>
      <sheetName val="Граница-спрямо премиите 2006"/>
      <sheetName val="Граница-спрямо щетите 2006 "/>
      <sheetName val="T-Securities_Trade 2001"/>
      <sheetName val="ГБ_1_3-Rumi"/>
      <sheetName val="ГБ_1_3"/>
      <sheetName val="Граница-спрямо_премиите_2006"/>
      <sheetName val="Граница-спрямо_щетите_2006_"/>
      <sheetName val="T-Securities_Trade_2001"/>
    </sheetNames>
    <sheetDataSet>
      <sheetData sheetId="0" refreshError="1"/>
      <sheetData sheetId="1" refreshError="1"/>
      <sheetData sheetId="2" refreshError="1"/>
      <sheetData sheetId="3" refreshError="1">
        <row r="2">
          <cell r="B2">
            <v>140885</v>
          </cell>
        </row>
        <row r="5">
          <cell r="B5">
            <v>50669</v>
          </cell>
        </row>
        <row r="8">
          <cell r="B8">
            <v>43946</v>
          </cell>
        </row>
        <row r="13">
          <cell r="B13">
            <v>3837</v>
          </cell>
        </row>
        <row r="16">
          <cell r="B16">
            <v>863</v>
          </cell>
        </row>
        <row r="19">
          <cell r="B19">
            <v>746</v>
          </cell>
        </row>
        <row r="24">
          <cell r="B24">
            <v>1631</v>
          </cell>
        </row>
        <row r="27">
          <cell r="B27">
            <v>271</v>
          </cell>
        </row>
        <row r="30">
          <cell r="B30">
            <v>229</v>
          </cell>
        </row>
        <row r="35">
          <cell r="B35">
            <v>3403</v>
          </cell>
        </row>
        <row r="38">
          <cell r="B38">
            <v>1648</v>
          </cell>
        </row>
        <row r="41">
          <cell r="B41">
            <v>1316</v>
          </cell>
        </row>
        <row r="45">
          <cell r="B45">
            <v>145320.5</v>
          </cell>
        </row>
        <row r="48">
          <cell r="B48">
            <v>152289</v>
          </cell>
        </row>
      </sheetData>
      <sheetData sheetId="4" refreshError="1"/>
      <sheetData sheetId="5" refreshError="1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lstrad_Old"/>
      <sheetName val="Bulstrad"/>
      <sheetName val="CashFlow Doverie"/>
      <sheetName val="Portfolio Doverie"/>
      <sheetName val="CashFlow BPOD"/>
      <sheetName val="Portfolio BPOD"/>
      <sheetName val="T-Securities_Trade 2001"/>
      <sheetName val="Forex"/>
      <sheetName val="T-Securities_Trade Auction"/>
      <sheetName val="REPO-DEPO"/>
      <sheetName val="T-Securities_Trade 2001 (2)"/>
      <sheetName val="CashFlow_Doverie"/>
      <sheetName val="Portfolio_Doverie"/>
      <sheetName val="CashFlow_BPOD"/>
      <sheetName val="Portfolio_BPOD"/>
      <sheetName val="T-Securities_Trade_2001"/>
      <sheetName val="T-Securities_Trade_Auction"/>
      <sheetName val="T-Securities_Trade_2001_(2)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5">
          <cell r="F5">
            <v>37447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"/>
  <sheetViews>
    <sheetView tabSelected="1" zoomScaleNormal="100" zoomScaleSheetLayoutView="100" workbookViewId="0">
      <selection activeCell="B2" sqref="B2"/>
    </sheetView>
  </sheetViews>
  <sheetFormatPr defaultColWidth="9.140625" defaultRowHeight="15"/>
  <cols>
    <col min="1" max="1" width="15.5703125" style="145" customWidth="1"/>
    <col min="2" max="2" width="47.7109375" style="145" customWidth="1"/>
    <col min="3" max="16384" width="9.140625" style="145"/>
  </cols>
  <sheetData>
    <row r="2" spans="1:2" ht="15.75">
      <c r="A2" s="143" t="s">
        <v>1245</v>
      </c>
      <c r="B2" s="144" t="s">
        <v>1250</v>
      </c>
    </row>
    <row r="3" spans="1:2" ht="15.75">
      <c r="A3" s="143" t="s">
        <v>1246</v>
      </c>
      <c r="B3" s="144">
        <v>2017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22"/>
  </sheetPr>
  <dimension ref="A1:BA39"/>
  <sheetViews>
    <sheetView view="pageBreakPreview" topLeftCell="A13" zoomScale="70" zoomScaleNormal="100" zoomScaleSheetLayoutView="70" workbookViewId="0">
      <selection activeCell="A39" sqref="A39:O39"/>
    </sheetView>
  </sheetViews>
  <sheetFormatPr defaultColWidth="58.85546875" defaultRowHeight="15.75"/>
  <cols>
    <col min="1" max="1" width="65.7109375" style="5" customWidth="1"/>
    <col min="2" max="2" width="12.7109375" style="5" customWidth="1"/>
    <col min="3" max="3" width="15.7109375" style="5" customWidth="1"/>
    <col min="4" max="4" width="12.7109375" style="107" customWidth="1"/>
    <col min="5" max="5" width="15.7109375" style="107" customWidth="1"/>
    <col min="6" max="6" width="12.7109375" style="107" customWidth="1"/>
    <col min="7" max="7" width="15.7109375" style="107" customWidth="1"/>
    <col min="8" max="8" width="12.7109375" style="107" customWidth="1"/>
    <col min="9" max="9" width="15.7109375" style="107" customWidth="1"/>
    <col min="10" max="10" width="12.7109375" style="107" customWidth="1"/>
    <col min="11" max="11" width="15.7109375" style="107" customWidth="1"/>
    <col min="12" max="12" width="12.7109375" style="107" customWidth="1"/>
    <col min="13" max="13" width="15.7109375" style="107" customWidth="1"/>
    <col min="14" max="14" width="12.7109375" style="107" customWidth="1"/>
    <col min="15" max="15" width="15.7109375" style="107" customWidth="1"/>
    <col min="16" max="16" width="12.7109375" style="107" customWidth="1"/>
    <col min="17" max="17" width="15.7109375" style="107" customWidth="1"/>
    <col min="18" max="18" width="12.7109375" style="107" customWidth="1"/>
    <col min="19" max="19" width="15.7109375" style="107" customWidth="1"/>
    <col min="20" max="20" width="12.7109375" style="107" customWidth="1"/>
    <col min="21" max="21" width="15.7109375" style="107" customWidth="1"/>
    <col min="22" max="22" width="12.7109375" style="107" customWidth="1"/>
    <col min="23" max="23" width="15.7109375" style="107" customWidth="1"/>
    <col min="24" max="24" width="12.7109375" style="107" customWidth="1"/>
    <col min="25" max="25" width="15.7109375" style="107" customWidth="1"/>
    <col min="26" max="26" width="12.7109375" style="107" customWidth="1"/>
    <col min="27" max="27" width="15.7109375" style="107" customWidth="1"/>
    <col min="28" max="28" width="12.7109375" style="107" customWidth="1"/>
    <col min="29" max="29" width="15.7109375" style="107" customWidth="1"/>
    <col min="30" max="30" width="12.7109375" style="107" customWidth="1"/>
    <col min="31" max="31" width="15.7109375" style="107" customWidth="1"/>
    <col min="32" max="32" width="12.7109375" style="107" customWidth="1"/>
    <col min="33" max="33" width="15.7109375" style="107" customWidth="1"/>
    <col min="34" max="34" width="24.7109375" style="525" customWidth="1"/>
    <col min="35" max="35" width="12.7109375" style="525" customWidth="1"/>
    <col min="36" max="36" width="15.7109375" style="525" customWidth="1"/>
    <col min="37" max="37" width="12.7109375" style="107" customWidth="1"/>
    <col min="38" max="38" width="15.7109375" style="107" customWidth="1"/>
    <col min="39" max="39" width="12.7109375" style="5" customWidth="1"/>
    <col min="40" max="40" width="15.7109375" style="5" customWidth="1"/>
    <col min="41" max="41" width="12.7109375" style="5" customWidth="1"/>
    <col min="42" max="42" width="15.7109375" style="5" customWidth="1"/>
    <col min="43" max="43" width="12.7109375" style="5" customWidth="1"/>
    <col min="44" max="44" width="15.7109375" style="5" customWidth="1"/>
    <col min="45" max="45" width="12.7109375" style="5" customWidth="1"/>
    <col min="46" max="46" width="15.7109375" style="5" customWidth="1"/>
    <col min="47" max="47" width="12.7109375" style="5" customWidth="1"/>
    <col min="48" max="48" width="15.7109375" style="5" customWidth="1"/>
    <col min="49" max="49" width="12.7109375" style="5" customWidth="1"/>
    <col min="50" max="50" width="15.7109375" style="5" customWidth="1"/>
    <col min="51" max="16384" width="58.85546875" style="5"/>
  </cols>
  <sheetData>
    <row r="1" spans="1:53">
      <c r="A1" s="453" t="str">
        <f>"застраховател: "&amp;Navig!B2</f>
        <v>застраховател: Наименование</v>
      </c>
      <c r="B1" s="58"/>
      <c r="C1" s="58"/>
      <c r="D1" s="740" t="str">
        <f>"СПРАВКА № ГО.6: ОБЩИ ДАННИ ЗА ЗАСТРАХОВАТЕЛНИЯ ПОРТФЕЙЛ КЪМ 31.12."&amp;Navig!B3&amp;" ГОДИНА."</f>
        <v>СПРАВКА № ГО.6: ОБЩИ ДАННИ ЗА ЗАСТРАХОВАТЕЛНИЯ ПОРТФЕЙЛ КЪМ 31.12.2017 ГОДИНА.</v>
      </c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740"/>
      <c r="S1" s="740"/>
      <c r="T1" s="740"/>
      <c r="U1" s="740"/>
      <c r="V1" s="58"/>
      <c r="W1" s="58"/>
      <c r="X1" s="740"/>
      <c r="Y1" s="740"/>
      <c r="Z1" s="740"/>
      <c r="AA1" s="740"/>
      <c r="AB1" s="740"/>
      <c r="AC1" s="740"/>
      <c r="AD1" s="740"/>
      <c r="AE1" s="740"/>
      <c r="AF1" s="740"/>
      <c r="AG1" s="740"/>
      <c r="AH1" s="740"/>
      <c r="AI1" s="740"/>
      <c r="AJ1" s="740"/>
      <c r="AK1" s="740"/>
      <c r="AL1" s="740"/>
      <c r="AM1" s="740"/>
      <c r="AN1" s="740"/>
      <c r="AO1" s="740"/>
      <c r="AP1" s="527"/>
      <c r="AQ1" s="527"/>
      <c r="AR1" s="527"/>
      <c r="AS1" s="527"/>
      <c r="AT1" s="527"/>
      <c r="AU1" s="527"/>
      <c r="AV1" s="527"/>
      <c r="AW1" s="527"/>
      <c r="AX1" s="527"/>
      <c r="AY1" s="527"/>
      <c r="AZ1" s="527"/>
      <c r="BA1" s="527"/>
    </row>
    <row r="2" spans="1:53">
      <c r="A2" s="453"/>
      <c r="B2" s="58"/>
      <c r="C2" s="58"/>
      <c r="D2" s="542"/>
      <c r="E2" s="542"/>
      <c r="F2" s="542"/>
      <c r="G2" s="542"/>
      <c r="H2" s="542"/>
      <c r="I2" s="542"/>
      <c r="J2" s="542"/>
      <c r="K2" s="542"/>
      <c r="L2" s="542"/>
      <c r="M2" s="542"/>
      <c r="N2" s="542"/>
      <c r="O2" s="542"/>
      <c r="P2" s="542"/>
      <c r="Q2" s="542"/>
      <c r="R2" s="542"/>
      <c r="S2" s="542"/>
      <c r="T2" s="542"/>
      <c r="U2" s="542"/>
      <c r="V2" s="58"/>
      <c r="W2" s="58"/>
      <c r="X2" s="542"/>
      <c r="Y2" s="542"/>
      <c r="Z2" s="542"/>
      <c r="AA2" s="542"/>
      <c r="AB2" s="542"/>
      <c r="AC2" s="542"/>
      <c r="AD2" s="542"/>
      <c r="AE2" s="542"/>
      <c r="AF2" s="542"/>
      <c r="AG2" s="542"/>
      <c r="AH2" s="542"/>
      <c r="AI2" s="542"/>
      <c r="AJ2" s="542"/>
      <c r="AK2" s="542"/>
      <c r="AL2" s="542"/>
      <c r="AM2" s="542"/>
      <c r="AN2" s="542"/>
      <c r="AO2" s="542"/>
      <c r="AP2" s="527"/>
      <c r="AQ2" s="527"/>
      <c r="AR2" s="527"/>
      <c r="AS2" s="527"/>
      <c r="AT2" s="527"/>
      <c r="AU2" s="527"/>
      <c r="AV2" s="527"/>
      <c r="AW2" s="527"/>
      <c r="AX2" s="527"/>
      <c r="AY2" s="527"/>
      <c r="AZ2" s="527"/>
      <c r="BA2" s="527"/>
    </row>
    <row r="3" spans="1:53" hidden="1">
      <c r="A3" s="453"/>
      <c r="B3" s="58"/>
      <c r="C3" s="58"/>
      <c r="D3" s="528"/>
      <c r="E3" s="528"/>
      <c r="F3" s="528"/>
      <c r="G3" s="528"/>
      <c r="H3" s="528"/>
      <c r="I3" s="528"/>
      <c r="J3" s="528"/>
      <c r="K3" s="528"/>
      <c r="L3" s="528"/>
      <c r="M3" s="528"/>
      <c r="N3" s="528"/>
      <c r="O3" s="528"/>
      <c r="P3" s="528"/>
      <c r="Q3" s="528"/>
      <c r="R3" s="528"/>
      <c r="S3" s="528"/>
      <c r="T3" s="528"/>
      <c r="U3" s="528"/>
      <c r="V3" s="58"/>
      <c r="W3" s="58"/>
      <c r="X3" s="528"/>
      <c r="Y3" s="528"/>
      <c r="Z3" s="528"/>
      <c r="AA3" s="528"/>
      <c r="AB3" s="528"/>
      <c r="AC3" s="528"/>
      <c r="AD3" s="528"/>
      <c r="AE3" s="528"/>
      <c r="AF3" s="528"/>
      <c r="AG3" s="528"/>
      <c r="AH3" s="528"/>
      <c r="AI3" s="528"/>
      <c r="AJ3" s="528"/>
      <c r="AK3" s="528"/>
      <c r="AL3" s="528"/>
      <c r="AM3" s="528"/>
      <c r="AN3" s="528"/>
      <c r="AO3" s="528"/>
      <c r="AP3" s="527"/>
      <c r="AQ3" s="527"/>
      <c r="AR3" s="527"/>
      <c r="AS3" s="527"/>
      <c r="AT3" s="527"/>
      <c r="AU3" s="527"/>
      <c r="AV3" s="527"/>
      <c r="AW3" s="527"/>
      <c r="AX3" s="527"/>
      <c r="AY3" s="527"/>
      <c r="AZ3" s="527"/>
      <c r="BA3" s="527"/>
    </row>
    <row r="4" spans="1:53" s="6" customFormat="1" ht="35.25" customHeight="1">
      <c r="A4" s="776" t="s">
        <v>1209</v>
      </c>
      <c r="B4" s="732" t="s">
        <v>341</v>
      </c>
      <c r="C4" s="732"/>
      <c r="D4" s="732"/>
      <c r="E4" s="732"/>
      <c r="F4" s="732"/>
      <c r="G4" s="732"/>
      <c r="H4" s="732"/>
      <c r="I4" s="732"/>
      <c r="J4" s="732"/>
      <c r="K4" s="732"/>
      <c r="L4" s="732"/>
      <c r="M4" s="732"/>
      <c r="N4" s="732"/>
      <c r="O4" s="732"/>
      <c r="P4" s="732"/>
      <c r="Q4" s="732"/>
      <c r="R4" s="732"/>
      <c r="S4" s="732"/>
      <c r="T4" s="732"/>
      <c r="U4" s="732"/>
      <c r="V4" s="732" t="s">
        <v>341</v>
      </c>
      <c r="W4" s="732"/>
      <c r="X4" s="732"/>
      <c r="Y4" s="732"/>
      <c r="Z4" s="732"/>
      <c r="AA4" s="732"/>
      <c r="AB4" s="732"/>
      <c r="AC4" s="732"/>
      <c r="AD4" s="732"/>
      <c r="AE4" s="732"/>
      <c r="AF4" s="732" t="s">
        <v>999</v>
      </c>
      <c r="AG4" s="732"/>
      <c r="AH4" s="732" t="s">
        <v>1233</v>
      </c>
      <c r="AI4" s="732" t="s">
        <v>342</v>
      </c>
      <c r="AJ4" s="732"/>
      <c r="AK4" s="732"/>
      <c r="AL4" s="732"/>
      <c r="AM4" s="732"/>
      <c r="AN4" s="732"/>
      <c r="AO4" s="732"/>
      <c r="AP4" s="732"/>
      <c r="AQ4" s="732"/>
      <c r="AR4" s="732"/>
      <c r="AS4" s="732"/>
      <c r="AT4" s="732"/>
      <c r="AU4" s="732"/>
      <c r="AV4" s="732"/>
      <c r="AW4" s="732"/>
      <c r="AX4" s="732"/>
    </row>
    <row r="5" spans="1:53" ht="22.5" customHeight="1">
      <c r="A5" s="776"/>
      <c r="B5" s="776" t="s">
        <v>1070</v>
      </c>
      <c r="C5" s="776"/>
      <c r="D5" s="732" t="s">
        <v>343</v>
      </c>
      <c r="E5" s="732"/>
      <c r="F5" s="732"/>
      <c r="G5" s="732"/>
      <c r="H5" s="732"/>
      <c r="I5" s="732"/>
      <c r="J5" s="732"/>
      <c r="K5" s="732"/>
      <c r="L5" s="732"/>
      <c r="M5" s="732"/>
      <c r="N5" s="732"/>
      <c r="O5" s="732"/>
      <c r="P5" s="732"/>
      <c r="Q5" s="732"/>
      <c r="R5" s="732"/>
      <c r="S5" s="732"/>
      <c r="T5" s="732"/>
      <c r="U5" s="732"/>
      <c r="V5" s="732" t="s">
        <v>344</v>
      </c>
      <c r="W5" s="732"/>
      <c r="X5" s="732"/>
      <c r="Y5" s="732"/>
      <c r="Z5" s="732"/>
      <c r="AA5" s="732"/>
      <c r="AB5" s="732"/>
      <c r="AC5" s="732"/>
      <c r="AD5" s="732"/>
      <c r="AE5" s="732"/>
      <c r="AF5" s="732"/>
      <c r="AG5" s="732"/>
      <c r="AH5" s="732"/>
      <c r="AI5" s="732"/>
      <c r="AJ5" s="732"/>
      <c r="AK5" s="732"/>
      <c r="AL5" s="732"/>
      <c r="AM5" s="732"/>
      <c r="AN5" s="732"/>
      <c r="AO5" s="732"/>
      <c r="AP5" s="732"/>
      <c r="AQ5" s="732"/>
      <c r="AR5" s="732"/>
      <c r="AS5" s="732"/>
      <c r="AT5" s="732"/>
      <c r="AU5" s="732"/>
      <c r="AV5" s="732"/>
      <c r="AW5" s="732"/>
      <c r="AX5" s="732"/>
    </row>
    <row r="6" spans="1:53">
      <c r="A6" s="776"/>
      <c r="B6" s="776"/>
      <c r="C6" s="776"/>
      <c r="D6" s="732" t="s">
        <v>345</v>
      </c>
      <c r="E6" s="732"/>
      <c r="F6" s="732" t="s">
        <v>1121</v>
      </c>
      <c r="G6" s="732"/>
      <c r="H6" s="732" t="s">
        <v>1122</v>
      </c>
      <c r="I6" s="732"/>
      <c r="J6" s="732" t="s">
        <v>1123</v>
      </c>
      <c r="K6" s="732"/>
      <c r="L6" s="732" t="s">
        <v>1124</v>
      </c>
      <c r="M6" s="732"/>
      <c r="N6" s="732" t="s">
        <v>1125</v>
      </c>
      <c r="O6" s="732"/>
      <c r="P6" s="732" t="s">
        <v>312</v>
      </c>
      <c r="Q6" s="732"/>
      <c r="R6" s="732" t="s">
        <v>346</v>
      </c>
      <c r="S6" s="732"/>
      <c r="T6" s="732" t="s">
        <v>347</v>
      </c>
      <c r="U6" s="732"/>
      <c r="V6" s="732" t="s">
        <v>345</v>
      </c>
      <c r="W6" s="732"/>
      <c r="X6" s="732" t="s">
        <v>1121</v>
      </c>
      <c r="Y6" s="732"/>
      <c r="Z6" s="732" t="s">
        <v>1122</v>
      </c>
      <c r="AA6" s="732"/>
      <c r="AB6" s="732" t="s">
        <v>1123</v>
      </c>
      <c r="AC6" s="732"/>
      <c r="AD6" s="732" t="s">
        <v>314</v>
      </c>
      <c r="AE6" s="732"/>
      <c r="AF6" s="732" t="s">
        <v>1095</v>
      </c>
      <c r="AG6" s="732" t="s">
        <v>1096</v>
      </c>
      <c r="AH6" s="732"/>
      <c r="AI6" s="732" t="s">
        <v>1070</v>
      </c>
      <c r="AJ6" s="732"/>
      <c r="AK6" s="732" t="s">
        <v>348</v>
      </c>
      <c r="AL6" s="732"/>
      <c r="AM6" s="732" t="s">
        <v>1121</v>
      </c>
      <c r="AN6" s="732"/>
      <c r="AO6" s="732" t="s">
        <v>1122</v>
      </c>
      <c r="AP6" s="732"/>
      <c r="AQ6" s="732" t="s">
        <v>1123</v>
      </c>
      <c r="AR6" s="732"/>
      <c r="AS6" s="732" t="s">
        <v>1124</v>
      </c>
      <c r="AT6" s="732"/>
      <c r="AU6" s="732" t="s">
        <v>1125</v>
      </c>
      <c r="AV6" s="732"/>
      <c r="AW6" s="732" t="s">
        <v>315</v>
      </c>
      <c r="AX6" s="732"/>
    </row>
    <row r="7" spans="1:53" ht="31.5">
      <c r="A7" s="776"/>
      <c r="B7" s="330" t="s">
        <v>349</v>
      </c>
      <c r="C7" s="330" t="s">
        <v>350</v>
      </c>
      <c r="D7" s="330" t="s">
        <v>349</v>
      </c>
      <c r="E7" s="330" t="s">
        <v>350</v>
      </c>
      <c r="F7" s="330" t="s">
        <v>349</v>
      </c>
      <c r="G7" s="330" t="s">
        <v>350</v>
      </c>
      <c r="H7" s="330" t="s">
        <v>349</v>
      </c>
      <c r="I7" s="330" t="s">
        <v>350</v>
      </c>
      <c r="J7" s="330" t="s">
        <v>349</v>
      </c>
      <c r="K7" s="330" t="s">
        <v>350</v>
      </c>
      <c r="L7" s="330" t="s">
        <v>349</v>
      </c>
      <c r="M7" s="330" t="s">
        <v>350</v>
      </c>
      <c r="N7" s="330" t="s">
        <v>349</v>
      </c>
      <c r="O7" s="330" t="s">
        <v>350</v>
      </c>
      <c r="P7" s="330" t="s">
        <v>349</v>
      </c>
      <c r="Q7" s="330" t="s">
        <v>350</v>
      </c>
      <c r="R7" s="330" t="s">
        <v>349</v>
      </c>
      <c r="S7" s="330" t="s">
        <v>350</v>
      </c>
      <c r="T7" s="330" t="s">
        <v>349</v>
      </c>
      <c r="U7" s="330" t="s">
        <v>350</v>
      </c>
      <c r="V7" s="330" t="s">
        <v>349</v>
      </c>
      <c r="W7" s="330" t="s">
        <v>350</v>
      </c>
      <c r="X7" s="330" t="s">
        <v>349</v>
      </c>
      <c r="Y7" s="330" t="s">
        <v>350</v>
      </c>
      <c r="Z7" s="330" t="s">
        <v>349</v>
      </c>
      <c r="AA7" s="330" t="s">
        <v>350</v>
      </c>
      <c r="AB7" s="330" t="s">
        <v>349</v>
      </c>
      <c r="AC7" s="330" t="s">
        <v>350</v>
      </c>
      <c r="AD7" s="330" t="s">
        <v>349</v>
      </c>
      <c r="AE7" s="330" t="s">
        <v>350</v>
      </c>
      <c r="AF7" s="732"/>
      <c r="AG7" s="732"/>
      <c r="AH7" s="732"/>
      <c r="AI7" s="330" t="s">
        <v>349</v>
      </c>
      <c r="AJ7" s="330" t="s">
        <v>351</v>
      </c>
      <c r="AK7" s="330" t="s">
        <v>349</v>
      </c>
      <c r="AL7" s="330" t="s">
        <v>351</v>
      </c>
      <c r="AM7" s="330" t="s">
        <v>349</v>
      </c>
      <c r="AN7" s="330" t="s">
        <v>351</v>
      </c>
      <c r="AO7" s="330" t="s">
        <v>349</v>
      </c>
      <c r="AP7" s="330" t="s">
        <v>351</v>
      </c>
      <c r="AQ7" s="330" t="s">
        <v>349</v>
      </c>
      <c r="AR7" s="330" t="s">
        <v>351</v>
      </c>
      <c r="AS7" s="330" t="s">
        <v>349</v>
      </c>
      <c r="AT7" s="330" t="s">
        <v>351</v>
      </c>
      <c r="AU7" s="330" t="s">
        <v>349</v>
      </c>
      <c r="AV7" s="330" t="s">
        <v>351</v>
      </c>
      <c r="AW7" s="330" t="s">
        <v>349</v>
      </c>
      <c r="AX7" s="330" t="s">
        <v>351</v>
      </c>
    </row>
    <row r="8" spans="1:53">
      <c r="A8" s="407" t="s">
        <v>1040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</row>
    <row r="9" spans="1:53" ht="47.25">
      <c r="A9" s="407" t="s">
        <v>867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</row>
    <row r="10" spans="1:53">
      <c r="A10" s="407" t="s">
        <v>1041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</row>
    <row r="11" spans="1:53" ht="31.5">
      <c r="A11" s="407" t="s">
        <v>1042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</row>
    <row r="12" spans="1:53">
      <c r="A12" s="407" t="s">
        <v>1043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</row>
    <row r="13" spans="1:53">
      <c r="A13" s="407" t="s">
        <v>1044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</row>
    <row r="14" spans="1:53">
      <c r="A14" s="407" t="s">
        <v>1045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</row>
    <row r="15" spans="1:53">
      <c r="A15" s="407" t="s">
        <v>1046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</row>
    <row r="16" spans="1:53" s="526" customFormat="1">
      <c r="A16" s="407" t="s">
        <v>1047</v>
      </c>
      <c r="B16" s="465">
        <f>SUM(B17:B20)</f>
        <v>0</v>
      </c>
      <c r="C16" s="465">
        <f t="shared" ref="C16:AX16" si="0">SUM(C17:C20)</f>
        <v>0</v>
      </c>
      <c r="D16" s="465">
        <f t="shared" si="0"/>
        <v>0</v>
      </c>
      <c r="E16" s="465">
        <f t="shared" si="0"/>
        <v>0</v>
      </c>
      <c r="F16" s="465">
        <f t="shared" si="0"/>
        <v>0</v>
      </c>
      <c r="G16" s="465">
        <f t="shared" si="0"/>
        <v>0</v>
      </c>
      <c r="H16" s="465">
        <f t="shared" si="0"/>
        <v>0</v>
      </c>
      <c r="I16" s="465">
        <f t="shared" si="0"/>
        <v>0</v>
      </c>
      <c r="J16" s="465">
        <f t="shared" si="0"/>
        <v>0</v>
      </c>
      <c r="K16" s="465">
        <f t="shared" si="0"/>
        <v>0</v>
      </c>
      <c r="L16" s="465">
        <f t="shared" si="0"/>
        <v>0</v>
      </c>
      <c r="M16" s="465">
        <f t="shared" si="0"/>
        <v>0</v>
      </c>
      <c r="N16" s="465">
        <f t="shared" si="0"/>
        <v>0</v>
      </c>
      <c r="O16" s="465">
        <f t="shared" si="0"/>
        <v>0</v>
      </c>
      <c r="P16" s="465">
        <f t="shared" si="0"/>
        <v>0</v>
      </c>
      <c r="Q16" s="465">
        <f t="shared" si="0"/>
        <v>0</v>
      </c>
      <c r="R16" s="465">
        <f t="shared" si="0"/>
        <v>0</v>
      </c>
      <c r="S16" s="465">
        <f t="shared" si="0"/>
        <v>0</v>
      </c>
      <c r="T16" s="465">
        <f t="shared" si="0"/>
        <v>0</v>
      </c>
      <c r="U16" s="465">
        <f t="shared" si="0"/>
        <v>0</v>
      </c>
      <c r="V16" s="465">
        <f t="shared" si="0"/>
        <v>0</v>
      </c>
      <c r="W16" s="465">
        <f t="shared" si="0"/>
        <v>0</v>
      </c>
      <c r="X16" s="465">
        <f t="shared" si="0"/>
        <v>0</v>
      </c>
      <c r="Y16" s="465">
        <f t="shared" si="0"/>
        <v>0</v>
      </c>
      <c r="Z16" s="465">
        <f t="shared" si="0"/>
        <v>0</v>
      </c>
      <c r="AA16" s="465">
        <f t="shared" si="0"/>
        <v>0</v>
      </c>
      <c r="AB16" s="465">
        <f t="shared" si="0"/>
        <v>0</v>
      </c>
      <c r="AC16" s="465">
        <f t="shared" si="0"/>
        <v>0</v>
      </c>
      <c r="AD16" s="465">
        <f t="shared" si="0"/>
        <v>0</v>
      </c>
      <c r="AE16" s="465">
        <f t="shared" si="0"/>
        <v>0</v>
      </c>
      <c r="AF16" s="465">
        <f t="shared" si="0"/>
        <v>0</v>
      </c>
      <c r="AG16" s="465">
        <f t="shared" si="0"/>
        <v>0</v>
      </c>
      <c r="AH16" s="465">
        <f t="shared" si="0"/>
        <v>0</v>
      </c>
      <c r="AI16" s="465">
        <f t="shared" si="0"/>
        <v>0</v>
      </c>
      <c r="AJ16" s="465">
        <f t="shared" si="0"/>
        <v>0</v>
      </c>
      <c r="AK16" s="465">
        <f t="shared" si="0"/>
        <v>0</v>
      </c>
      <c r="AL16" s="465">
        <f t="shared" si="0"/>
        <v>0</v>
      </c>
      <c r="AM16" s="465">
        <f t="shared" si="0"/>
        <v>0</v>
      </c>
      <c r="AN16" s="465">
        <f t="shared" si="0"/>
        <v>0</v>
      </c>
      <c r="AO16" s="465">
        <f t="shared" si="0"/>
        <v>0</v>
      </c>
      <c r="AP16" s="465">
        <f t="shared" si="0"/>
        <v>0</v>
      </c>
      <c r="AQ16" s="465">
        <f t="shared" si="0"/>
        <v>0</v>
      </c>
      <c r="AR16" s="465">
        <f t="shared" si="0"/>
        <v>0</v>
      </c>
      <c r="AS16" s="465">
        <f t="shared" si="0"/>
        <v>0</v>
      </c>
      <c r="AT16" s="465">
        <f t="shared" si="0"/>
        <v>0</v>
      </c>
      <c r="AU16" s="465">
        <f t="shared" si="0"/>
        <v>0</v>
      </c>
      <c r="AV16" s="465">
        <f t="shared" si="0"/>
        <v>0</v>
      </c>
      <c r="AW16" s="465">
        <f t="shared" si="0"/>
        <v>0</v>
      </c>
      <c r="AX16" s="465">
        <f t="shared" si="0"/>
        <v>0</v>
      </c>
    </row>
    <row r="17" spans="1:50">
      <c r="A17" s="102" t="s">
        <v>1260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</row>
    <row r="18" spans="1:50">
      <c r="A18" s="102" t="s">
        <v>1261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</row>
    <row r="19" spans="1:50">
      <c r="A19" s="102" t="s">
        <v>1262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</row>
    <row r="20" spans="1:50">
      <c r="A20" s="102" t="s">
        <v>1259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</row>
    <row r="21" spans="1:50" s="526" customFormat="1">
      <c r="A21" s="407" t="s">
        <v>1048</v>
      </c>
      <c r="B21" s="465">
        <f>SUM(B22:B23)</f>
        <v>0</v>
      </c>
      <c r="C21" s="465">
        <f t="shared" ref="C21:AX21" si="1">SUM(C22:C23)</f>
        <v>0</v>
      </c>
      <c r="D21" s="465">
        <f t="shared" si="1"/>
        <v>0</v>
      </c>
      <c r="E21" s="465">
        <f t="shared" si="1"/>
        <v>0</v>
      </c>
      <c r="F21" s="465">
        <f t="shared" si="1"/>
        <v>0</v>
      </c>
      <c r="G21" s="465">
        <f t="shared" si="1"/>
        <v>0</v>
      </c>
      <c r="H21" s="465">
        <f t="shared" si="1"/>
        <v>0</v>
      </c>
      <c r="I21" s="465">
        <f t="shared" si="1"/>
        <v>0</v>
      </c>
      <c r="J21" s="465">
        <f t="shared" si="1"/>
        <v>0</v>
      </c>
      <c r="K21" s="465">
        <f t="shared" si="1"/>
        <v>0</v>
      </c>
      <c r="L21" s="465">
        <f t="shared" si="1"/>
        <v>0</v>
      </c>
      <c r="M21" s="465">
        <f t="shared" si="1"/>
        <v>0</v>
      </c>
      <c r="N21" s="465">
        <f t="shared" si="1"/>
        <v>0</v>
      </c>
      <c r="O21" s="465">
        <f t="shared" si="1"/>
        <v>0</v>
      </c>
      <c r="P21" s="465">
        <f t="shared" si="1"/>
        <v>0</v>
      </c>
      <c r="Q21" s="465">
        <f t="shared" si="1"/>
        <v>0</v>
      </c>
      <c r="R21" s="465">
        <f t="shared" si="1"/>
        <v>0</v>
      </c>
      <c r="S21" s="465">
        <f t="shared" si="1"/>
        <v>0</v>
      </c>
      <c r="T21" s="465">
        <f t="shared" si="1"/>
        <v>0</v>
      </c>
      <c r="U21" s="465">
        <f t="shared" si="1"/>
        <v>0</v>
      </c>
      <c r="V21" s="465">
        <f t="shared" si="1"/>
        <v>0</v>
      </c>
      <c r="W21" s="465">
        <f t="shared" si="1"/>
        <v>0</v>
      </c>
      <c r="X21" s="465">
        <f t="shared" si="1"/>
        <v>0</v>
      </c>
      <c r="Y21" s="465">
        <f t="shared" si="1"/>
        <v>0</v>
      </c>
      <c r="Z21" s="465">
        <f t="shared" si="1"/>
        <v>0</v>
      </c>
      <c r="AA21" s="465">
        <f t="shared" si="1"/>
        <v>0</v>
      </c>
      <c r="AB21" s="465">
        <f t="shared" si="1"/>
        <v>0</v>
      </c>
      <c r="AC21" s="465">
        <f t="shared" si="1"/>
        <v>0</v>
      </c>
      <c r="AD21" s="465">
        <f t="shared" si="1"/>
        <v>0</v>
      </c>
      <c r="AE21" s="465">
        <f t="shared" si="1"/>
        <v>0</v>
      </c>
      <c r="AF21" s="465">
        <f t="shared" si="1"/>
        <v>0</v>
      </c>
      <c r="AG21" s="465">
        <f t="shared" si="1"/>
        <v>0</v>
      </c>
      <c r="AH21" s="465">
        <f t="shared" si="1"/>
        <v>0</v>
      </c>
      <c r="AI21" s="465">
        <f t="shared" si="1"/>
        <v>0</v>
      </c>
      <c r="AJ21" s="465">
        <f t="shared" si="1"/>
        <v>0</v>
      </c>
      <c r="AK21" s="465">
        <f t="shared" si="1"/>
        <v>0</v>
      </c>
      <c r="AL21" s="465">
        <f t="shared" si="1"/>
        <v>0</v>
      </c>
      <c r="AM21" s="465">
        <f t="shared" si="1"/>
        <v>0</v>
      </c>
      <c r="AN21" s="465">
        <f t="shared" si="1"/>
        <v>0</v>
      </c>
      <c r="AO21" s="465">
        <f t="shared" si="1"/>
        <v>0</v>
      </c>
      <c r="AP21" s="465">
        <f t="shared" si="1"/>
        <v>0</v>
      </c>
      <c r="AQ21" s="465">
        <f t="shared" si="1"/>
        <v>0</v>
      </c>
      <c r="AR21" s="465">
        <f t="shared" si="1"/>
        <v>0</v>
      </c>
      <c r="AS21" s="465">
        <f t="shared" si="1"/>
        <v>0</v>
      </c>
      <c r="AT21" s="465">
        <f t="shared" si="1"/>
        <v>0</v>
      </c>
      <c r="AU21" s="465">
        <f t="shared" si="1"/>
        <v>0</v>
      </c>
      <c r="AV21" s="465">
        <f t="shared" si="1"/>
        <v>0</v>
      </c>
      <c r="AW21" s="465">
        <f t="shared" si="1"/>
        <v>0</v>
      </c>
      <c r="AX21" s="465">
        <f t="shared" si="1"/>
        <v>0</v>
      </c>
    </row>
    <row r="22" spans="1:50">
      <c r="A22" s="102" t="s">
        <v>1258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</row>
    <row r="23" spans="1:50">
      <c r="A23" s="102" t="s">
        <v>1257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</row>
    <row r="24" spans="1:50" ht="31.5">
      <c r="A24" s="407" t="s">
        <v>1049</v>
      </c>
      <c r="B24" s="103">
        <f>SUM(B25:B28)</f>
        <v>0</v>
      </c>
      <c r="C24" s="103">
        <f t="shared" ref="C24:AX24" si="2">SUM(C25:C28)</f>
        <v>0</v>
      </c>
      <c r="D24" s="103">
        <f t="shared" si="2"/>
        <v>0</v>
      </c>
      <c r="E24" s="103">
        <f t="shared" si="2"/>
        <v>0</v>
      </c>
      <c r="F24" s="103">
        <f t="shared" si="2"/>
        <v>0</v>
      </c>
      <c r="G24" s="103">
        <f t="shared" si="2"/>
        <v>0</v>
      </c>
      <c r="H24" s="103">
        <f t="shared" si="2"/>
        <v>0</v>
      </c>
      <c r="I24" s="103">
        <f t="shared" si="2"/>
        <v>0</v>
      </c>
      <c r="J24" s="103">
        <f t="shared" si="2"/>
        <v>0</v>
      </c>
      <c r="K24" s="103">
        <f t="shared" si="2"/>
        <v>0</v>
      </c>
      <c r="L24" s="103">
        <f t="shared" si="2"/>
        <v>0</v>
      </c>
      <c r="M24" s="103">
        <f t="shared" si="2"/>
        <v>0</v>
      </c>
      <c r="N24" s="103">
        <f t="shared" si="2"/>
        <v>0</v>
      </c>
      <c r="O24" s="103">
        <f t="shared" si="2"/>
        <v>0</v>
      </c>
      <c r="P24" s="103">
        <f t="shared" si="2"/>
        <v>0</v>
      </c>
      <c r="Q24" s="103">
        <f t="shared" si="2"/>
        <v>0</v>
      </c>
      <c r="R24" s="103">
        <f t="shared" si="2"/>
        <v>0</v>
      </c>
      <c r="S24" s="103">
        <f t="shared" si="2"/>
        <v>0</v>
      </c>
      <c r="T24" s="103">
        <f t="shared" si="2"/>
        <v>0</v>
      </c>
      <c r="U24" s="103">
        <f t="shared" si="2"/>
        <v>0</v>
      </c>
      <c r="V24" s="103">
        <f t="shared" si="2"/>
        <v>0</v>
      </c>
      <c r="W24" s="103">
        <f t="shared" si="2"/>
        <v>0</v>
      </c>
      <c r="X24" s="103">
        <f t="shared" si="2"/>
        <v>0</v>
      </c>
      <c r="Y24" s="103">
        <f t="shared" si="2"/>
        <v>0</v>
      </c>
      <c r="Z24" s="103">
        <f t="shared" si="2"/>
        <v>0</v>
      </c>
      <c r="AA24" s="103">
        <f t="shared" si="2"/>
        <v>0</v>
      </c>
      <c r="AB24" s="103">
        <f t="shared" si="2"/>
        <v>0</v>
      </c>
      <c r="AC24" s="103">
        <f t="shared" si="2"/>
        <v>0</v>
      </c>
      <c r="AD24" s="103">
        <f t="shared" si="2"/>
        <v>0</v>
      </c>
      <c r="AE24" s="103">
        <f t="shared" si="2"/>
        <v>0</v>
      </c>
      <c r="AF24" s="103">
        <f t="shared" si="2"/>
        <v>0</v>
      </c>
      <c r="AG24" s="103">
        <f t="shared" si="2"/>
        <v>0</v>
      </c>
      <c r="AH24" s="103">
        <f t="shared" si="2"/>
        <v>0</v>
      </c>
      <c r="AI24" s="103">
        <f t="shared" si="2"/>
        <v>0</v>
      </c>
      <c r="AJ24" s="103">
        <f t="shared" si="2"/>
        <v>0</v>
      </c>
      <c r="AK24" s="103">
        <f t="shared" si="2"/>
        <v>0</v>
      </c>
      <c r="AL24" s="103">
        <f t="shared" si="2"/>
        <v>0</v>
      </c>
      <c r="AM24" s="103">
        <f t="shared" si="2"/>
        <v>0</v>
      </c>
      <c r="AN24" s="103">
        <f t="shared" si="2"/>
        <v>0</v>
      </c>
      <c r="AO24" s="103">
        <f t="shared" si="2"/>
        <v>0</v>
      </c>
      <c r="AP24" s="103">
        <f t="shared" si="2"/>
        <v>0</v>
      </c>
      <c r="AQ24" s="103">
        <f t="shared" si="2"/>
        <v>0</v>
      </c>
      <c r="AR24" s="103">
        <f t="shared" si="2"/>
        <v>0</v>
      </c>
      <c r="AS24" s="103">
        <f t="shared" si="2"/>
        <v>0</v>
      </c>
      <c r="AT24" s="103">
        <f t="shared" si="2"/>
        <v>0</v>
      </c>
      <c r="AU24" s="103">
        <f t="shared" si="2"/>
        <v>0</v>
      </c>
      <c r="AV24" s="103">
        <f t="shared" si="2"/>
        <v>0</v>
      </c>
      <c r="AW24" s="103">
        <f t="shared" si="2"/>
        <v>0</v>
      </c>
      <c r="AX24" s="103">
        <f t="shared" si="2"/>
        <v>0</v>
      </c>
    </row>
    <row r="25" spans="1:50">
      <c r="A25" s="407" t="s">
        <v>863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</row>
    <row r="26" spans="1:50">
      <c r="A26" s="407" t="s">
        <v>864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</row>
    <row r="27" spans="1:50" s="450" customFormat="1">
      <c r="A27" s="407" t="s">
        <v>865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</row>
    <row r="28" spans="1:50">
      <c r="A28" s="407" t="s">
        <v>866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</row>
    <row r="29" spans="1:50" ht="31.5">
      <c r="A29" s="407" t="s">
        <v>1050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</row>
    <row r="30" spans="1:50" ht="31.5">
      <c r="A30" s="407" t="s">
        <v>1051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</row>
    <row r="31" spans="1:50">
      <c r="A31" s="407" t="s">
        <v>1052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</row>
    <row r="32" spans="1:50">
      <c r="A32" s="407" t="s">
        <v>1053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</row>
    <row r="33" spans="1:50">
      <c r="A33" s="407" t="s">
        <v>1054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</row>
    <row r="34" spans="1:50">
      <c r="A34" s="407" t="s">
        <v>1055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</row>
    <row r="35" spans="1:50">
      <c r="A35" s="407" t="s">
        <v>1056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</row>
    <row r="36" spans="1:50">
      <c r="A36" s="407" t="s">
        <v>1057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</row>
    <row r="37" spans="1:50">
      <c r="A37" s="330" t="s">
        <v>1058</v>
      </c>
      <c r="B37" s="106">
        <f>SUM(B8,B10:B16,B21,B24,B29:B36)</f>
        <v>0</v>
      </c>
      <c r="C37" s="106">
        <f t="shared" ref="C37:AX37" si="3">SUM(C8,C10:C16,C21,C24,C29:C36)</f>
        <v>0</v>
      </c>
      <c r="D37" s="106">
        <f t="shared" si="3"/>
        <v>0</v>
      </c>
      <c r="E37" s="106">
        <f t="shared" si="3"/>
        <v>0</v>
      </c>
      <c r="F37" s="106">
        <f t="shared" si="3"/>
        <v>0</v>
      </c>
      <c r="G37" s="106">
        <f t="shared" si="3"/>
        <v>0</v>
      </c>
      <c r="H37" s="106">
        <f t="shared" si="3"/>
        <v>0</v>
      </c>
      <c r="I37" s="106">
        <f t="shared" si="3"/>
        <v>0</v>
      </c>
      <c r="J37" s="106">
        <f t="shared" si="3"/>
        <v>0</v>
      </c>
      <c r="K37" s="106">
        <f t="shared" si="3"/>
        <v>0</v>
      </c>
      <c r="L37" s="106">
        <f t="shared" si="3"/>
        <v>0</v>
      </c>
      <c r="M37" s="106">
        <f t="shared" si="3"/>
        <v>0</v>
      </c>
      <c r="N37" s="106">
        <f t="shared" si="3"/>
        <v>0</v>
      </c>
      <c r="O37" s="106">
        <f t="shared" si="3"/>
        <v>0</v>
      </c>
      <c r="P37" s="106">
        <f t="shared" si="3"/>
        <v>0</v>
      </c>
      <c r="Q37" s="106">
        <f t="shared" si="3"/>
        <v>0</v>
      </c>
      <c r="R37" s="106">
        <f t="shared" si="3"/>
        <v>0</v>
      </c>
      <c r="S37" s="106">
        <f t="shared" si="3"/>
        <v>0</v>
      </c>
      <c r="T37" s="106">
        <f t="shared" si="3"/>
        <v>0</v>
      </c>
      <c r="U37" s="106">
        <f t="shared" si="3"/>
        <v>0</v>
      </c>
      <c r="V37" s="106">
        <f t="shared" si="3"/>
        <v>0</v>
      </c>
      <c r="W37" s="106">
        <f t="shared" si="3"/>
        <v>0</v>
      </c>
      <c r="X37" s="106">
        <f t="shared" si="3"/>
        <v>0</v>
      </c>
      <c r="Y37" s="106">
        <f t="shared" si="3"/>
        <v>0</v>
      </c>
      <c r="Z37" s="106">
        <f t="shared" si="3"/>
        <v>0</v>
      </c>
      <c r="AA37" s="106">
        <f t="shared" si="3"/>
        <v>0</v>
      </c>
      <c r="AB37" s="106">
        <f t="shared" si="3"/>
        <v>0</v>
      </c>
      <c r="AC37" s="106">
        <f t="shared" si="3"/>
        <v>0</v>
      </c>
      <c r="AD37" s="106">
        <f t="shared" si="3"/>
        <v>0</v>
      </c>
      <c r="AE37" s="106">
        <f t="shared" si="3"/>
        <v>0</v>
      </c>
      <c r="AF37" s="106">
        <f t="shared" si="3"/>
        <v>0</v>
      </c>
      <c r="AG37" s="106">
        <f t="shared" si="3"/>
        <v>0</v>
      </c>
      <c r="AH37" s="106">
        <f t="shared" si="3"/>
        <v>0</v>
      </c>
      <c r="AI37" s="106">
        <f t="shared" si="3"/>
        <v>0</v>
      </c>
      <c r="AJ37" s="106">
        <f t="shared" si="3"/>
        <v>0</v>
      </c>
      <c r="AK37" s="106">
        <f t="shared" si="3"/>
        <v>0</v>
      </c>
      <c r="AL37" s="106">
        <f t="shared" si="3"/>
        <v>0</v>
      </c>
      <c r="AM37" s="106">
        <f t="shared" si="3"/>
        <v>0</v>
      </c>
      <c r="AN37" s="106">
        <f t="shared" si="3"/>
        <v>0</v>
      </c>
      <c r="AO37" s="106">
        <f t="shared" si="3"/>
        <v>0</v>
      </c>
      <c r="AP37" s="106">
        <f t="shared" si="3"/>
        <v>0</v>
      </c>
      <c r="AQ37" s="106">
        <f t="shared" si="3"/>
        <v>0</v>
      </c>
      <c r="AR37" s="106">
        <f t="shared" si="3"/>
        <v>0</v>
      </c>
      <c r="AS37" s="106">
        <f t="shared" si="3"/>
        <v>0</v>
      </c>
      <c r="AT37" s="106">
        <f t="shared" si="3"/>
        <v>0</v>
      </c>
      <c r="AU37" s="106">
        <f t="shared" si="3"/>
        <v>0</v>
      </c>
      <c r="AV37" s="106">
        <f t="shared" si="3"/>
        <v>0</v>
      </c>
      <c r="AW37" s="106">
        <f t="shared" si="3"/>
        <v>0</v>
      </c>
      <c r="AX37" s="106">
        <f t="shared" si="3"/>
        <v>0</v>
      </c>
    </row>
    <row r="38" spans="1:50">
      <c r="A38" s="432"/>
      <c r="B38" s="432"/>
      <c r="C38" s="432"/>
      <c r="D38" s="432"/>
      <c r="E38" s="432"/>
      <c r="F38" s="432"/>
      <c r="G38" s="432"/>
      <c r="H38" s="432"/>
      <c r="I38" s="432"/>
      <c r="J38" s="432"/>
      <c r="K38" s="432"/>
      <c r="L38" s="432"/>
      <c r="M38" s="432"/>
      <c r="N38" s="432"/>
      <c r="O38" s="432"/>
      <c r="P38" s="432"/>
      <c r="Q38" s="432"/>
      <c r="R38" s="432"/>
      <c r="S38" s="432"/>
      <c r="T38" s="432"/>
      <c r="U38" s="432"/>
      <c r="V38" s="432"/>
      <c r="W38" s="432"/>
      <c r="X38" s="432"/>
      <c r="Y38" s="432"/>
      <c r="Z38" s="432"/>
      <c r="AA38" s="432"/>
      <c r="AB38" s="432"/>
      <c r="AC38" s="432"/>
      <c r="AD38" s="432"/>
      <c r="AE38" s="432"/>
      <c r="AF38" s="432"/>
      <c r="AG38" s="432"/>
      <c r="AH38" s="432"/>
      <c r="AI38" s="432"/>
      <c r="AJ38" s="432"/>
      <c r="AK38" s="432"/>
      <c r="AL38" s="432"/>
    </row>
    <row r="39" spans="1:50">
      <c r="A39" s="719" t="s">
        <v>1077</v>
      </c>
      <c r="B39" s="452"/>
      <c r="C39" s="452"/>
      <c r="D39" s="729" t="s">
        <v>1078</v>
      </c>
      <c r="E39" s="730"/>
      <c r="F39" s="731"/>
      <c r="G39" s="451"/>
      <c r="H39" s="85"/>
      <c r="I39" s="85"/>
      <c r="J39" s="85"/>
      <c r="K39" s="85"/>
      <c r="L39" s="85"/>
      <c r="M39" s="756" t="s">
        <v>1076</v>
      </c>
      <c r="N39" s="757"/>
      <c r="O39" s="757"/>
      <c r="P39" s="553"/>
      <c r="Q39" s="553"/>
      <c r="R39" s="553"/>
      <c r="S39" s="554"/>
      <c r="T39" s="554"/>
      <c r="U39" s="554"/>
      <c r="V39" s="108"/>
      <c r="W39" s="108"/>
      <c r="X39" s="109"/>
      <c r="Y39" s="109"/>
      <c r="Z39" s="541"/>
      <c r="AA39" s="541"/>
      <c r="AB39" s="111"/>
      <c r="AC39" s="111"/>
      <c r="AD39" s="111"/>
      <c r="AE39" s="111"/>
      <c r="AF39" s="111"/>
      <c r="AG39" s="111"/>
      <c r="AH39" s="111"/>
      <c r="AI39" s="111"/>
      <c r="AJ39" s="111"/>
      <c r="AK39" s="555"/>
      <c r="AL39" s="554"/>
      <c r="AM39" s="553"/>
      <c r="AN39" s="553"/>
      <c r="AO39" s="553"/>
      <c r="AP39" s="553"/>
      <c r="AQ39" s="553"/>
      <c r="AR39" s="553"/>
      <c r="AS39" s="553"/>
      <c r="AT39" s="553"/>
      <c r="AU39" s="553"/>
      <c r="AV39" s="553"/>
      <c r="AW39" s="553"/>
      <c r="AX39" s="553"/>
    </row>
  </sheetData>
  <sheetProtection algorithmName="SHA-512" hashValue="8TEU6lWtZt4njHRYQ6a0YNw5ehkOArGIIHsrnB6LkQMIKxx006YeIFLIxBoLLfUh0z15hwkioPkSs+Ob5RomGQ==" saltValue="INq2OgCJi64uNGx4+MQ77Q==" spinCount="100000" sheet="1" objects="1" scenarios="1"/>
  <mergeCells count="37">
    <mergeCell ref="A4:A7"/>
    <mergeCell ref="F6:G6"/>
    <mergeCell ref="H6:I6"/>
    <mergeCell ref="J6:K6"/>
    <mergeCell ref="D5:U5"/>
    <mergeCell ref="B4:U4"/>
    <mergeCell ref="B5:C6"/>
    <mergeCell ref="L6:M6"/>
    <mergeCell ref="N6:O6"/>
    <mergeCell ref="P6:Q6"/>
    <mergeCell ref="Z6:AA6"/>
    <mergeCell ref="AI6:AJ6"/>
    <mergeCell ref="V4:AE4"/>
    <mergeCell ref="AM6:AN6"/>
    <mergeCell ref="AQ6:AR6"/>
    <mergeCell ref="X6:Y6"/>
    <mergeCell ref="AF4:AG5"/>
    <mergeCell ref="AG6:AG7"/>
    <mergeCell ref="AF6:AF7"/>
    <mergeCell ref="AD6:AE6"/>
    <mergeCell ref="V5:AE5"/>
    <mergeCell ref="D39:F39"/>
    <mergeCell ref="M39:O39"/>
    <mergeCell ref="D1:U1"/>
    <mergeCell ref="X1:AO1"/>
    <mergeCell ref="AW6:AX6"/>
    <mergeCell ref="AS6:AT6"/>
    <mergeCell ref="AH4:AH7"/>
    <mergeCell ref="AU6:AV6"/>
    <mergeCell ref="AI4:AX5"/>
    <mergeCell ref="AO6:AP6"/>
    <mergeCell ref="AK6:AL6"/>
    <mergeCell ref="R6:S6"/>
    <mergeCell ref="D6:E6"/>
    <mergeCell ref="T6:U6"/>
    <mergeCell ref="V6:W6"/>
    <mergeCell ref="AB6:AC6"/>
  </mergeCells>
  <phoneticPr fontId="0" type="noConversion"/>
  <printOptions horizontalCentered="1" verticalCentered="1"/>
  <pageMargins left="0.27559055118110237" right="0.19685039370078741" top="0.43307086614173229" bottom="0.51181102362204722" header="0.19685039370078741" footer="0.23622047244094491"/>
  <pageSetup paperSize="9" scale="26" orientation="landscape" horizontalDpi="4294967292" verticalDpi="300" r:id="rId1"/>
  <headerFooter alignWithMargins="0"/>
  <colBreaks count="1" manualBreakCount="1">
    <brk id="31" max="3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22"/>
    <pageSetUpPr fitToPage="1"/>
  </sheetPr>
  <dimension ref="A1:AI48"/>
  <sheetViews>
    <sheetView view="pageBreakPreview" zoomScale="70" zoomScaleNormal="100" zoomScaleSheetLayoutView="70" workbookViewId="0">
      <selection activeCell="A38" sqref="A38:O38"/>
    </sheetView>
  </sheetViews>
  <sheetFormatPr defaultColWidth="11.42578125" defaultRowHeight="15.75"/>
  <cols>
    <col min="1" max="1" width="64.7109375" style="454" customWidth="1"/>
    <col min="2" max="2" width="28.28515625" style="454" customWidth="1"/>
    <col min="3" max="4" width="13.85546875" style="454" customWidth="1"/>
    <col min="5" max="5" width="20.42578125" style="454" customWidth="1"/>
    <col min="6" max="7" width="13.85546875" style="454" customWidth="1"/>
    <col min="8" max="8" width="24" style="454" customWidth="1"/>
    <col min="9" max="16" width="13.85546875" style="454" customWidth="1"/>
    <col min="17" max="17" width="23.5703125" style="454" customWidth="1"/>
    <col min="18" max="18" width="13.85546875" style="454" customWidth="1"/>
    <col min="19" max="19" width="17.28515625" style="454" customWidth="1"/>
    <col min="20" max="20" width="13.85546875" style="454" customWidth="1"/>
    <col min="21" max="21" width="22.140625" style="454" customWidth="1"/>
    <col min="22" max="22" width="13.85546875" style="454" customWidth="1"/>
    <col min="23" max="23" width="23.42578125" style="454" customWidth="1"/>
    <col min="24" max="24" width="13.85546875" style="454" customWidth="1"/>
    <col min="25" max="25" width="22.5703125" style="454" customWidth="1"/>
    <col min="26" max="16384" width="11.42578125" style="454"/>
  </cols>
  <sheetData>
    <row r="1" spans="1:25">
      <c r="A1" s="453" t="str">
        <f>"застраховател: "&amp;Navig!B2</f>
        <v>застраховател: Наименование</v>
      </c>
      <c r="B1" s="782" t="str">
        <f>"СПРАВКА № ГО.7: ПАСИВНО ПРЕЗАСТРАХОВАНЕ КЪМ 31.12."&amp;Navig!B3&amp;" ГОДИНА"</f>
        <v>СПРАВКА № ГО.7: ПАСИВНО ПРЕЗАСТРАХОВАНЕ КЪМ 31.12.2017 ГОДИНА</v>
      </c>
      <c r="C1" s="782"/>
      <c r="D1" s="782"/>
      <c r="E1" s="782"/>
      <c r="F1" s="782"/>
      <c r="G1" s="782"/>
      <c r="H1" s="782"/>
      <c r="I1" s="782"/>
      <c r="J1" s="782"/>
      <c r="K1" s="782"/>
      <c r="L1" s="782"/>
      <c r="M1" s="782"/>
      <c r="N1" s="782"/>
      <c r="O1" s="782"/>
      <c r="P1" s="782"/>
      <c r="Q1" s="782"/>
      <c r="R1" s="782"/>
      <c r="S1" s="782"/>
      <c r="T1" s="782"/>
      <c r="U1" s="782"/>
      <c r="V1" s="782"/>
      <c r="W1" s="782"/>
      <c r="X1" s="782"/>
    </row>
    <row r="2" spans="1:25">
      <c r="A2" s="453"/>
      <c r="B2" s="544"/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544"/>
      <c r="N2" s="544"/>
      <c r="O2" s="544"/>
      <c r="P2" s="544"/>
      <c r="Q2" s="544"/>
      <c r="R2" s="544"/>
      <c r="S2" s="544"/>
      <c r="T2" s="544"/>
      <c r="U2" s="544"/>
      <c r="V2" s="544"/>
      <c r="W2" s="544"/>
      <c r="X2" s="544"/>
    </row>
    <row r="3" spans="1:25" hidden="1">
      <c r="A3" s="453"/>
      <c r="B3" s="544"/>
      <c r="C3" s="544"/>
      <c r="D3" s="544"/>
      <c r="E3" s="544"/>
      <c r="F3" s="544"/>
      <c r="G3" s="544"/>
      <c r="H3" s="544"/>
      <c r="I3" s="544"/>
      <c r="J3" s="544"/>
      <c r="K3" s="544"/>
      <c r="L3" s="544"/>
      <c r="M3" s="544"/>
      <c r="N3" s="544"/>
      <c r="O3" s="544"/>
      <c r="P3" s="544"/>
      <c r="Q3" s="544"/>
      <c r="R3" s="544"/>
      <c r="S3" s="544"/>
      <c r="T3" s="544"/>
      <c r="U3" s="544"/>
      <c r="V3" s="544"/>
      <c r="W3" s="544"/>
      <c r="X3" s="544"/>
    </row>
    <row r="4" spans="1:25" hidden="1">
      <c r="A4" s="453"/>
      <c r="B4" s="544"/>
      <c r="C4" s="544"/>
      <c r="D4" s="544"/>
      <c r="E4" s="544"/>
      <c r="F4" s="544"/>
      <c r="G4" s="544"/>
      <c r="H4" s="544"/>
      <c r="I4" s="544"/>
      <c r="J4" s="544"/>
      <c r="K4" s="544"/>
      <c r="L4" s="544"/>
      <c r="M4" s="544"/>
      <c r="N4" s="544"/>
      <c r="O4" s="544"/>
      <c r="P4" s="544"/>
      <c r="Q4" s="544"/>
      <c r="R4" s="544"/>
      <c r="S4" s="544"/>
      <c r="T4" s="544"/>
      <c r="U4" s="544"/>
      <c r="V4" s="544"/>
      <c r="W4" s="544"/>
      <c r="X4" s="544"/>
    </row>
    <row r="5" spans="1:25" hidden="1">
      <c r="A5" s="783" t="s">
        <v>1142</v>
      </c>
      <c r="B5" s="783"/>
      <c r="C5" s="783"/>
      <c r="D5" s="783"/>
      <c r="E5" s="783"/>
      <c r="F5" s="783"/>
      <c r="G5" s="783"/>
      <c r="H5" s="783"/>
      <c r="I5" s="783"/>
      <c r="J5" s="783"/>
      <c r="K5" s="783"/>
      <c r="L5" s="783"/>
      <c r="M5" s="783"/>
      <c r="N5" s="783"/>
      <c r="O5" s="783"/>
      <c r="P5" s="783"/>
      <c r="Q5" s="783"/>
      <c r="R5" s="783"/>
      <c r="S5" s="783"/>
      <c r="T5" s="783"/>
      <c r="U5" s="783"/>
      <c r="V5" s="783"/>
      <c r="W5" s="783"/>
      <c r="X5" s="783"/>
      <c r="Y5" s="783"/>
    </row>
    <row r="6" spans="1:25" s="456" customFormat="1" ht="86.45" customHeight="1">
      <c r="A6" s="759" t="s">
        <v>1209</v>
      </c>
      <c r="B6" s="759" t="s">
        <v>951</v>
      </c>
      <c r="C6" s="759" t="s">
        <v>1092</v>
      </c>
      <c r="D6" s="759"/>
      <c r="E6" s="759" t="s">
        <v>892</v>
      </c>
      <c r="F6" s="759" t="s">
        <v>1273</v>
      </c>
      <c r="G6" s="759"/>
      <c r="H6" s="781" t="s">
        <v>1126</v>
      </c>
      <c r="I6" s="759" t="s">
        <v>1093</v>
      </c>
      <c r="J6" s="759"/>
      <c r="K6" s="759" t="s">
        <v>1069</v>
      </c>
      <c r="L6" s="759"/>
      <c r="M6" s="759" t="s">
        <v>1091</v>
      </c>
      <c r="N6" s="759"/>
      <c r="O6" s="759" t="s">
        <v>1111</v>
      </c>
      <c r="P6" s="759"/>
      <c r="Q6" s="781" t="s">
        <v>1127</v>
      </c>
      <c r="R6" s="759" t="s">
        <v>1112</v>
      </c>
      <c r="S6" s="759"/>
      <c r="T6" s="759"/>
      <c r="U6" s="781" t="s">
        <v>1128</v>
      </c>
      <c r="V6" s="759" t="s">
        <v>1129</v>
      </c>
      <c r="W6" s="759"/>
      <c r="X6" s="759" t="s">
        <v>1130</v>
      </c>
      <c r="Y6" s="759"/>
    </row>
    <row r="7" spans="1:25" s="460" customFormat="1" ht="47.25">
      <c r="A7" s="759"/>
      <c r="B7" s="759"/>
      <c r="C7" s="458" t="s">
        <v>1070</v>
      </c>
      <c r="D7" s="459" t="s">
        <v>952</v>
      </c>
      <c r="E7" s="759"/>
      <c r="F7" s="458" t="s">
        <v>1070</v>
      </c>
      <c r="G7" s="459" t="s">
        <v>952</v>
      </c>
      <c r="H7" s="781"/>
      <c r="I7" s="458" t="s">
        <v>1070</v>
      </c>
      <c r="J7" s="459" t="s">
        <v>952</v>
      </c>
      <c r="K7" s="458" t="s">
        <v>1070</v>
      </c>
      <c r="L7" s="459" t="s">
        <v>952</v>
      </c>
      <c r="M7" s="458" t="s">
        <v>1070</v>
      </c>
      <c r="N7" s="459" t="s">
        <v>952</v>
      </c>
      <c r="O7" s="458" t="s">
        <v>1070</v>
      </c>
      <c r="P7" s="459" t="s">
        <v>952</v>
      </c>
      <c r="Q7" s="781"/>
      <c r="R7" s="458" t="s">
        <v>1070</v>
      </c>
      <c r="S7" s="458" t="s">
        <v>508</v>
      </c>
      <c r="T7" s="459" t="s">
        <v>952</v>
      </c>
      <c r="U7" s="781"/>
      <c r="V7" s="458" t="s">
        <v>1070</v>
      </c>
      <c r="W7" s="459" t="s">
        <v>953</v>
      </c>
      <c r="X7" s="458" t="s">
        <v>1070</v>
      </c>
      <c r="Y7" s="459" t="s">
        <v>954</v>
      </c>
    </row>
    <row r="8" spans="1:25" s="460" customFormat="1">
      <c r="A8" s="407" t="s">
        <v>1040</v>
      </c>
      <c r="B8" s="524">
        <f>ГО.7.1!B8+ГО.7.2!B8+ГО.7.3!B8</f>
        <v>0</v>
      </c>
      <c r="C8" s="524">
        <f>ГО.7.1!C8+ГО.7.2!C8+ГО.7.3!C8</f>
        <v>0</v>
      </c>
      <c r="D8" s="524">
        <f>ГО.7.1!D8+ГО.7.2!D8+ГО.7.3!D8</f>
        <v>0</v>
      </c>
      <c r="E8" s="524">
        <f>ГО.7.1!E8+ГО.7.2!E8+ГО.7.3!E8</f>
        <v>0</v>
      </c>
      <c r="F8" s="524">
        <f>ГО.7.1!F8+ГО.7.2!F8+ГО.7.3!F8</f>
        <v>0</v>
      </c>
      <c r="G8" s="524">
        <f>ГО.7.1!G8+ГО.7.2!G8+ГО.7.3!G8</f>
        <v>0</v>
      </c>
      <c r="H8" s="524">
        <f>ГО.7.1!H8+ГО.7.2!H8+ГО.7.3!H8</f>
        <v>0</v>
      </c>
      <c r="I8" s="524">
        <f>ГО.7.1!I8+ГО.7.2!I8+ГО.7.3!I8</f>
        <v>0</v>
      </c>
      <c r="J8" s="524">
        <f>ГО.7.1!J8+ГО.7.2!J8+ГО.7.3!J8</f>
        <v>0</v>
      </c>
      <c r="K8" s="524">
        <f>ГО.7.1!K8+ГО.7.2!K8+ГО.7.3!K8</f>
        <v>0</v>
      </c>
      <c r="L8" s="524">
        <f>ГО.7.1!L8+ГО.7.2!L8+ГО.7.3!L8</f>
        <v>0</v>
      </c>
      <c r="M8" s="524">
        <f>ГО.7.1!M8+ГО.7.2!M8+ГО.7.3!M8</f>
        <v>0</v>
      </c>
      <c r="N8" s="524">
        <f>ГО.7.1!N8+ГО.7.2!N8+ГО.7.3!N8</f>
        <v>0</v>
      </c>
      <c r="O8" s="524">
        <f>ГО.7.1!O8+ГО.7.2!O8+ГО.7.3!O8</f>
        <v>0</v>
      </c>
      <c r="P8" s="524">
        <f>ГО.7.1!P8+ГО.7.2!P8+ГО.7.3!P8</f>
        <v>0</v>
      </c>
      <c r="Q8" s="524">
        <f>ГО.7.1!Q8+ГО.7.2!Q8+ГО.7.3!Q8</f>
        <v>0</v>
      </c>
      <c r="R8" s="524">
        <f>ГО.7.1!R8+ГО.7.2!R8+ГО.7.3!R8</f>
        <v>0</v>
      </c>
      <c r="S8" s="524">
        <f>ГО.7.1!S8+ГО.7.2!S8+ГО.7.3!S8</f>
        <v>0</v>
      </c>
      <c r="T8" s="524">
        <f>ГО.7.1!T8+ГО.7.2!T8+ГО.7.3!T8</f>
        <v>0</v>
      </c>
      <c r="U8" s="524">
        <f>ГО.7.1!U8+ГО.7.2!U8+ГО.7.3!U8</f>
        <v>0</v>
      </c>
      <c r="V8" s="524">
        <f>ГО.7.1!V8+ГО.7.2!V8+ГО.7.3!V8</f>
        <v>0</v>
      </c>
      <c r="W8" s="524">
        <f>ГО.7.1!W8+ГО.7.2!W8+ГО.7.3!W8</f>
        <v>0</v>
      </c>
      <c r="X8" s="524">
        <f>ГО.7.1!X8+ГО.7.2!X8+ГО.7.3!X8</f>
        <v>0</v>
      </c>
      <c r="Y8" s="524">
        <f>ГО.7.1!Y8+ГО.7.2!Y8+ГО.7.3!Y8</f>
        <v>0</v>
      </c>
    </row>
    <row r="9" spans="1:25" s="460" customFormat="1" ht="47.25">
      <c r="A9" s="407" t="s">
        <v>867</v>
      </c>
      <c r="B9" s="524">
        <f>ГО.7.1!B9+ГО.7.2!B9+ГО.7.3!B9</f>
        <v>0</v>
      </c>
      <c r="C9" s="524">
        <f>ГО.7.1!C9+ГО.7.2!C9+ГО.7.3!C9</f>
        <v>0</v>
      </c>
      <c r="D9" s="524">
        <f>ГО.7.1!D9+ГО.7.2!D9+ГО.7.3!D9</f>
        <v>0</v>
      </c>
      <c r="E9" s="524">
        <f>ГО.7.1!E9+ГО.7.2!E9+ГО.7.3!E9</f>
        <v>0</v>
      </c>
      <c r="F9" s="524">
        <f>ГО.7.1!F9+ГО.7.2!F9+ГО.7.3!F9</f>
        <v>0</v>
      </c>
      <c r="G9" s="524">
        <f>ГО.7.1!G9+ГО.7.2!G9+ГО.7.3!G9</f>
        <v>0</v>
      </c>
      <c r="H9" s="524">
        <f>ГО.7.1!H9+ГО.7.2!H9+ГО.7.3!H9</f>
        <v>0</v>
      </c>
      <c r="I9" s="524">
        <f>ГО.7.1!I9+ГО.7.2!I9+ГО.7.3!I9</f>
        <v>0</v>
      </c>
      <c r="J9" s="524">
        <f>ГО.7.1!J9+ГО.7.2!J9+ГО.7.3!J9</f>
        <v>0</v>
      </c>
      <c r="K9" s="524">
        <f>ГО.7.1!K9+ГО.7.2!K9+ГО.7.3!K9</f>
        <v>0</v>
      </c>
      <c r="L9" s="524">
        <f>ГО.7.1!L9+ГО.7.2!L9+ГО.7.3!L9</f>
        <v>0</v>
      </c>
      <c r="M9" s="524">
        <f>ГО.7.1!M9+ГО.7.2!M9+ГО.7.3!M9</f>
        <v>0</v>
      </c>
      <c r="N9" s="524">
        <f>ГО.7.1!N9+ГО.7.2!N9+ГО.7.3!N9</f>
        <v>0</v>
      </c>
      <c r="O9" s="524">
        <f>ГО.7.1!O9+ГО.7.2!O9+ГО.7.3!O9</f>
        <v>0</v>
      </c>
      <c r="P9" s="524">
        <f>ГО.7.1!P9+ГО.7.2!P9+ГО.7.3!P9</f>
        <v>0</v>
      </c>
      <c r="Q9" s="524">
        <f>ГО.7.1!Q9+ГО.7.2!Q9+ГО.7.3!Q9</f>
        <v>0</v>
      </c>
      <c r="R9" s="524">
        <f>ГО.7.1!R9+ГО.7.2!R9+ГО.7.3!R9</f>
        <v>0</v>
      </c>
      <c r="S9" s="524">
        <f>ГО.7.1!S9+ГО.7.2!S9+ГО.7.3!S9</f>
        <v>0</v>
      </c>
      <c r="T9" s="524">
        <f>ГО.7.1!T9+ГО.7.2!T9+ГО.7.3!T9</f>
        <v>0</v>
      </c>
      <c r="U9" s="524">
        <f>ГО.7.1!U9+ГО.7.2!U9+ГО.7.3!U9</f>
        <v>0</v>
      </c>
      <c r="V9" s="524">
        <f>ГО.7.1!V9+ГО.7.2!V9+ГО.7.3!V9</f>
        <v>0</v>
      </c>
      <c r="W9" s="524">
        <f>ГО.7.1!W9+ГО.7.2!W9+ГО.7.3!W9</f>
        <v>0</v>
      </c>
      <c r="X9" s="524">
        <f>ГО.7.1!X9+ГО.7.2!X9+ГО.7.3!X9</f>
        <v>0</v>
      </c>
      <c r="Y9" s="524">
        <f>ГО.7.1!Y9+ГО.7.2!Y9+ГО.7.3!Y9</f>
        <v>0</v>
      </c>
    </row>
    <row r="10" spans="1:25" s="460" customFormat="1">
      <c r="A10" s="407" t="s">
        <v>1041</v>
      </c>
      <c r="B10" s="524">
        <f>ГО.7.1!B10+ГО.7.2!B10+ГО.7.3!B10</f>
        <v>0</v>
      </c>
      <c r="C10" s="524">
        <f>ГО.7.1!C10+ГО.7.2!C10+ГО.7.3!C10</f>
        <v>0</v>
      </c>
      <c r="D10" s="524">
        <f>ГО.7.1!D10+ГО.7.2!D10+ГО.7.3!D10</f>
        <v>0</v>
      </c>
      <c r="E10" s="524">
        <f>ГО.7.1!E10+ГО.7.2!E10+ГО.7.3!E10</f>
        <v>0</v>
      </c>
      <c r="F10" s="524">
        <f>ГО.7.1!F10+ГО.7.2!F10+ГО.7.3!F10</f>
        <v>0</v>
      </c>
      <c r="G10" s="524">
        <f>ГО.7.1!G10+ГО.7.2!G10+ГО.7.3!G10</f>
        <v>0</v>
      </c>
      <c r="H10" s="524">
        <f>ГО.7.1!H10+ГО.7.2!H10+ГО.7.3!H10</f>
        <v>0</v>
      </c>
      <c r="I10" s="524">
        <f>ГО.7.1!I10+ГО.7.2!I10+ГО.7.3!I10</f>
        <v>0</v>
      </c>
      <c r="J10" s="524">
        <f>ГО.7.1!J10+ГО.7.2!J10+ГО.7.3!J10</f>
        <v>0</v>
      </c>
      <c r="K10" s="524">
        <f>ГО.7.1!K10+ГО.7.2!K10+ГО.7.3!K10</f>
        <v>0</v>
      </c>
      <c r="L10" s="524">
        <f>ГО.7.1!L10+ГО.7.2!L10+ГО.7.3!L10</f>
        <v>0</v>
      </c>
      <c r="M10" s="524">
        <f>ГО.7.1!M10+ГО.7.2!M10+ГО.7.3!M10</f>
        <v>0</v>
      </c>
      <c r="N10" s="524">
        <f>ГО.7.1!N10+ГО.7.2!N10+ГО.7.3!N10</f>
        <v>0</v>
      </c>
      <c r="O10" s="524">
        <f>ГО.7.1!O10+ГО.7.2!O10+ГО.7.3!O10</f>
        <v>0</v>
      </c>
      <c r="P10" s="524">
        <f>ГО.7.1!P10+ГО.7.2!P10+ГО.7.3!P10</f>
        <v>0</v>
      </c>
      <c r="Q10" s="524">
        <f>ГО.7.1!Q10+ГО.7.2!Q10+ГО.7.3!Q10</f>
        <v>0</v>
      </c>
      <c r="R10" s="524">
        <f>ГО.7.1!R10+ГО.7.2!R10+ГО.7.3!R10</f>
        <v>0</v>
      </c>
      <c r="S10" s="524">
        <f>ГО.7.1!S10+ГО.7.2!S10+ГО.7.3!S10</f>
        <v>0</v>
      </c>
      <c r="T10" s="524">
        <f>ГО.7.1!T10+ГО.7.2!T10+ГО.7.3!T10</f>
        <v>0</v>
      </c>
      <c r="U10" s="524">
        <f>ГО.7.1!U10+ГО.7.2!U10+ГО.7.3!U10</f>
        <v>0</v>
      </c>
      <c r="V10" s="524">
        <f>ГО.7.1!V10+ГО.7.2!V10+ГО.7.3!V10</f>
        <v>0</v>
      </c>
      <c r="W10" s="524">
        <f>ГО.7.1!W10+ГО.7.2!W10+ГО.7.3!W10</f>
        <v>0</v>
      </c>
      <c r="X10" s="524">
        <f>ГО.7.1!X10+ГО.7.2!X10+ГО.7.3!X10</f>
        <v>0</v>
      </c>
      <c r="Y10" s="524">
        <f>ГО.7.1!Y10+ГО.7.2!Y10+ГО.7.3!Y10</f>
        <v>0</v>
      </c>
    </row>
    <row r="11" spans="1:25" s="460" customFormat="1" ht="31.5">
      <c r="A11" s="407" t="s">
        <v>1042</v>
      </c>
      <c r="B11" s="524">
        <f>ГО.7.1!B11+ГО.7.2!B11+ГО.7.3!B11</f>
        <v>0</v>
      </c>
      <c r="C11" s="524">
        <f>ГО.7.1!C11+ГО.7.2!C11+ГО.7.3!C11</f>
        <v>0</v>
      </c>
      <c r="D11" s="524">
        <f>ГО.7.1!D11+ГО.7.2!D11+ГО.7.3!D11</f>
        <v>0</v>
      </c>
      <c r="E11" s="524">
        <f>ГО.7.1!E11+ГО.7.2!E11+ГО.7.3!E11</f>
        <v>0</v>
      </c>
      <c r="F11" s="524">
        <f>ГО.7.1!F11+ГО.7.2!F11+ГО.7.3!F11</f>
        <v>0</v>
      </c>
      <c r="G11" s="524">
        <f>ГО.7.1!G11+ГО.7.2!G11+ГО.7.3!G11</f>
        <v>0</v>
      </c>
      <c r="H11" s="524">
        <f>ГО.7.1!H11+ГО.7.2!H11+ГО.7.3!H11</f>
        <v>0</v>
      </c>
      <c r="I11" s="524">
        <f>ГО.7.1!I11+ГО.7.2!I11+ГО.7.3!I11</f>
        <v>0</v>
      </c>
      <c r="J11" s="524">
        <f>ГО.7.1!J11+ГО.7.2!J11+ГО.7.3!J11</f>
        <v>0</v>
      </c>
      <c r="K11" s="524">
        <f>ГО.7.1!K11+ГО.7.2!K11+ГО.7.3!K11</f>
        <v>0</v>
      </c>
      <c r="L11" s="524">
        <f>ГО.7.1!L11+ГО.7.2!L11+ГО.7.3!L11</f>
        <v>0</v>
      </c>
      <c r="M11" s="524">
        <f>ГО.7.1!M11+ГО.7.2!M11+ГО.7.3!M11</f>
        <v>0</v>
      </c>
      <c r="N11" s="524">
        <f>ГО.7.1!N11+ГО.7.2!N11+ГО.7.3!N11</f>
        <v>0</v>
      </c>
      <c r="O11" s="524">
        <f>ГО.7.1!O11+ГО.7.2!O11+ГО.7.3!O11</f>
        <v>0</v>
      </c>
      <c r="P11" s="524">
        <f>ГО.7.1!P11+ГО.7.2!P11+ГО.7.3!P11</f>
        <v>0</v>
      </c>
      <c r="Q11" s="524">
        <f>ГО.7.1!Q11+ГО.7.2!Q11+ГО.7.3!Q11</f>
        <v>0</v>
      </c>
      <c r="R11" s="524">
        <f>ГО.7.1!R11+ГО.7.2!R11+ГО.7.3!R11</f>
        <v>0</v>
      </c>
      <c r="S11" s="524">
        <f>ГО.7.1!S11+ГО.7.2!S11+ГО.7.3!S11</f>
        <v>0</v>
      </c>
      <c r="T11" s="524">
        <f>ГО.7.1!T11+ГО.7.2!T11+ГО.7.3!T11</f>
        <v>0</v>
      </c>
      <c r="U11" s="524">
        <f>ГО.7.1!U11+ГО.7.2!U11+ГО.7.3!U11</f>
        <v>0</v>
      </c>
      <c r="V11" s="524">
        <f>ГО.7.1!V11+ГО.7.2!V11+ГО.7.3!V11</f>
        <v>0</v>
      </c>
      <c r="W11" s="524">
        <f>ГО.7.1!W11+ГО.7.2!W11+ГО.7.3!W11</f>
        <v>0</v>
      </c>
      <c r="X11" s="524">
        <f>ГО.7.1!X11+ГО.7.2!X11+ГО.7.3!X11</f>
        <v>0</v>
      </c>
      <c r="Y11" s="524">
        <f>ГО.7.1!Y11+ГО.7.2!Y11+ГО.7.3!Y11</f>
        <v>0</v>
      </c>
    </row>
    <row r="12" spans="1:25" s="460" customFormat="1">
      <c r="A12" s="407" t="s">
        <v>1043</v>
      </c>
      <c r="B12" s="524">
        <f>ГО.7.1!B12+ГО.7.2!B12+ГО.7.3!B12</f>
        <v>0</v>
      </c>
      <c r="C12" s="524">
        <f>ГО.7.1!C12+ГО.7.2!C12+ГО.7.3!C12</f>
        <v>0</v>
      </c>
      <c r="D12" s="524">
        <f>ГО.7.1!D12+ГО.7.2!D12+ГО.7.3!D12</f>
        <v>0</v>
      </c>
      <c r="E12" s="524">
        <f>ГО.7.1!E12+ГО.7.2!E12+ГО.7.3!E12</f>
        <v>0</v>
      </c>
      <c r="F12" s="524">
        <f>ГО.7.1!F12+ГО.7.2!F12+ГО.7.3!F12</f>
        <v>0</v>
      </c>
      <c r="G12" s="524">
        <f>ГО.7.1!G12+ГО.7.2!G12+ГО.7.3!G12</f>
        <v>0</v>
      </c>
      <c r="H12" s="524">
        <f>ГО.7.1!H12+ГО.7.2!H12+ГО.7.3!H12</f>
        <v>0</v>
      </c>
      <c r="I12" s="524">
        <f>ГО.7.1!I12+ГО.7.2!I12+ГО.7.3!I12</f>
        <v>0</v>
      </c>
      <c r="J12" s="524">
        <f>ГО.7.1!J12+ГО.7.2!J12+ГО.7.3!J12</f>
        <v>0</v>
      </c>
      <c r="K12" s="524">
        <f>ГО.7.1!K12+ГО.7.2!K12+ГО.7.3!K12</f>
        <v>0</v>
      </c>
      <c r="L12" s="524">
        <f>ГО.7.1!L12+ГО.7.2!L12+ГО.7.3!L12</f>
        <v>0</v>
      </c>
      <c r="M12" s="524">
        <f>ГО.7.1!M12+ГО.7.2!M12+ГО.7.3!M12</f>
        <v>0</v>
      </c>
      <c r="N12" s="524">
        <f>ГО.7.1!N12+ГО.7.2!N12+ГО.7.3!N12</f>
        <v>0</v>
      </c>
      <c r="O12" s="524">
        <f>ГО.7.1!O12+ГО.7.2!O12+ГО.7.3!O12</f>
        <v>0</v>
      </c>
      <c r="P12" s="524">
        <f>ГО.7.1!P12+ГО.7.2!P12+ГО.7.3!P12</f>
        <v>0</v>
      </c>
      <c r="Q12" s="524">
        <f>ГО.7.1!Q12+ГО.7.2!Q12+ГО.7.3!Q12</f>
        <v>0</v>
      </c>
      <c r="R12" s="524">
        <f>ГО.7.1!R12+ГО.7.2!R12+ГО.7.3!R12</f>
        <v>0</v>
      </c>
      <c r="S12" s="524">
        <f>ГО.7.1!S12+ГО.7.2!S12+ГО.7.3!S12</f>
        <v>0</v>
      </c>
      <c r="T12" s="524">
        <f>ГО.7.1!T12+ГО.7.2!T12+ГО.7.3!T12</f>
        <v>0</v>
      </c>
      <c r="U12" s="524">
        <f>ГО.7.1!U12+ГО.7.2!U12+ГО.7.3!U12</f>
        <v>0</v>
      </c>
      <c r="V12" s="524">
        <f>ГО.7.1!V12+ГО.7.2!V12+ГО.7.3!V12</f>
        <v>0</v>
      </c>
      <c r="W12" s="524">
        <f>ГО.7.1!W12+ГО.7.2!W12+ГО.7.3!W12</f>
        <v>0</v>
      </c>
      <c r="X12" s="524">
        <f>ГО.7.1!X12+ГО.7.2!X12+ГО.7.3!X12</f>
        <v>0</v>
      </c>
      <c r="Y12" s="524">
        <f>ГО.7.1!Y12+ГО.7.2!Y12+ГО.7.3!Y12</f>
        <v>0</v>
      </c>
    </row>
    <row r="13" spans="1:25" s="460" customFormat="1">
      <c r="A13" s="407" t="s">
        <v>1044</v>
      </c>
      <c r="B13" s="524">
        <f>ГО.7.1!B13+ГО.7.2!B13+ГО.7.3!B13</f>
        <v>0</v>
      </c>
      <c r="C13" s="524">
        <f>ГО.7.1!C13+ГО.7.2!C13+ГО.7.3!C13</f>
        <v>0</v>
      </c>
      <c r="D13" s="524">
        <f>ГО.7.1!D13+ГО.7.2!D13+ГО.7.3!D13</f>
        <v>0</v>
      </c>
      <c r="E13" s="524">
        <f>ГО.7.1!E13+ГО.7.2!E13+ГО.7.3!E13</f>
        <v>0</v>
      </c>
      <c r="F13" s="524">
        <f>ГО.7.1!F13+ГО.7.2!F13+ГО.7.3!F13</f>
        <v>0</v>
      </c>
      <c r="G13" s="524">
        <f>ГО.7.1!G13+ГО.7.2!G13+ГО.7.3!G13</f>
        <v>0</v>
      </c>
      <c r="H13" s="524">
        <f>ГО.7.1!H13+ГО.7.2!H13+ГО.7.3!H13</f>
        <v>0</v>
      </c>
      <c r="I13" s="524">
        <f>ГО.7.1!I13+ГО.7.2!I13+ГО.7.3!I13</f>
        <v>0</v>
      </c>
      <c r="J13" s="524">
        <f>ГО.7.1!J13+ГО.7.2!J13+ГО.7.3!J13</f>
        <v>0</v>
      </c>
      <c r="K13" s="524">
        <f>ГО.7.1!K13+ГО.7.2!K13+ГО.7.3!K13</f>
        <v>0</v>
      </c>
      <c r="L13" s="524">
        <f>ГО.7.1!L13+ГО.7.2!L13+ГО.7.3!L13</f>
        <v>0</v>
      </c>
      <c r="M13" s="524">
        <f>ГО.7.1!M13+ГО.7.2!M13+ГО.7.3!M13</f>
        <v>0</v>
      </c>
      <c r="N13" s="524">
        <f>ГО.7.1!N13+ГО.7.2!N13+ГО.7.3!N13</f>
        <v>0</v>
      </c>
      <c r="O13" s="524">
        <f>ГО.7.1!O13+ГО.7.2!O13+ГО.7.3!O13</f>
        <v>0</v>
      </c>
      <c r="P13" s="524">
        <f>ГО.7.1!P13+ГО.7.2!P13+ГО.7.3!P13</f>
        <v>0</v>
      </c>
      <c r="Q13" s="524">
        <f>ГО.7.1!Q13+ГО.7.2!Q13+ГО.7.3!Q13</f>
        <v>0</v>
      </c>
      <c r="R13" s="524">
        <f>ГО.7.1!R13+ГО.7.2!R13+ГО.7.3!R13</f>
        <v>0</v>
      </c>
      <c r="S13" s="524">
        <f>ГО.7.1!S13+ГО.7.2!S13+ГО.7.3!S13</f>
        <v>0</v>
      </c>
      <c r="T13" s="524">
        <f>ГО.7.1!T13+ГО.7.2!T13+ГО.7.3!T13</f>
        <v>0</v>
      </c>
      <c r="U13" s="524">
        <f>ГО.7.1!U13+ГО.7.2!U13+ГО.7.3!U13</f>
        <v>0</v>
      </c>
      <c r="V13" s="524">
        <f>ГО.7.1!V13+ГО.7.2!V13+ГО.7.3!V13</f>
        <v>0</v>
      </c>
      <c r="W13" s="524">
        <f>ГО.7.1!W13+ГО.7.2!W13+ГО.7.3!W13</f>
        <v>0</v>
      </c>
      <c r="X13" s="524">
        <f>ГО.7.1!X13+ГО.7.2!X13+ГО.7.3!X13</f>
        <v>0</v>
      </c>
      <c r="Y13" s="524">
        <f>ГО.7.1!Y13+ГО.7.2!Y13+ГО.7.3!Y13</f>
        <v>0</v>
      </c>
    </row>
    <row r="14" spans="1:25" s="460" customFormat="1">
      <c r="A14" s="407" t="s">
        <v>1045</v>
      </c>
      <c r="B14" s="524">
        <f>ГО.7.1!B14+ГО.7.2!B14+ГО.7.3!B14</f>
        <v>0</v>
      </c>
      <c r="C14" s="524">
        <f>ГО.7.1!C14+ГО.7.2!C14+ГО.7.3!C14</f>
        <v>0</v>
      </c>
      <c r="D14" s="524">
        <f>ГО.7.1!D14+ГО.7.2!D14+ГО.7.3!D14</f>
        <v>0</v>
      </c>
      <c r="E14" s="524">
        <f>ГО.7.1!E14+ГО.7.2!E14+ГО.7.3!E14</f>
        <v>0</v>
      </c>
      <c r="F14" s="524">
        <f>ГО.7.1!F14+ГО.7.2!F14+ГО.7.3!F14</f>
        <v>0</v>
      </c>
      <c r="G14" s="524">
        <f>ГО.7.1!G14+ГО.7.2!G14+ГО.7.3!G14</f>
        <v>0</v>
      </c>
      <c r="H14" s="524">
        <f>ГО.7.1!H14+ГО.7.2!H14+ГО.7.3!H14</f>
        <v>0</v>
      </c>
      <c r="I14" s="524">
        <f>ГО.7.1!I14+ГО.7.2!I14+ГО.7.3!I14</f>
        <v>0</v>
      </c>
      <c r="J14" s="524">
        <f>ГО.7.1!J14+ГО.7.2!J14+ГО.7.3!J14</f>
        <v>0</v>
      </c>
      <c r="K14" s="524">
        <f>ГО.7.1!K14+ГО.7.2!K14+ГО.7.3!K14</f>
        <v>0</v>
      </c>
      <c r="L14" s="524">
        <f>ГО.7.1!L14+ГО.7.2!L14+ГО.7.3!L14</f>
        <v>0</v>
      </c>
      <c r="M14" s="524">
        <f>ГО.7.1!M14+ГО.7.2!M14+ГО.7.3!M14</f>
        <v>0</v>
      </c>
      <c r="N14" s="524">
        <f>ГО.7.1!N14+ГО.7.2!N14+ГО.7.3!N14</f>
        <v>0</v>
      </c>
      <c r="O14" s="524">
        <f>ГО.7.1!O14+ГО.7.2!O14+ГО.7.3!O14</f>
        <v>0</v>
      </c>
      <c r="P14" s="524">
        <f>ГО.7.1!P14+ГО.7.2!P14+ГО.7.3!P14</f>
        <v>0</v>
      </c>
      <c r="Q14" s="524">
        <f>ГО.7.1!Q14+ГО.7.2!Q14+ГО.7.3!Q14</f>
        <v>0</v>
      </c>
      <c r="R14" s="524">
        <f>ГО.7.1!R14+ГО.7.2!R14+ГО.7.3!R14</f>
        <v>0</v>
      </c>
      <c r="S14" s="524">
        <f>ГО.7.1!S14+ГО.7.2!S14+ГО.7.3!S14</f>
        <v>0</v>
      </c>
      <c r="T14" s="524">
        <f>ГО.7.1!T14+ГО.7.2!T14+ГО.7.3!T14</f>
        <v>0</v>
      </c>
      <c r="U14" s="524">
        <f>ГО.7.1!U14+ГО.7.2!U14+ГО.7.3!U14</f>
        <v>0</v>
      </c>
      <c r="V14" s="524">
        <f>ГО.7.1!V14+ГО.7.2!V14+ГО.7.3!V14</f>
        <v>0</v>
      </c>
      <c r="W14" s="524">
        <f>ГО.7.1!W14+ГО.7.2!W14+ГО.7.3!W14</f>
        <v>0</v>
      </c>
      <c r="X14" s="524">
        <f>ГО.7.1!X14+ГО.7.2!X14+ГО.7.3!X14</f>
        <v>0</v>
      </c>
      <c r="Y14" s="524">
        <f>ГО.7.1!Y14+ГО.7.2!Y14+ГО.7.3!Y14</f>
        <v>0</v>
      </c>
    </row>
    <row r="15" spans="1:25" s="460" customFormat="1">
      <c r="A15" s="407" t="s">
        <v>1046</v>
      </c>
      <c r="B15" s="524">
        <f>ГО.7.1!B15+ГО.7.2!B15+ГО.7.3!B15</f>
        <v>0</v>
      </c>
      <c r="C15" s="524">
        <f>ГО.7.1!C15+ГО.7.2!C15+ГО.7.3!C15</f>
        <v>0</v>
      </c>
      <c r="D15" s="524">
        <f>ГО.7.1!D15+ГО.7.2!D15+ГО.7.3!D15</f>
        <v>0</v>
      </c>
      <c r="E15" s="524">
        <f>ГО.7.1!E15+ГО.7.2!E15+ГО.7.3!E15</f>
        <v>0</v>
      </c>
      <c r="F15" s="524">
        <f>ГО.7.1!F15+ГО.7.2!F15+ГО.7.3!F15</f>
        <v>0</v>
      </c>
      <c r="G15" s="524">
        <f>ГО.7.1!G15+ГО.7.2!G15+ГО.7.3!G15</f>
        <v>0</v>
      </c>
      <c r="H15" s="524">
        <f>ГО.7.1!H15+ГО.7.2!H15+ГО.7.3!H15</f>
        <v>0</v>
      </c>
      <c r="I15" s="524">
        <f>ГО.7.1!I15+ГО.7.2!I15+ГО.7.3!I15</f>
        <v>0</v>
      </c>
      <c r="J15" s="524">
        <f>ГО.7.1!J15+ГО.7.2!J15+ГО.7.3!J15</f>
        <v>0</v>
      </c>
      <c r="K15" s="524">
        <f>ГО.7.1!K15+ГО.7.2!K15+ГО.7.3!K15</f>
        <v>0</v>
      </c>
      <c r="L15" s="524">
        <f>ГО.7.1!L15+ГО.7.2!L15+ГО.7.3!L15</f>
        <v>0</v>
      </c>
      <c r="M15" s="524">
        <f>ГО.7.1!M15+ГО.7.2!M15+ГО.7.3!M15</f>
        <v>0</v>
      </c>
      <c r="N15" s="524">
        <f>ГО.7.1!N15+ГО.7.2!N15+ГО.7.3!N15</f>
        <v>0</v>
      </c>
      <c r="O15" s="524">
        <f>ГО.7.1!O15+ГО.7.2!O15+ГО.7.3!O15</f>
        <v>0</v>
      </c>
      <c r="P15" s="524">
        <f>ГО.7.1!P15+ГО.7.2!P15+ГО.7.3!P15</f>
        <v>0</v>
      </c>
      <c r="Q15" s="524">
        <f>ГО.7.1!Q15+ГО.7.2!Q15+ГО.7.3!Q15</f>
        <v>0</v>
      </c>
      <c r="R15" s="524">
        <f>ГО.7.1!R15+ГО.7.2!R15+ГО.7.3!R15</f>
        <v>0</v>
      </c>
      <c r="S15" s="524">
        <f>ГО.7.1!S15+ГО.7.2!S15+ГО.7.3!S15</f>
        <v>0</v>
      </c>
      <c r="T15" s="524">
        <f>ГО.7.1!T15+ГО.7.2!T15+ГО.7.3!T15</f>
        <v>0</v>
      </c>
      <c r="U15" s="524">
        <f>ГО.7.1!U15+ГО.7.2!U15+ГО.7.3!U15</f>
        <v>0</v>
      </c>
      <c r="V15" s="524">
        <f>ГО.7.1!V15+ГО.7.2!V15+ГО.7.3!V15</f>
        <v>0</v>
      </c>
      <c r="W15" s="524">
        <f>ГО.7.1!W15+ГО.7.2!W15+ГО.7.3!W15</f>
        <v>0</v>
      </c>
      <c r="X15" s="524">
        <f>ГО.7.1!X15+ГО.7.2!X15+ГО.7.3!X15</f>
        <v>0</v>
      </c>
      <c r="Y15" s="524">
        <f>ГО.7.1!Y15+ГО.7.2!Y15+ГО.7.3!Y15</f>
        <v>0</v>
      </c>
    </row>
    <row r="16" spans="1:25" s="460" customFormat="1">
      <c r="A16" s="407" t="s">
        <v>1047</v>
      </c>
      <c r="B16" s="524">
        <f>ГО.7.1!B16+ГО.7.2!B16+ГО.7.3!B16</f>
        <v>0</v>
      </c>
      <c r="C16" s="524">
        <f>ГО.7.1!C16+ГО.7.2!C16+ГО.7.3!C16</f>
        <v>0</v>
      </c>
      <c r="D16" s="524">
        <f>ГО.7.1!D16+ГО.7.2!D16+ГО.7.3!D16</f>
        <v>0</v>
      </c>
      <c r="E16" s="524">
        <f>ГО.7.1!E16+ГО.7.2!E16+ГО.7.3!E16</f>
        <v>0</v>
      </c>
      <c r="F16" s="524">
        <f>ГО.7.1!F16+ГО.7.2!F16+ГО.7.3!F16</f>
        <v>0</v>
      </c>
      <c r="G16" s="524">
        <f>ГО.7.1!G16+ГО.7.2!G16+ГО.7.3!G16</f>
        <v>0</v>
      </c>
      <c r="H16" s="524">
        <f>ГО.7.1!H16+ГО.7.2!H16+ГО.7.3!H16</f>
        <v>0</v>
      </c>
      <c r="I16" s="524">
        <f>ГО.7.1!I16+ГО.7.2!I16+ГО.7.3!I16</f>
        <v>0</v>
      </c>
      <c r="J16" s="524">
        <f>ГО.7.1!J16+ГО.7.2!J16+ГО.7.3!J16</f>
        <v>0</v>
      </c>
      <c r="K16" s="524">
        <f>ГО.7.1!K16+ГО.7.2!K16+ГО.7.3!K16</f>
        <v>0</v>
      </c>
      <c r="L16" s="524">
        <f>ГО.7.1!L16+ГО.7.2!L16+ГО.7.3!L16</f>
        <v>0</v>
      </c>
      <c r="M16" s="524">
        <f>ГО.7.1!M16+ГО.7.2!M16+ГО.7.3!M16</f>
        <v>0</v>
      </c>
      <c r="N16" s="524">
        <f>ГО.7.1!N16+ГО.7.2!N16+ГО.7.3!N16</f>
        <v>0</v>
      </c>
      <c r="O16" s="524">
        <f>ГО.7.1!O16+ГО.7.2!O16+ГО.7.3!O16</f>
        <v>0</v>
      </c>
      <c r="P16" s="524">
        <f>ГО.7.1!P16+ГО.7.2!P16+ГО.7.3!P16</f>
        <v>0</v>
      </c>
      <c r="Q16" s="524">
        <f>ГО.7.1!Q16+ГО.7.2!Q16+ГО.7.3!Q16</f>
        <v>0</v>
      </c>
      <c r="R16" s="524">
        <f>ГО.7.1!R16+ГО.7.2!R16+ГО.7.3!R16</f>
        <v>0</v>
      </c>
      <c r="S16" s="524">
        <f>ГО.7.1!S16+ГО.7.2!S16+ГО.7.3!S16</f>
        <v>0</v>
      </c>
      <c r="T16" s="524">
        <f>ГО.7.1!T16+ГО.7.2!T16+ГО.7.3!T16</f>
        <v>0</v>
      </c>
      <c r="U16" s="524">
        <f>ГО.7.1!U16+ГО.7.2!U16+ГО.7.3!U16</f>
        <v>0</v>
      </c>
      <c r="V16" s="524">
        <f>ГО.7.1!V16+ГО.7.2!V16+ГО.7.3!V16</f>
        <v>0</v>
      </c>
      <c r="W16" s="524">
        <f>ГО.7.1!W16+ГО.7.2!W16+ГО.7.3!W16</f>
        <v>0</v>
      </c>
      <c r="X16" s="524">
        <f>ГО.7.1!X16+ГО.7.2!X16+ГО.7.3!X16</f>
        <v>0</v>
      </c>
      <c r="Y16" s="524">
        <f>ГО.7.1!Y16+ГО.7.2!Y16+ГО.7.3!Y16</f>
        <v>0</v>
      </c>
    </row>
    <row r="17" spans="1:35" s="460" customFormat="1">
      <c r="A17" s="102" t="s">
        <v>1260</v>
      </c>
      <c r="B17" s="524">
        <f>ГО.7.1!B17+ГО.7.2!B17+ГО.7.3!B17</f>
        <v>0</v>
      </c>
      <c r="C17" s="524">
        <f>ГО.7.1!C17+ГО.7.2!C17+ГО.7.3!C17</f>
        <v>0</v>
      </c>
      <c r="D17" s="524">
        <f>ГО.7.1!D17+ГО.7.2!D17+ГО.7.3!D17</f>
        <v>0</v>
      </c>
      <c r="E17" s="524">
        <f>ГО.7.1!E17+ГО.7.2!E17+ГО.7.3!E17</f>
        <v>0</v>
      </c>
      <c r="F17" s="524">
        <f>ГО.7.1!F17+ГО.7.2!F17+ГО.7.3!F17</f>
        <v>0</v>
      </c>
      <c r="G17" s="524">
        <f>ГО.7.1!G17+ГО.7.2!G17+ГО.7.3!G17</f>
        <v>0</v>
      </c>
      <c r="H17" s="524">
        <f>ГО.7.1!H17+ГО.7.2!H17+ГО.7.3!H17</f>
        <v>0</v>
      </c>
      <c r="I17" s="524">
        <f>ГО.7.1!I17+ГО.7.2!I17+ГО.7.3!I17</f>
        <v>0</v>
      </c>
      <c r="J17" s="524">
        <f>ГО.7.1!J17+ГО.7.2!J17+ГО.7.3!J17</f>
        <v>0</v>
      </c>
      <c r="K17" s="524">
        <f>ГО.7.1!K17+ГО.7.2!K17+ГО.7.3!K17</f>
        <v>0</v>
      </c>
      <c r="L17" s="524">
        <f>ГО.7.1!L17+ГО.7.2!L17+ГО.7.3!L17</f>
        <v>0</v>
      </c>
      <c r="M17" s="524">
        <f>ГО.7.1!M17+ГО.7.2!M17+ГО.7.3!M17</f>
        <v>0</v>
      </c>
      <c r="N17" s="524">
        <f>ГО.7.1!N17+ГО.7.2!N17+ГО.7.3!N17</f>
        <v>0</v>
      </c>
      <c r="O17" s="524">
        <f>ГО.7.1!O17+ГО.7.2!O17+ГО.7.3!O17</f>
        <v>0</v>
      </c>
      <c r="P17" s="524">
        <f>ГО.7.1!P17+ГО.7.2!P17+ГО.7.3!P17</f>
        <v>0</v>
      </c>
      <c r="Q17" s="524">
        <f>ГО.7.1!Q17+ГО.7.2!Q17+ГО.7.3!Q17</f>
        <v>0</v>
      </c>
      <c r="R17" s="524">
        <f>ГО.7.1!R17+ГО.7.2!R17+ГО.7.3!R17</f>
        <v>0</v>
      </c>
      <c r="S17" s="524">
        <f>ГО.7.1!S17+ГО.7.2!S17+ГО.7.3!S17</f>
        <v>0</v>
      </c>
      <c r="T17" s="524">
        <f>ГО.7.1!T17+ГО.7.2!T17+ГО.7.3!T17</f>
        <v>0</v>
      </c>
      <c r="U17" s="524">
        <f>ГО.7.1!U17+ГО.7.2!U17+ГО.7.3!U17</f>
        <v>0</v>
      </c>
      <c r="V17" s="524">
        <f>ГО.7.1!V17+ГО.7.2!V17+ГО.7.3!V17</f>
        <v>0</v>
      </c>
      <c r="W17" s="524">
        <f>ГО.7.1!W17+ГО.7.2!W17+ГО.7.3!W17</f>
        <v>0</v>
      </c>
      <c r="X17" s="524">
        <f>ГО.7.1!X17+ГО.7.2!X17+ГО.7.3!X17</f>
        <v>0</v>
      </c>
      <c r="Y17" s="524">
        <f>ГО.7.1!Y17+ГО.7.2!Y17+ГО.7.3!Y17</f>
        <v>0</v>
      </c>
    </row>
    <row r="18" spans="1:35" s="460" customFormat="1">
      <c r="A18" s="102" t="s">
        <v>1261</v>
      </c>
      <c r="B18" s="524">
        <f>ГО.7.1!B18+ГО.7.2!B18+ГО.7.3!B18</f>
        <v>0</v>
      </c>
      <c r="C18" s="524">
        <f>ГО.7.1!C18+ГО.7.2!C18+ГО.7.3!C18</f>
        <v>0</v>
      </c>
      <c r="D18" s="524">
        <f>ГО.7.1!D18+ГО.7.2!D18+ГО.7.3!D18</f>
        <v>0</v>
      </c>
      <c r="E18" s="524">
        <f>ГО.7.1!E18+ГО.7.2!E18+ГО.7.3!E18</f>
        <v>0</v>
      </c>
      <c r="F18" s="524">
        <f>ГО.7.1!F18+ГО.7.2!F18+ГО.7.3!F18</f>
        <v>0</v>
      </c>
      <c r="G18" s="524">
        <f>ГО.7.1!G18+ГО.7.2!G18+ГО.7.3!G18</f>
        <v>0</v>
      </c>
      <c r="H18" s="524">
        <f>ГО.7.1!H18+ГО.7.2!H18+ГО.7.3!H18</f>
        <v>0</v>
      </c>
      <c r="I18" s="524">
        <f>ГО.7.1!I18+ГО.7.2!I18+ГО.7.3!I18</f>
        <v>0</v>
      </c>
      <c r="J18" s="524">
        <f>ГО.7.1!J18+ГО.7.2!J18+ГО.7.3!J18</f>
        <v>0</v>
      </c>
      <c r="K18" s="524">
        <f>ГО.7.1!K18+ГО.7.2!K18+ГО.7.3!K18</f>
        <v>0</v>
      </c>
      <c r="L18" s="524">
        <f>ГО.7.1!L18+ГО.7.2!L18+ГО.7.3!L18</f>
        <v>0</v>
      </c>
      <c r="M18" s="524">
        <f>ГО.7.1!M18+ГО.7.2!M18+ГО.7.3!M18</f>
        <v>0</v>
      </c>
      <c r="N18" s="524">
        <f>ГО.7.1!N18+ГО.7.2!N18+ГО.7.3!N18</f>
        <v>0</v>
      </c>
      <c r="O18" s="524">
        <f>ГО.7.1!O18+ГО.7.2!O18+ГО.7.3!O18</f>
        <v>0</v>
      </c>
      <c r="P18" s="524">
        <f>ГО.7.1!P18+ГО.7.2!P18+ГО.7.3!P18</f>
        <v>0</v>
      </c>
      <c r="Q18" s="524">
        <f>ГО.7.1!Q18+ГО.7.2!Q18+ГО.7.3!Q18</f>
        <v>0</v>
      </c>
      <c r="R18" s="524">
        <f>ГО.7.1!R18+ГО.7.2!R18+ГО.7.3!R18</f>
        <v>0</v>
      </c>
      <c r="S18" s="524">
        <f>ГО.7.1!S18+ГО.7.2!S18+ГО.7.3!S18</f>
        <v>0</v>
      </c>
      <c r="T18" s="524">
        <f>ГО.7.1!T18+ГО.7.2!T18+ГО.7.3!T18</f>
        <v>0</v>
      </c>
      <c r="U18" s="524">
        <f>ГО.7.1!U18+ГО.7.2!U18+ГО.7.3!U18</f>
        <v>0</v>
      </c>
      <c r="V18" s="524">
        <f>ГО.7.1!V18+ГО.7.2!V18+ГО.7.3!V18</f>
        <v>0</v>
      </c>
      <c r="W18" s="524">
        <f>ГО.7.1!W18+ГО.7.2!W18+ГО.7.3!W18</f>
        <v>0</v>
      </c>
      <c r="X18" s="524">
        <f>ГО.7.1!X18+ГО.7.2!X18+ГО.7.3!X18</f>
        <v>0</v>
      </c>
      <c r="Y18" s="524">
        <f>ГО.7.1!Y18+ГО.7.2!Y18+ГО.7.3!Y18</f>
        <v>0</v>
      </c>
    </row>
    <row r="19" spans="1:35" s="460" customFormat="1">
      <c r="A19" s="102" t="s">
        <v>1262</v>
      </c>
      <c r="B19" s="524">
        <f>ГО.7.1!B19+ГО.7.2!B19+ГО.7.3!B19</f>
        <v>0</v>
      </c>
      <c r="C19" s="524">
        <f>ГО.7.1!C19+ГО.7.2!C19+ГО.7.3!C19</f>
        <v>0</v>
      </c>
      <c r="D19" s="524">
        <f>ГО.7.1!D19+ГО.7.2!D19+ГО.7.3!D19</f>
        <v>0</v>
      </c>
      <c r="E19" s="524">
        <f>ГО.7.1!E19+ГО.7.2!E19+ГО.7.3!E19</f>
        <v>0</v>
      </c>
      <c r="F19" s="524">
        <f>ГО.7.1!F19+ГО.7.2!F19+ГО.7.3!F19</f>
        <v>0</v>
      </c>
      <c r="G19" s="524">
        <f>ГО.7.1!G19+ГО.7.2!G19+ГО.7.3!G19</f>
        <v>0</v>
      </c>
      <c r="H19" s="524">
        <f>ГО.7.1!H19+ГО.7.2!H19+ГО.7.3!H19</f>
        <v>0</v>
      </c>
      <c r="I19" s="524">
        <f>ГО.7.1!I19+ГО.7.2!I19+ГО.7.3!I19</f>
        <v>0</v>
      </c>
      <c r="J19" s="524">
        <f>ГО.7.1!J19+ГО.7.2!J19+ГО.7.3!J19</f>
        <v>0</v>
      </c>
      <c r="K19" s="524">
        <f>ГО.7.1!K19+ГО.7.2!K19+ГО.7.3!K19</f>
        <v>0</v>
      </c>
      <c r="L19" s="524">
        <f>ГО.7.1!L19+ГО.7.2!L19+ГО.7.3!L19</f>
        <v>0</v>
      </c>
      <c r="M19" s="524">
        <f>ГО.7.1!M19+ГО.7.2!M19+ГО.7.3!M19</f>
        <v>0</v>
      </c>
      <c r="N19" s="524">
        <f>ГО.7.1!N19+ГО.7.2!N19+ГО.7.3!N19</f>
        <v>0</v>
      </c>
      <c r="O19" s="524">
        <f>ГО.7.1!O19+ГО.7.2!O19+ГО.7.3!O19</f>
        <v>0</v>
      </c>
      <c r="P19" s="524">
        <f>ГО.7.1!P19+ГО.7.2!P19+ГО.7.3!P19</f>
        <v>0</v>
      </c>
      <c r="Q19" s="524">
        <f>ГО.7.1!Q19+ГО.7.2!Q19+ГО.7.3!Q19</f>
        <v>0</v>
      </c>
      <c r="R19" s="524">
        <f>ГО.7.1!R19+ГО.7.2!R19+ГО.7.3!R19</f>
        <v>0</v>
      </c>
      <c r="S19" s="524">
        <f>ГО.7.1!S19+ГО.7.2!S19+ГО.7.3!S19</f>
        <v>0</v>
      </c>
      <c r="T19" s="524">
        <f>ГО.7.1!T19+ГО.7.2!T19+ГО.7.3!T19</f>
        <v>0</v>
      </c>
      <c r="U19" s="524">
        <f>ГО.7.1!U19+ГО.7.2!U19+ГО.7.3!U19</f>
        <v>0</v>
      </c>
      <c r="V19" s="524">
        <f>ГО.7.1!V19+ГО.7.2!V19+ГО.7.3!V19</f>
        <v>0</v>
      </c>
      <c r="W19" s="524">
        <f>ГО.7.1!W19+ГО.7.2!W19+ГО.7.3!W19</f>
        <v>0</v>
      </c>
      <c r="X19" s="524">
        <f>ГО.7.1!X19+ГО.7.2!X19+ГО.7.3!X19</f>
        <v>0</v>
      </c>
      <c r="Y19" s="524">
        <f>ГО.7.1!Y19+ГО.7.2!Y19+ГО.7.3!Y19</f>
        <v>0</v>
      </c>
    </row>
    <row r="20" spans="1:35" s="460" customFormat="1">
      <c r="A20" s="102" t="s">
        <v>1259</v>
      </c>
      <c r="B20" s="524">
        <f>ГО.7.1!B20+ГО.7.2!B20+ГО.7.3!B20</f>
        <v>0</v>
      </c>
      <c r="C20" s="524">
        <f>ГО.7.1!C20+ГО.7.2!C20+ГО.7.3!C20</f>
        <v>0</v>
      </c>
      <c r="D20" s="524">
        <f>ГО.7.1!D20+ГО.7.2!D20+ГО.7.3!D20</f>
        <v>0</v>
      </c>
      <c r="E20" s="524">
        <f>ГО.7.1!E20+ГО.7.2!E20+ГО.7.3!E20</f>
        <v>0</v>
      </c>
      <c r="F20" s="524">
        <f>ГО.7.1!F20+ГО.7.2!F20+ГО.7.3!F20</f>
        <v>0</v>
      </c>
      <c r="G20" s="524">
        <f>ГО.7.1!G20+ГО.7.2!G20+ГО.7.3!G20</f>
        <v>0</v>
      </c>
      <c r="H20" s="524">
        <f>ГО.7.1!H20+ГО.7.2!H20+ГО.7.3!H20</f>
        <v>0</v>
      </c>
      <c r="I20" s="524">
        <f>ГО.7.1!I20+ГО.7.2!I20+ГО.7.3!I20</f>
        <v>0</v>
      </c>
      <c r="J20" s="524">
        <f>ГО.7.1!J20+ГО.7.2!J20+ГО.7.3!J20</f>
        <v>0</v>
      </c>
      <c r="K20" s="524">
        <f>ГО.7.1!K20+ГО.7.2!K20+ГО.7.3!K20</f>
        <v>0</v>
      </c>
      <c r="L20" s="524">
        <f>ГО.7.1!L20+ГО.7.2!L20+ГО.7.3!L20</f>
        <v>0</v>
      </c>
      <c r="M20" s="524">
        <f>ГО.7.1!M20+ГО.7.2!M20+ГО.7.3!M20</f>
        <v>0</v>
      </c>
      <c r="N20" s="524">
        <f>ГО.7.1!N20+ГО.7.2!N20+ГО.7.3!N20</f>
        <v>0</v>
      </c>
      <c r="O20" s="524">
        <f>ГО.7.1!O20+ГО.7.2!O20+ГО.7.3!O20</f>
        <v>0</v>
      </c>
      <c r="P20" s="524">
        <f>ГО.7.1!P20+ГО.7.2!P20+ГО.7.3!P20</f>
        <v>0</v>
      </c>
      <c r="Q20" s="524">
        <f>ГО.7.1!Q20+ГО.7.2!Q20+ГО.7.3!Q20</f>
        <v>0</v>
      </c>
      <c r="R20" s="524">
        <f>ГО.7.1!R20+ГО.7.2!R20+ГО.7.3!R20</f>
        <v>0</v>
      </c>
      <c r="S20" s="524">
        <f>ГО.7.1!S20+ГО.7.2!S20+ГО.7.3!S20</f>
        <v>0</v>
      </c>
      <c r="T20" s="524">
        <f>ГО.7.1!T20+ГО.7.2!T20+ГО.7.3!T20</f>
        <v>0</v>
      </c>
      <c r="U20" s="524">
        <f>ГО.7.1!U20+ГО.7.2!U20+ГО.7.3!U20</f>
        <v>0</v>
      </c>
      <c r="V20" s="524">
        <f>ГО.7.1!V20+ГО.7.2!V20+ГО.7.3!V20</f>
        <v>0</v>
      </c>
      <c r="W20" s="524">
        <f>ГО.7.1!W20+ГО.7.2!W20+ГО.7.3!W20</f>
        <v>0</v>
      </c>
      <c r="X20" s="524">
        <f>ГО.7.1!X20+ГО.7.2!X20+ГО.7.3!X20</f>
        <v>0</v>
      </c>
      <c r="Y20" s="524">
        <f>ГО.7.1!Y20+ГО.7.2!Y20+ГО.7.3!Y20</f>
        <v>0</v>
      </c>
    </row>
    <row r="21" spans="1:35" s="460" customFormat="1">
      <c r="A21" s="407" t="s">
        <v>1048</v>
      </c>
      <c r="B21" s="524">
        <f>ГО.7.1!B21+ГО.7.2!B21+ГО.7.3!B21</f>
        <v>0</v>
      </c>
      <c r="C21" s="524">
        <f>ГО.7.1!C21+ГО.7.2!C21+ГО.7.3!C21</f>
        <v>0</v>
      </c>
      <c r="D21" s="524">
        <f>ГО.7.1!D21+ГО.7.2!D21+ГО.7.3!D21</f>
        <v>0</v>
      </c>
      <c r="E21" s="524">
        <f>ГО.7.1!E21+ГО.7.2!E21+ГО.7.3!E21</f>
        <v>0</v>
      </c>
      <c r="F21" s="524">
        <f>ГО.7.1!F21+ГО.7.2!F21+ГО.7.3!F21</f>
        <v>0</v>
      </c>
      <c r="G21" s="524">
        <f>ГО.7.1!G21+ГО.7.2!G21+ГО.7.3!G21</f>
        <v>0</v>
      </c>
      <c r="H21" s="524">
        <f>ГО.7.1!H21+ГО.7.2!H21+ГО.7.3!H21</f>
        <v>0</v>
      </c>
      <c r="I21" s="524">
        <f>ГО.7.1!I21+ГО.7.2!I21+ГО.7.3!I21</f>
        <v>0</v>
      </c>
      <c r="J21" s="524">
        <f>ГО.7.1!J21+ГО.7.2!J21+ГО.7.3!J21</f>
        <v>0</v>
      </c>
      <c r="K21" s="524">
        <f>ГО.7.1!K21+ГО.7.2!K21+ГО.7.3!K21</f>
        <v>0</v>
      </c>
      <c r="L21" s="524">
        <f>ГО.7.1!L21+ГО.7.2!L21+ГО.7.3!L21</f>
        <v>0</v>
      </c>
      <c r="M21" s="524">
        <f>ГО.7.1!M21+ГО.7.2!M21+ГО.7.3!M21</f>
        <v>0</v>
      </c>
      <c r="N21" s="524">
        <f>ГО.7.1!N21+ГО.7.2!N21+ГО.7.3!N21</f>
        <v>0</v>
      </c>
      <c r="O21" s="524">
        <f>ГО.7.1!O21+ГО.7.2!O21+ГО.7.3!O21</f>
        <v>0</v>
      </c>
      <c r="P21" s="524">
        <f>ГО.7.1!P21+ГО.7.2!P21+ГО.7.3!P21</f>
        <v>0</v>
      </c>
      <c r="Q21" s="524">
        <f>ГО.7.1!Q21+ГО.7.2!Q21+ГО.7.3!Q21</f>
        <v>0</v>
      </c>
      <c r="R21" s="524">
        <f>ГО.7.1!R21+ГО.7.2!R21+ГО.7.3!R21</f>
        <v>0</v>
      </c>
      <c r="S21" s="524">
        <f>ГО.7.1!S21+ГО.7.2!S21+ГО.7.3!S21</f>
        <v>0</v>
      </c>
      <c r="T21" s="524">
        <f>ГО.7.1!T21+ГО.7.2!T21+ГО.7.3!T21</f>
        <v>0</v>
      </c>
      <c r="U21" s="524">
        <f>ГО.7.1!U21+ГО.7.2!U21+ГО.7.3!U21</f>
        <v>0</v>
      </c>
      <c r="V21" s="524">
        <f>ГО.7.1!V21+ГО.7.2!V21+ГО.7.3!V21</f>
        <v>0</v>
      </c>
      <c r="W21" s="524">
        <f>ГО.7.1!W21+ГО.7.2!W21+ГО.7.3!W21</f>
        <v>0</v>
      </c>
      <c r="X21" s="524">
        <f>ГО.7.1!X21+ГО.7.2!X21+ГО.7.3!X21</f>
        <v>0</v>
      </c>
      <c r="Y21" s="524">
        <f>ГО.7.1!Y21+ГО.7.2!Y21+ГО.7.3!Y21</f>
        <v>0</v>
      </c>
    </row>
    <row r="22" spans="1:35" s="460" customFormat="1">
      <c r="A22" s="102" t="s">
        <v>1258</v>
      </c>
      <c r="B22" s="524">
        <f>ГО.7.1!B22+ГО.7.2!B22+ГО.7.3!B22</f>
        <v>0</v>
      </c>
      <c r="C22" s="524">
        <f>ГО.7.1!C22+ГО.7.2!C22+ГО.7.3!C22</f>
        <v>0</v>
      </c>
      <c r="D22" s="524">
        <f>ГО.7.1!D22+ГО.7.2!D22+ГО.7.3!D22</f>
        <v>0</v>
      </c>
      <c r="E22" s="524">
        <f>ГО.7.1!E22+ГО.7.2!E22+ГО.7.3!E22</f>
        <v>0</v>
      </c>
      <c r="F22" s="524">
        <f>ГО.7.1!F22+ГО.7.2!F22+ГО.7.3!F22</f>
        <v>0</v>
      </c>
      <c r="G22" s="524">
        <f>ГО.7.1!G22+ГО.7.2!G22+ГО.7.3!G22</f>
        <v>0</v>
      </c>
      <c r="H22" s="524">
        <f>ГО.7.1!H22+ГО.7.2!H22+ГО.7.3!H22</f>
        <v>0</v>
      </c>
      <c r="I22" s="524">
        <f>ГО.7.1!I22+ГО.7.2!I22+ГО.7.3!I22</f>
        <v>0</v>
      </c>
      <c r="J22" s="524">
        <f>ГО.7.1!J22+ГО.7.2!J22+ГО.7.3!J22</f>
        <v>0</v>
      </c>
      <c r="K22" s="524">
        <f>ГО.7.1!K22+ГО.7.2!K22+ГО.7.3!K22</f>
        <v>0</v>
      </c>
      <c r="L22" s="524">
        <f>ГО.7.1!L22+ГО.7.2!L22+ГО.7.3!L22</f>
        <v>0</v>
      </c>
      <c r="M22" s="524">
        <f>ГО.7.1!M22+ГО.7.2!M22+ГО.7.3!M22</f>
        <v>0</v>
      </c>
      <c r="N22" s="524">
        <f>ГО.7.1!N22+ГО.7.2!N22+ГО.7.3!N22</f>
        <v>0</v>
      </c>
      <c r="O22" s="524">
        <f>ГО.7.1!O22+ГО.7.2!O22+ГО.7.3!O22</f>
        <v>0</v>
      </c>
      <c r="P22" s="524">
        <f>ГО.7.1!P22+ГО.7.2!P22+ГО.7.3!P22</f>
        <v>0</v>
      </c>
      <c r="Q22" s="524">
        <f>ГО.7.1!Q22+ГО.7.2!Q22+ГО.7.3!Q22</f>
        <v>0</v>
      </c>
      <c r="R22" s="524">
        <f>ГО.7.1!R22+ГО.7.2!R22+ГО.7.3!R22</f>
        <v>0</v>
      </c>
      <c r="S22" s="524">
        <f>ГО.7.1!S22+ГО.7.2!S22+ГО.7.3!S22</f>
        <v>0</v>
      </c>
      <c r="T22" s="524">
        <f>ГО.7.1!T22+ГО.7.2!T22+ГО.7.3!T22</f>
        <v>0</v>
      </c>
      <c r="U22" s="524">
        <f>ГО.7.1!U22+ГО.7.2!U22+ГО.7.3!U22</f>
        <v>0</v>
      </c>
      <c r="V22" s="524">
        <f>ГО.7.1!V22+ГО.7.2!V22+ГО.7.3!V22</f>
        <v>0</v>
      </c>
      <c r="W22" s="524">
        <f>ГО.7.1!W22+ГО.7.2!W22+ГО.7.3!W22</f>
        <v>0</v>
      </c>
      <c r="X22" s="524">
        <f>ГО.7.1!X22+ГО.7.2!X22+ГО.7.3!X22</f>
        <v>0</v>
      </c>
      <c r="Y22" s="524">
        <f>ГО.7.1!Y22+ГО.7.2!Y22+ГО.7.3!Y22</f>
        <v>0</v>
      </c>
    </row>
    <row r="23" spans="1:35" s="460" customFormat="1">
      <c r="A23" s="102" t="s">
        <v>1257</v>
      </c>
      <c r="B23" s="524">
        <f>ГО.7.1!B23+ГО.7.2!B23+ГО.7.3!B23</f>
        <v>0</v>
      </c>
      <c r="C23" s="524">
        <f>ГО.7.1!C23+ГО.7.2!C23+ГО.7.3!C23</f>
        <v>0</v>
      </c>
      <c r="D23" s="524">
        <f>ГО.7.1!D23+ГО.7.2!D23+ГО.7.3!D23</f>
        <v>0</v>
      </c>
      <c r="E23" s="524">
        <f>ГО.7.1!E23+ГО.7.2!E23+ГО.7.3!E23</f>
        <v>0</v>
      </c>
      <c r="F23" s="524">
        <f>ГО.7.1!F23+ГО.7.2!F23+ГО.7.3!F23</f>
        <v>0</v>
      </c>
      <c r="G23" s="524">
        <f>ГО.7.1!G23+ГО.7.2!G23+ГО.7.3!G23</f>
        <v>0</v>
      </c>
      <c r="H23" s="524">
        <f>ГО.7.1!H23+ГО.7.2!H23+ГО.7.3!H23</f>
        <v>0</v>
      </c>
      <c r="I23" s="524">
        <f>ГО.7.1!I23+ГО.7.2!I23+ГО.7.3!I23</f>
        <v>0</v>
      </c>
      <c r="J23" s="524">
        <f>ГО.7.1!J23+ГО.7.2!J23+ГО.7.3!J23</f>
        <v>0</v>
      </c>
      <c r="K23" s="524">
        <f>ГО.7.1!K23+ГО.7.2!K23+ГО.7.3!K23</f>
        <v>0</v>
      </c>
      <c r="L23" s="524">
        <f>ГО.7.1!L23+ГО.7.2!L23+ГО.7.3!L23</f>
        <v>0</v>
      </c>
      <c r="M23" s="524">
        <f>ГО.7.1!M23+ГО.7.2!M23+ГО.7.3!M23</f>
        <v>0</v>
      </c>
      <c r="N23" s="524">
        <f>ГО.7.1!N23+ГО.7.2!N23+ГО.7.3!N23</f>
        <v>0</v>
      </c>
      <c r="O23" s="524">
        <f>ГО.7.1!O23+ГО.7.2!O23+ГО.7.3!O23</f>
        <v>0</v>
      </c>
      <c r="P23" s="524">
        <f>ГО.7.1!P23+ГО.7.2!P23+ГО.7.3!P23</f>
        <v>0</v>
      </c>
      <c r="Q23" s="524">
        <f>ГО.7.1!Q23+ГО.7.2!Q23+ГО.7.3!Q23</f>
        <v>0</v>
      </c>
      <c r="R23" s="524">
        <f>ГО.7.1!R23+ГО.7.2!R23+ГО.7.3!R23</f>
        <v>0</v>
      </c>
      <c r="S23" s="524">
        <f>ГО.7.1!S23+ГО.7.2!S23+ГО.7.3!S23</f>
        <v>0</v>
      </c>
      <c r="T23" s="524">
        <f>ГО.7.1!T23+ГО.7.2!T23+ГО.7.3!T23</f>
        <v>0</v>
      </c>
      <c r="U23" s="524">
        <f>ГО.7.1!U23+ГО.7.2!U23+ГО.7.3!U23</f>
        <v>0</v>
      </c>
      <c r="V23" s="524">
        <f>ГО.7.1!V23+ГО.7.2!V23+ГО.7.3!V23</f>
        <v>0</v>
      </c>
      <c r="W23" s="524">
        <f>ГО.7.1!W23+ГО.7.2!W23+ГО.7.3!W23</f>
        <v>0</v>
      </c>
      <c r="X23" s="524">
        <f>ГО.7.1!X23+ГО.7.2!X23+ГО.7.3!X23</f>
        <v>0</v>
      </c>
      <c r="Y23" s="524">
        <f>ГО.7.1!Y23+ГО.7.2!Y23+ГО.7.3!Y23</f>
        <v>0</v>
      </c>
    </row>
    <row r="24" spans="1:35" s="460" customFormat="1" ht="31.5">
      <c r="A24" s="407" t="s">
        <v>1049</v>
      </c>
      <c r="B24" s="524">
        <f>ГО.7.1!B24+ГО.7.2!B24+ГО.7.3!B24</f>
        <v>0</v>
      </c>
      <c r="C24" s="524">
        <f>ГО.7.1!C24+ГО.7.2!C24+ГО.7.3!C24</f>
        <v>0</v>
      </c>
      <c r="D24" s="524">
        <f>ГО.7.1!D24+ГО.7.2!D24+ГО.7.3!D24</f>
        <v>0</v>
      </c>
      <c r="E24" s="524">
        <f>ГО.7.1!E24+ГО.7.2!E24+ГО.7.3!E24</f>
        <v>0</v>
      </c>
      <c r="F24" s="524">
        <f>ГО.7.1!F24+ГО.7.2!F24+ГО.7.3!F24</f>
        <v>0</v>
      </c>
      <c r="G24" s="524">
        <f>ГО.7.1!G24+ГО.7.2!G24+ГО.7.3!G24</f>
        <v>0</v>
      </c>
      <c r="H24" s="524">
        <f>ГО.7.1!H24+ГО.7.2!H24+ГО.7.3!H24</f>
        <v>0</v>
      </c>
      <c r="I24" s="524">
        <f>ГО.7.1!I24+ГО.7.2!I24+ГО.7.3!I24</f>
        <v>0</v>
      </c>
      <c r="J24" s="524">
        <f>ГО.7.1!J24+ГО.7.2!J24+ГО.7.3!J24</f>
        <v>0</v>
      </c>
      <c r="K24" s="524">
        <f>ГО.7.1!K24+ГО.7.2!K24+ГО.7.3!K24</f>
        <v>0</v>
      </c>
      <c r="L24" s="524">
        <f>ГО.7.1!L24+ГО.7.2!L24+ГО.7.3!L24</f>
        <v>0</v>
      </c>
      <c r="M24" s="524">
        <f>ГО.7.1!M24+ГО.7.2!M24+ГО.7.3!M24</f>
        <v>0</v>
      </c>
      <c r="N24" s="524">
        <f>ГО.7.1!N24+ГО.7.2!N24+ГО.7.3!N24</f>
        <v>0</v>
      </c>
      <c r="O24" s="524">
        <f>ГО.7.1!O24+ГО.7.2!O24+ГО.7.3!O24</f>
        <v>0</v>
      </c>
      <c r="P24" s="524">
        <f>ГО.7.1!P24+ГО.7.2!P24+ГО.7.3!P24</f>
        <v>0</v>
      </c>
      <c r="Q24" s="524">
        <f>ГО.7.1!Q24+ГО.7.2!Q24+ГО.7.3!Q24</f>
        <v>0</v>
      </c>
      <c r="R24" s="524">
        <f>ГО.7.1!R24+ГО.7.2!R24+ГО.7.3!R24</f>
        <v>0</v>
      </c>
      <c r="S24" s="524">
        <f>ГО.7.1!S24+ГО.7.2!S24+ГО.7.3!S24</f>
        <v>0</v>
      </c>
      <c r="T24" s="524">
        <f>ГО.7.1!T24+ГО.7.2!T24+ГО.7.3!T24</f>
        <v>0</v>
      </c>
      <c r="U24" s="524">
        <f>ГО.7.1!U24+ГО.7.2!U24+ГО.7.3!U24</f>
        <v>0</v>
      </c>
      <c r="V24" s="524">
        <f>ГО.7.1!V24+ГО.7.2!V24+ГО.7.3!V24</f>
        <v>0</v>
      </c>
      <c r="W24" s="524">
        <f>ГО.7.1!W24+ГО.7.2!W24+ГО.7.3!W24</f>
        <v>0</v>
      </c>
      <c r="X24" s="524">
        <f>ГО.7.1!X24+ГО.7.2!X24+ГО.7.3!X24</f>
        <v>0</v>
      </c>
      <c r="Y24" s="524">
        <f>ГО.7.1!Y24+ГО.7.2!Y24+ГО.7.3!Y24</f>
        <v>0</v>
      </c>
    </row>
    <row r="25" spans="1:35" s="460" customFormat="1">
      <c r="A25" s="407" t="s">
        <v>863</v>
      </c>
      <c r="B25" s="524">
        <f>ГО.7.1!B25+ГО.7.2!B25+ГО.7.3!B25</f>
        <v>0</v>
      </c>
      <c r="C25" s="524">
        <f>ГО.7.1!C25+ГО.7.2!C25+ГО.7.3!C25</f>
        <v>0</v>
      </c>
      <c r="D25" s="524">
        <f>ГО.7.1!D25+ГО.7.2!D25+ГО.7.3!D25</f>
        <v>0</v>
      </c>
      <c r="E25" s="524">
        <f>ГО.7.1!E25+ГО.7.2!E25+ГО.7.3!E25</f>
        <v>0</v>
      </c>
      <c r="F25" s="524">
        <f>ГО.7.1!F25+ГО.7.2!F25+ГО.7.3!F25</f>
        <v>0</v>
      </c>
      <c r="G25" s="524">
        <f>ГО.7.1!G25+ГО.7.2!G25+ГО.7.3!G25</f>
        <v>0</v>
      </c>
      <c r="H25" s="524">
        <f>ГО.7.1!H25+ГО.7.2!H25+ГО.7.3!H25</f>
        <v>0</v>
      </c>
      <c r="I25" s="524">
        <f>ГО.7.1!I25+ГО.7.2!I25+ГО.7.3!I25</f>
        <v>0</v>
      </c>
      <c r="J25" s="524">
        <f>ГО.7.1!J25+ГО.7.2!J25+ГО.7.3!J25</f>
        <v>0</v>
      </c>
      <c r="K25" s="524">
        <f>ГО.7.1!K25+ГО.7.2!K25+ГО.7.3!K25</f>
        <v>0</v>
      </c>
      <c r="L25" s="524">
        <f>ГО.7.1!L25+ГО.7.2!L25+ГО.7.3!L25</f>
        <v>0</v>
      </c>
      <c r="M25" s="524">
        <f>ГО.7.1!M25+ГО.7.2!M25+ГО.7.3!M25</f>
        <v>0</v>
      </c>
      <c r="N25" s="524">
        <f>ГО.7.1!N25+ГО.7.2!N25+ГО.7.3!N25</f>
        <v>0</v>
      </c>
      <c r="O25" s="524">
        <f>ГО.7.1!O25+ГО.7.2!O25+ГО.7.3!O25</f>
        <v>0</v>
      </c>
      <c r="P25" s="524">
        <f>ГО.7.1!P25+ГО.7.2!P25+ГО.7.3!P25</f>
        <v>0</v>
      </c>
      <c r="Q25" s="524">
        <f>ГО.7.1!Q25+ГО.7.2!Q25+ГО.7.3!Q25</f>
        <v>0</v>
      </c>
      <c r="R25" s="524">
        <f>ГО.7.1!R25+ГО.7.2!R25+ГО.7.3!R25</f>
        <v>0</v>
      </c>
      <c r="S25" s="524">
        <f>ГО.7.1!S25+ГО.7.2!S25+ГО.7.3!S25</f>
        <v>0</v>
      </c>
      <c r="T25" s="524">
        <f>ГО.7.1!T25+ГО.7.2!T25+ГО.7.3!T25</f>
        <v>0</v>
      </c>
      <c r="U25" s="524">
        <f>ГО.7.1!U25+ГО.7.2!U25+ГО.7.3!U25</f>
        <v>0</v>
      </c>
      <c r="V25" s="524">
        <f>ГО.7.1!V25+ГО.7.2!V25+ГО.7.3!V25</f>
        <v>0</v>
      </c>
      <c r="W25" s="524">
        <f>ГО.7.1!W25+ГО.7.2!W25+ГО.7.3!W25</f>
        <v>0</v>
      </c>
      <c r="X25" s="524">
        <f>ГО.7.1!X25+ГО.7.2!X25+ГО.7.3!X25</f>
        <v>0</v>
      </c>
      <c r="Y25" s="524">
        <f>ГО.7.1!Y25+ГО.7.2!Y25+ГО.7.3!Y25</f>
        <v>0</v>
      </c>
    </row>
    <row r="26" spans="1:35" s="460" customFormat="1">
      <c r="A26" s="407" t="s">
        <v>864</v>
      </c>
      <c r="B26" s="524">
        <f>ГО.7.1!B26+ГО.7.2!B26+ГО.7.3!B26</f>
        <v>0</v>
      </c>
      <c r="C26" s="524">
        <f>ГО.7.1!C26+ГО.7.2!C26+ГО.7.3!C26</f>
        <v>0</v>
      </c>
      <c r="D26" s="524">
        <f>ГО.7.1!D26+ГО.7.2!D26+ГО.7.3!D26</f>
        <v>0</v>
      </c>
      <c r="E26" s="524">
        <f>ГО.7.1!E26+ГО.7.2!E26+ГО.7.3!E26</f>
        <v>0</v>
      </c>
      <c r="F26" s="524">
        <f>ГО.7.1!F26+ГО.7.2!F26+ГО.7.3!F26</f>
        <v>0</v>
      </c>
      <c r="G26" s="524">
        <f>ГО.7.1!G26+ГО.7.2!G26+ГО.7.3!G26</f>
        <v>0</v>
      </c>
      <c r="H26" s="524">
        <f>ГО.7.1!H26+ГО.7.2!H26+ГО.7.3!H26</f>
        <v>0</v>
      </c>
      <c r="I26" s="524">
        <f>ГО.7.1!I26+ГО.7.2!I26+ГО.7.3!I26</f>
        <v>0</v>
      </c>
      <c r="J26" s="524">
        <f>ГО.7.1!J26+ГО.7.2!J26+ГО.7.3!J26</f>
        <v>0</v>
      </c>
      <c r="K26" s="524">
        <f>ГО.7.1!K26+ГО.7.2!K26+ГО.7.3!K26</f>
        <v>0</v>
      </c>
      <c r="L26" s="524">
        <f>ГО.7.1!L26+ГО.7.2!L26+ГО.7.3!L26</f>
        <v>0</v>
      </c>
      <c r="M26" s="524">
        <f>ГО.7.1!M26+ГО.7.2!M26+ГО.7.3!M26</f>
        <v>0</v>
      </c>
      <c r="N26" s="524">
        <f>ГО.7.1!N26+ГО.7.2!N26+ГО.7.3!N26</f>
        <v>0</v>
      </c>
      <c r="O26" s="524">
        <f>ГО.7.1!O26+ГО.7.2!O26+ГО.7.3!O26</f>
        <v>0</v>
      </c>
      <c r="P26" s="524">
        <f>ГО.7.1!P26+ГО.7.2!P26+ГО.7.3!P26</f>
        <v>0</v>
      </c>
      <c r="Q26" s="524">
        <f>ГО.7.1!Q26+ГО.7.2!Q26+ГО.7.3!Q26</f>
        <v>0</v>
      </c>
      <c r="R26" s="524">
        <f>ГО.7.1!R26+ГО.7.2!R26+ГО.7.3!R26</f>
        <v>0</v>
      </c>
      <c r="S26" s="524">
        <f>ГО.7.1!S26+ГО.7.2!S26+ГО.7.3!S26</f>
        <v>0</v>
      </c>
      <c r="T26" s="524">
        <f>ГО.7.1!T26+ГО.7.2!T26+ГО.7.3!T26</f>
        <v>0</v>
      </c>
      <c r="U26" s="524">
        <f>ГО.7.1!U26+ГО.7.2!U26+ГО.7.3!U26</f>
        <v>0</v>
      </c>
      <c r="V26" s="524">
        <f>ГО.7.1!V26+ГО.7.2!V26+ГО.7.3!V26</f>
        <v>0</v>
      </c>
      <c r="W26" s="524">
        <f>ГО.7.1!W26+ГО.7.2!W26+ГО.7.3!W26</f>
        <v>0</v>
      </c>
      <c r="X26" s="524">
        <f>ГО.7.1!X26+ГО.7.2!X26+ГО.7.3!X26</f>
        <v>0</v>
      </c>
      <c r="Y26" s="524">
        <f>ГО.7.1!Y26+ГО.7.2!Y26+ГО.7.3!Y26</f>
        <v>0</v>
      </c>
    </row>
    <row r="27" spans="1:35" s="450" customFormat="1">
      <c r="A27" s="407" t="s">
        <v>865</v>
      </c>
      <c r="B27" s="524">
        <f>ГО.7.1!B27+ГО.7.2!B27+ГО.7.3!B27</f>
        <v>0</v>
      </c>
      <c r="C27" s="524">
        <f>ГО.7.1!C27+ГО.7.2!C27+ГО.7.3!C27</f>
        <v>0</v>
      </c>
      <c r="D27" s="524">
        <f>ГО.7.1!D27+ГО.7.2!D27+ГО.7.3!D27</f>
        <v>0</v>
      </c>
      <c r="E27" s="524">
        <f>ГО.7.1!E27+ГО.7.2!E27+ГО.7.3!E27</f>
        <v>0</v>
      </c>
      <c r="F27" s="524">
        <f>ГО.7.1!F27+ГО.7.2!F27+ГО.7.3!F27</f>
        <v>0</v>
      </c>
      <c r="G27" s="524">
        <f>ГО.7.1!G27+ГО.7.2!G27+ГО.7.3!G27</f>
        <v>0</v>
      </c>
      <c r="H27" s="524">
        <f>ГО.7.1!H27+ГО.7.2!H27+ГО.7.3!H27</f>
        <v>0</v>
      </c>
      <c r="I27" s="524">
        <f>ГО.7.1!I27+ГО.7.2!I27+ГО.7.3!I27</f>
        <v>0</v>
      </c>
      <c r="J27" s="524">
        <f>ГО.7.1!J27+ГО.7.2!J27+ГО.7.3!J27</f>
        <v>0</v>
      </c>
      <c r="K27" s="524">
        <f>ГО.7.1!K27+ГО.7.2!K27+ГО.7.3!K27</f>
        <v>0</v>
      </c>
      <c r="L27" s="524">
        <f>ГО.7.1!L27+ГО.7.2!L27+ГО.7.3!L27</f>
        <v>0</v>
      </c>
      <c r="M27" s="524">
        <f>ГО.7.1!M27+ГО.7.2!M27+ГО.7.3!M27</f>
        <v>0</v>
      </c>
      <c r="N27" s="524">
        <f>ГО.7.1!N27+ГО.7.2!N27+ГО.7.3!N27</f>
        <v>0</v>
      </c>
      <c r="O27" s="524">
        <f>ГО.7.1!O27+ГО.7.2!O27+ГО.7.3!O27</f>
        <v>0</v>
      </c>
      <c r="P27" s="524">
        <f>ГО.7.1!P27+ГО.7.2!P27+ГО.7.3!P27</f>
        <v>0</v>
      </c>
      <c r="Q27" s="524">
        <f>ГО.7.1!Q27+ГО.7.2!Q27+ГО.7.3!Q27</f>
        <v>0</v>
      </c>
      <c r="R27" s="524">
        <f>ГО.7.1!R27+ГО.7.2!R27+ГО.7.3!R27</f>
        <v>0</v>
      </c>
      <c r="S27" s="524">
        <f>ГО.7.1!S27+ГО.7.2!S27+ГО.7.3!S27</f>
        <v>0</v>
      </c>
      <c r="T27" s="524">
        <f>ГО.7.1!T27+ГО.7.2!T27+ГО.7.3!T27</f>
        <v>0</v>
      </c>
      <c r="U27" s="524">
        <f>ГО.7.1!U27+ГО.7.2!U27+ГО.7.3!U27</f>
        <v>0</v>
      </c>
      <c r="V27" s="524">
        <f>ГО.7.1!V27+ГО.7.2!V27+ГО.7.3!V27</f>
        <v>0</v>
      </c>
      <c r="W27" s="524">
        <f>ГО.7.1!W27+ГО.7.2!W27+ГО.7.3!W27</f>
        <v>0</v>
      </c>
      <c r="X27" s="524">
        <f>ГО.7.1!X27+ГО.7.2!X27+ГО.7.3!X27</f>
        <v>0</v>
      </c>
      <c r="Y27" s="524">
        <f>ГО.7.1!Y27+ГО.7.2!Y27+ГО.7.3!Y27</f>
        <v>0</v>
      </c>
      <c r="Z27" s="470"/>
      <c r="AA27" s="470"/>
      <c r="AB27" s="470"/>
      <c r="AC27" s="470"/>
      <c r="AD27" s="470"/>
      <c r="AE27" s="470"/>
      <c r="AF27" s="470"/>
      <c r="AG27" s="470"/>
      <c r="AH27" s="470"/>
      <c r="AI27" s="470"/>
    </row>
    <row r="28" spans="1:35" s="460" customFormat="1">
      <c r="A28" s="407" t="s">
        <v>866</v>
      </c>
      <c r="B28" s="524">
        <f>ГО.7.1!B28+ГО.7.2!B28+ГО.7.3!B28</f>
        <v>0</v>
      </c>
      <c r="C28" s="524">
        <f>ГО.7.1!C28+ГО.7.2!C28+ГО.7.3!C28</f>
        <v>0</v>
      </c>
      <c r="D28" s="524">
        <f>ГО.7.1!D28+ГО.7.2!D28+ГО.7.3!D28</f>
        <v>0</v>
      </c>
      <c r="E28" s="524">
        <f>ГО.7.1!E28+ГО.7.2!E28+ГО.7.3!E28</f>
        <v>0</v>
      </c>
      <c r="F28" s="524">
        <f>ГО.7.1!F28+ГО.7.2!F28+ГО.7.3!F28</f>
        <v>0</v>
      </c>
      <c r="G28" s="524">
        <f>ГО.7.1!G28+ГО.7.2!G28+ГО.7.3!G28</f>
        <v>0</v>
      </c>
      <c r="H28" s="524">
        <f>ГО.7.1!H28+ГО.7.2!H28+ГО.7.3!H28</f>
        <v>0</v>
      </c>
      <c r="I28" s="524">
        <f>ГО.7.1!I28+ГО.7.2!I28+ГО.7.3!I28</f>
        <v>0</v>
      </c>
      <c r="J28" s="524">
        <f>ГО.7.1!J28+ГО.7.2!J28+ГО.7.3!J28</f>
        <v>0</v>
      </c>
      <c r="K28" s="524">
        <f>ГО.7.1!K28+ГО.7.2!K28+ГО.7.3!K28</f>
        <v>0</v>
      </c>
      <c r="L28" s="524">
        <f>ГО.7.1!L28+ГО.7.2!L28+ГО.7.3!L28</f>
        <v>0</v>
      </c>
      <c r="M28" s="524">
        <f>ГО.7.1!M28+ГО.7.2!M28+ГО.7.3!M28</f>
        <v>0</v>
      </c>
      <c r="N28" s="524">
        <f>ГО.7.1!N28+ГО.7.2!N28+ГО.7.3!N28</f>
        <v>0</v>
      </c>
      <c r="O28" s="524">
        <f>ГО.7.1!O28+ГО.7.2!O28+ГО.7.3!O28</f>
        <v>0</v>
      </c>
      <c r="P28" s="524">
        <f>ГО.7.1!P28+ГО.7.2!P28+ГО.7.3!P28</f>
        <v>0</v>
      </c>
      <c r="Q28" s="524">
        <f>ГО.7.1!Q28+ГО.7.2!Q28+ГО.7.3!Q28</f>
        <v>0</v>
      </c>
      <c r="R28" s="524">
        <f>ГО.7.1!R28+ГО.7.2!R28+ГО.7.3!R28</f>
        <v>0</v>
      </c>
      <c r="S28" s="524">
        <f>ГО.7.1!S28+ГО.7.2!S28+ГО.7.3!S28</f>
        <v>0</v>
      </c>
      <c r="T28" s="524">
        <f>ГО.7.1!T28+ГО.7.2!T28+ГО.7.3!T28</f>
        <v>0</v>
      </c>
      <c r="U28" s="524">
        <f>ГО.7.1!U28+ГО.7.2!U28+ГО.7.3!U28</f>
        <v>0</v>
      </c>
      <c r="V28" s="524">
        <f>ГО.7.1!V28+ГО.7.2!V28+ГО.7.3!V28</f>
        <v>0</v>
      </c>
      <c r="W28" s="524">
        <f>ГО.7.1!W28+ГО.7.2!W28+ГО.7.3!W28</f>
        <v>0</v>
      </c>
      <c r="X28" s="524">
        <f>ГО.7.1!X28+ГО.7.2!X28+ГО.7.3!X28</f>
        <v>0</v>
      </c>
      <c r="Y28" s="524">
        <f>ГО.7.1!Y28+ГО.7.2!Y28+ГО.7.3!Y28</f>
        <v>0</v>
      </c>
    </row>
    <row r="29" spans="1:35" s="460" customFormat="1" ht="31.5">
      <c r="A29" s="407" t="s">
        <v>1050</v>
      </c>
      <c r="B29" s="524">
        <f>ГО.7.1!B29+ГО.7.2!B29+ГО.7.3!B29</f>
        <v>0</v>
      </c>
      <c r="C29" s="524">
        <f>ГО.7.1!C29+ГО.7.2!C29+ГО.7.3!C29</f>
        <v>0</v>
      </c>
      <c r="D29" s="524">
        <f>ГО.7.1!D29+ГО.7.2!D29+ГО.7.3!D29</f>
        <v>0</v>
      </c>
      <c r="E29" s="524">
        <f>ГО.7.1!E29+ГО.7.2!E29+ГО.7.3!E29</f>
        <v>0</v>
      </c>
      <c r="F29" s="524">
        <f>ГО.7.1!F29+ГО.7.2!F29+ГО.7.3!F29</f>
        <v>0</v>
      </c>
      <c r="G29" s="524">
        <f>ГО.7.1!G29+ГО.7.2!G29+ГО.7.3!G29</f>
        <v>0</v>
      </c>
      <c r="H29" s="524">
        <f>ГО.7.1!H29+ГО.7.2!H29+ГО.7.3!H29</f>
        <v>0</v>
      </c>
      <c r="I29" s="524">
        <f>ГО.7.1!I29+ГО.7.2!I29+ГО.7.3!I29</f>
        <v>0</v>
      </c>
      <c r="J29" s="524">
        <f>ГО.7.1!J29+ГО.7.2!J29+ГО.7.3!J29</f>
        <v>0</v>
      </c>
      <c r="K29" s="524">
        <f>ГО.7.1!K29+ГО.7.2!K29+ГО.7.3!K29</f>
        <v>0</v>
      </c>
      <c r="L29" s="524">
        <f>ГО.7.1!L29+ГО.7.2!L29+ГО.7.3!L29</f>
        <v>0</v>
      </c>
      <c r="M29" s="524">
        <f>ГО.7.1!M29+ГО.7.2!M29+ГО.7.3!M29</f>
        <v>0</v>
      </c>
      <c r="N29" s="524">
        <f>ГО.7.1!N29+ГО.7.2!N29+ГО.7.3!N29</f>
        <v>0</v>
      </c>
      <c r="O29" s="524">
        <f>ГО.7.1!O29+ГО.7.2!O29+ГО.7.3!O29</f>
        <v>0</v>
      </c>
      <c r="P29" s="524">
        <f>ГО.7.1!P29+ГО.7.2!P29+ГО.7.3!P29</f>
        <v>0</v>
      </c>
      <c r="Q29" s="524">
        <f>ГО.7.1!Q29+ГО.7.2!Q29+ГО.7.3!Q29</f>
        <v>0</v>
      </c>
      <c r="R29" s="524">
        <f>ГО.7.1!R29+ГО.7.2!R29+ГО.7.3!R29</f>
        <v>0</v>
      </c>
      <c r="S29" s="524">
        <f>ГО.7.1!S29+ГО.7.2!S29+ГО.7.3!S29</f>
        <v>0</v>
      </c>
      <c r="T29" s="524">
        <f>ГО.7.1!T29+ГО.7.2!T29+ГО.7.3!T29</f>
        <v>0</v>
      </c>
      <c r="U29" s="524">
        <f>ГО.7.1!U29+ГО.7.2!U29+ГО.7.3!U29</f>
        <v>0</v>
      </c>
      <c r="V29" s="524">
        <f>ГО.7.1!V29+ГО.7.2!V29+ГО.7.3!V29</f>
        <v>0</v>
      </c>
      <c r="W29" s="524">
        <f>ГО.7.1!W29+ГО.7.2!W29+ГО.7.3!W29</f>
        <v>0</v>
      </c>
      <c r="X29" s="524">
        <f>ГО.7.1!X29+ГО.7.2!X29+ГО.7.3!X29</f>
        <v>0</v>
      </c>
      <c r="Y29" s="524">
        <f>ГО.7.1!Y29+ГО.7.2!Y29+ГО.7.3!Y29</f>
        <v>0</v>
      </c>
    </row>
    <row r="30" spans="1:35" s="460" customFormat="1" ht="31.5">
      <c r="A30" s="407" t="s">
        <v>1051</v>
      </c>
      <c r="B30" s="524">
        <f>ГО.7.1!B30+ГО.7.2!B30+ГО.7.3!B30</f>
        <v>0</v>
      </c>
      <c r="C30" s="524">
        <f>ГО.7.1!C30+ГО.7.2!C30+ГО.7.3!C30</f>
        <v>0</v>
      </c>
      <c r="D30" s="524">
        <f>ГО.7.1!D30+ГО.7.2!D30+ГО.7.3!D30</f>
        <v>0</v>
      </c>
      <c r="E30" s="524">
        <f>ГО.7.1!E30+ГО.7.2!E30+ГО.7.3!E30</f>
        <v>0</v>
      </c>
      <c r="F30" s="524">
        <f>ГО.7.1!F30+ГО.7.2!F30+ГО.7.3!F30</f>
        <v>0</v>
      </c>
      <c r="G30" s="524">
        <f>ГО.7.1!G30+ГО.7.2!G30+ГО.7.3!G30</f>
        <v>0</v>
      </c>
      <c r="H30" s="524">
        <f>ГО.7.1!H30+ГО.7.2!H30+ГО.7.3!H30</f>
        <v>0</v>
      </c>
      <c r="I30" s="524">
        <f>ГО.7.1!I30+ГО.7.2!I30+ГО.7.3!I30</f>
        <v>0</v>
      </c>
      <c r="J30" s="524">
        <f>ГО.7.1!J30+ГО.7.2!J30+ГО.7.3!J30</f>
        <v>0</v>
      </c>
      <c r="K30" s="524">
        <f>ГО.7.1!K30+ГО.7.2!K30+ГО.7.3!K30</f>
        <v>0</v>
      </c>
      <c r="L30" s="524">
        <f>ГО.7.1!L30+ГО.7.2!L30+ГО.7.3!L30</f>
        <v>0</v>
      </c>
      <c r="M30" s="524">
        <f>ГО.7.1!M30+ГО.7.2!M30+ГО.7.3!M30</f>
        <v>0</v>
      </c>
      <c r="N30" s="524">
        <f>ГО.7.1!N30+ГО.7.2!N30+ГО.7.3!N30</f>
        <v>0</v>
      </c>
      <c r="O30" s="524">
        <f>ГО.7.1!O30+ГО.7.2!O30+ГО.7.3!O30</f>
        <v>0</v>
      </c>
      <c r="P30" s="524">
        <f>ГО.7.1!P30+ГО.7.2!P30+ГО.7.3!P30</f>
        <v>0</v>
      </c>
      <c r="Q30" s="524">
        <f>ГО.7.1!Q30+ГО.7.2!Q30+ГО.7.3!Q30</f>
        <v>0</v>
      </c>
      <c r="R30" s="524">
        <f>ГО.7.1!R30+ГО.7.2!R30+ГО.7.3!R30</f>
        <v>0</v>
      </c>
      <c r="S30" s="524">
        <f>ГО.7.1!S30+ГО.7.2!S30+ГО.7.3!S30</f>
        <v>0</v>
      </c>
      <c r="T30" s="524">
        <f>ГО.7.1!T30+ГО.7.2!T30+ГО.7.3!T30</f>
        <v>0</v>
      </c>
      <c r="U30" s="524">
        <f>ГО.7.1!U30+ГО.7.2!U30+ГО.7.3!U30</f>
        <v>0</v>
      </c>
      <c r="V30" s="524">
        <f>ГО.7.1!V30+ГО.7.2!V30+ГО.7.3!V30</f>
        <v>0</v>
      </c>
      <c r="W30" s="524">
        <f>ГО.7.1!W30+ГО.7.2!W30+ГО.7.3!W30</f>
        <v>0</v>
      </c>
      <c r="X30" s="524">
        <f>ГО.7.1!X30+ГО.7.2!X30+ГО.7.3!X30</f>
        <v>0</v>
      </c>
      <c r="Y30" s="524">
        <f>ГО.7.1!Y30+ГО.7.2!Y30+ГО.7.3!Y30</f>
        <v>0</v>
      </c>
    </row>
    <row r="31" spans="1:35" s="460" customFormat="1" ht="31.5">
      <c r="A31" s="407" t="s">
        <v>1052</v>
      </c>
      <c r="B31" s="524">
        <f>ГО.7.1!B31+ГО.7.2!B31+ГО.7.3!B31</f>
        <v>0</v>
      </c>
      <c r="C31" s="524">
        <f>ГО.7.1!C31+ГО.7.2!C31+ГО.7.3!C31</f>
        <v>0</v>
      </c>
      <c r="D31" s="524">
        <f>ГО.7.1!D31+ГО.7.2!D31+ГО.7.3!D31</f>
        <v>0</v>
      </c>
      <c r="E31" s="524">
        <f>ГО.7.1!E31+ГО.7.2!E31+ГО.7.3!E31</f>
        <v>0</v>
      </c>
      <c r="F31" s="524">
        <f>ГО.7.1!F31+ГО.7.2!F31+ГО.7.3!F31</f>
        <v>0</v>
      </c>
      <c r="G31" s="524">
        <f>ГО.7.1!G31+ГО.7.2!G31+ГО.7.3!G31</f>
        <v>0</v>
      </c>
      <c r="H31" s="524">
        <f>ГО.7.1!H31+ГО.7.2!H31+ГО.7.3!H31</f>
        <v>0</v>
      </c>
      <c r="I31" s="524">
        <f>ГО.7.1!I31+ГО.7.2!I31+ГО.7.3!I31</f>
        <v>0</v>
      </c>
      <c r="J31" s="524">
        <f>ГО.7.1!J31+ГО.7.2!J31+ГО.7.3!J31</f>
        <v>0</v>
      </c>
      <c r="K31" s="524">
        <f>ГО.7.1!K31+ГО.7.2!K31+ГО.7.3!K31</f>
        <v>0</v>
      </c>
      <c r="L31" s="524">
        <f>ГО.7.1!L31+ГО.7.2!L31+ГО.7.3!L31</f>
        <v>0</v>
      </c>
      <c r="M31" s="524">
        <f>ГО.7.1!M31+ГО.7.2!M31+ГО.7.3!M31</f>
        <v>0</v>
      </c>
      <c r="N31" s="524">
        <f>ГО.7.1!N31+ГО.7.2!N31+ГО.7.3!N31</f>
        <v>0</v>
      </c>
      <c r="O31" s="524">
        <f>ГО.7.1!O31+ГО.7.2!O31+ГО.7.3!O31</f>
        <v>0</v>
      </c>
      <c r="P31" s="524">
        <f>ГО.7.1!P31+ГО.7.2!P31+ГО.7.3!P31</f>
        <v>0</v>
      </c>
      <c r="Q31" s="524">
        <f>ГО.7.1!Q31+ГО.7.2!Q31+ГО.7.3!Q31</f>
        <v>0</v>
      </c>
      <c r="R31" s="524">
        <f>ГО.7.1!R31+ГО.7.2!R31+ГО.7.3!R31</f>
        <v>0</v>
      </c>
      <c r="S31" s="524">
        <f>ГО.7.1!S31+ГО.7.2!S31+ГО.7.3!S31</f>
        <v>0</v>
      </c>
      <c r="T31" s="524">
        <f>ГО.7.1!T31+ГО.7.2!T31+ГО.7.3!T31</f>
        <v>0</v>
      </c>
      <c r="U31" s="524">
        <f>ГО.7.1!U31+ГО.7.2!U31+ГО.7.3!U31</f>
        <v>0</v>
      </c>
      <c r="V31" s="524">
        <f>ГО.7.1!V31+ГО.7.2!V31+ГО.7.3!V31</f>
        <v>0</v>
      </c>
      <c r="W31" s="524">
        <f>ГО.7.1!W31+ГО.7.2!W31+ГО.7.3!W31</f>
        <v>0</v>
      </c>
      <c r="X31" s="524">
        <f>ГО.7.1!X31+ГО.7.2!X31+ГО.7.3!X31</f>
        <v>0</v>
      </c>
      <c r="Y31" s="524">
        <f>ГО.7.1!Y31+ГО.7.2!Y31+ГО.7.3!Y31</f>
        <v>0</v>
      </c>
    </row>
    <row r="32" spans="1:35" s="460" customFormat="1">
      <c r="A32" s="407" t="s">
        <v>1053</v>
      </c>
      <c r="B32" s="524">
        <f>ГО.7.1!B32+ГО.7.2!B32+ГО.7.3!B32</f>
        <v>0</v>
      </c>
      <c r="C32" s="524">
        <f>ГО.7.1!C32+ГО.7.2!C32+ГО.7.3!C32</f>
        <v>0</v>
      </c>
      <c r="D32" s="524">
        <f>ГО.7.1!D32+ГО.7.2!D32+ГО.7.3!D32</f>
        <v>0</v>
      </c>
      <c r="E32" s="524">
        <f>ГО.7.1!E32+ГО.7.2!E32+ГО.7.3!E32</f>
        <v>0</v>
      </c>
      <c r="F32" s="524">
        <f>ГО.7.1!F32+ГО.7.2!F32+ГО.7.3!F32</f>
        <v>0</v>
      </c>
      <c r="G32" s="524">
        <f>ГО.7.1!G32+ГО.7.2!G32+ГО.7.3!G32</f>
        <v>0</v>
      </c>
      <c r="H32" s="524">
        <f>ГО.7.1!H32+ГО.7.2!H32+ГО.7.3!H32</f>
        <v>0</v>
      </c>
      <c r="I32" s="524">
        <f>ГО.7.1!I32+ГО.7.2!I32+ГО.7.3!I32</f>
        <v>0</v>
      </c>
      <c r="J32" s="524">
        <f>ГО.7.1!J32+ГО.7.2!J32+ГО.7.3!J32</f>
        <v>0</v>
      </c>
      <c r="K32" s="524">
        <f>ГО.7.1!K32+ГО.7.2!K32+ГО.7.3!K32</f>
        <v>0</v>
      </c>
      <c r="L32" s="524">
        <f>ГО.7.1!L32+ГО.7.2!L32+ГО.7.3!L32</f>
        <v>0</v>
      </c>
      <c r="M32" s="524">
        <f>ГО.7.1!M32+ГО.7.2!M32+ГО.7.3!M32</f>
        <v>0</v>
      </c>
      <c r="N32" s="524">
        <f>ГО.7.1!N32+ГО.7.2!N32+ГО.7.3!N32</f>
        <v>0</v>
      </c>
      <c r="O32" s="524">
        <f>ГО.7.1!O32+ГО.7.2!O32+ГО.7.3!O32</f>
        <v>0</v>
      </c>
      <c r="P32" s="524">
        <f>ГО.7.1!P32+ГО.7.2!P32+ГО.7.3!P32</f>
        <v>0</v>
      </c>
      <c r="Q32" s="524">
        <f>ГО.7.1!Q32+ГО.7.2!Q32+ГО.7.3!Q32</f>
        <v>0</v>
      </c>
      <c r="R32" s="524">
        <f>ГО.7.1!R32+ГО.7.2!R32+ГО.7.3!R32</f>
        <v>0</v>
      </c>
      <c r="S32" s="524">
        <f>ГО.7.1!S32+ГО.7.2!S32+ГО.7.3!S32</f>
        <v>0</v>
      </c>
      <c r="T32" s="524">
        <f>ГО.7.1!T32+ГО.7.2!T32+ГО.7.3!T32</f>
        <v>0</v>
      </c>
      <c r="U32" s="524">
        <f>ГО.7.1!U32+ГО.7.2!U32+ГО.7.3!U32</f>
        <v>0</v>
      </c>
      <c r="V32" s="524">
        <f>ГО.7.1!V32+ГО.7.2!V32+ГО.7.3!V32</f>
        <v>0</v>
      </c>
      <c r="W32" s="524">
        <f>ГО.7.1!W32+ГО.7.2!W32+ГО.7.3!W32</f>
        <v>0</v>
      </c>
      <c r="X32" s="524">
        <f>ГО.7.1!X32+ГО.7.2!X32+ГО.7.3!X32</f>
        <v>0</v>
      </c>
      <c r="Y32" s="524">
        <f>ГО.7.1!Y32+ГО.7.2!Y32+ГО.7.3!Y32</f>
        <v>0</v>
      </c>
    </row>
    <row r="33" spans="1:25" s="460" customFormat="1">
      <c r="A33" s="407" t="s">
        <v>1054</v>
      </c>
      <c r="B33" s="524">
        <f>ГО.7.1!B33+ГО.7.2!B33+ГО.7.3!B33</f>
        <v>0</v>
      </c>
      <c r="C33" s="524">
        <f>ГО.7.1!C33+ГО.7.2!C33+ГО.7.3!C33</f>
        <v>0</v>
      </c>
      <c r="D33" s="524">
        <f>ГО.7.1!D33+ГО.7.2!D33+ГО.7.3!D33</f>
        <v>0</v>
      </c>
      <c r="E33" s="524">
        <f>ГО.7.1!E33+ГО.7.2!E33+ГО.7.3!E33</f>
        <v>0</v>
      </c>
      <c r="F33" s="524">
        <f>ГО.7.1!F33+ГО.7.2!F33+ГО.7.3!F33</f>
        <v>0</v>
      </c>
      <c r="G33" s="524">
        <f>ГО.7.1!G33+ГО.7.2!G33+ГО.7.3!G33</f>
        <v>0</v>
      </c>
      <c r="H33" s="524">
        <f>ГО.7.1!H33+ГО.7.2!H33+ГО.7.3!H33</f>
        <v>0</v>
      </c>
      <c r="I33" s="524">
        <f>ГО.7.1!I33+ГО.7.2!I33+ГО.7.3!I33</f>
        <v>0</v>
      </c>
      <c r="J33" s="524">
        <f>ГО.7.1!J33+ГО.7.2!J33+ГО.7.3!J33</f>
        <v>0</v>
      </c>
      <c r="K33" s="524">
        <f>ГО.7.1!K33+ГО.7.2!K33+ГО.7.3!K33</f>
        <v>0</v>
      </c>
      <c r="L33" s="524">
        <f>ГО.7.1!L33+ГО.7.2!L33+ГО.7.3!L33</f>
        <v>0</v>
      </c>
      <c r="M33" s="524">
        <f>ГО.7.1!M33+ГО.7.2!M33+ГО.7.3!M33</f>
        <v>0</v>
      </c>
      <c r="N33" s="524">
        <f>ГО.7.1!N33+ГО.7.2!N33+ГО.7.3!N33</f>
        <v>0</v>
      </c>
      <c r="O33" s="524">
        <f>ГО.7.1!O33+ГО.7.2!O33+ГО.7.3!O33</f>
        <v>0</v>
      </c>
      <c r="P33" s="524">
        <f>ГО.7.1!P33+ГО.7.2!P33+ГО.7.3!P33</f>
        <v>0</v>
      </c>
      <c r="Q33" s="524">
        <f>ГО.7.1!Q33+ГО.7.2!Q33+ГО.7.3!Q33</f>
        <v>0</v>
      </c>
      <c r="R33" s="524">
        <f>ГО.7.1!R33+ГО.7.2!R33+ГО.7.3!R33</f>
        <v>0</v>
      </c>
      <c r="S33" s="524">
        <f>ГО.7.1!S33+ГО.7.2!S33+ГО.7.3!S33</f>
        <v>0</v>
      </c>
      <c r="T33" s="524">
        <f>ГО.7.1!T33+ГО.7.2!T33+ГО.7.3!T33</f>
        <v>0</v>
      </c>
      <c r="U33" s="524">
        <f>ГО.7.1!U33+ГО.7.2!U33+ГО.7.3!U33</f>
        <v>0</v>
      </c>
      <c r="V33" s="524">
        <f>ГО.7.1!V33+ГО.7.2!V33+ГО.7.3!V33</f>
        <v>0</v>
      </c>
      <c r="W33" s="524">
        <f>ГО.7.1!W33+ГО.7.2!W33+ГО.7.3!W33</f>
        <v>0</v>
      </c>
      <c r="X33" s="524">
        <f>ГО.7.1!X33+ГО.7.2!X33+ГО.7.3!X33</f>
        <v>0</v>
      </c>
      <c r="Y33" s="524">
        <f>ГО.7.1!Y33+ГО.7.2!Y33+ГО.7.3!Y33</f>
        <v>0</v>
      </c>
    </row>
    <row r="34" spans="1:25" s="460" customFormat="1">
      <c r="A34" s="407" t="s">
        <v>1055</v>
      </c>
      <c r="B34" s="524">
        <f>ГО.7.1!B34+ГО.7.2!B34+ГО.7.3!B34</f>
        <v>0</v>
      </c>
      <c r="C34" s="524">
        <f>ГО.7.1!C34+ГО.7.2!C34+ГО.7.3!C34</f>
        <v>0</v>
      </c>
      <c r="D34" s="524">
        <f>ГО.7.1!D34+ГО.7.2!D34+ГО.7.3!D34</f>
        <v>0</v>
      </c>
      <c r="E34" s="524">
        <f>ГО.7.1!E34+ГО.7.2!E34+ГО.7.3!E34</f>
        <v>0</v>
      </c>
      <c r="F34" s="524">
        <f>ГО.7.1!F34+ГО.7.2!F34+ГО.7.3!F34</f>
        <v>0</v>
      </c>
      <c r="G34" s="524">
        <f>ГО.7.1!G34+ГО.7.2!G34+ГО.7.3!G34</f>
        <v>0</v>
      </c>
      <c r="H34" s="524">
        <f>ГО.7.1!H34+ГО.7.2!H34+ГО.7.3!H34</f>
        <v>0</v>
      </c>
      <c r="I34" s="524">
        <f>ГО.7.1!I34+ГО.7.2!I34+ГО.7.3!I34</f>
        <v>0</v>
      </c>
      <c r="J34" s="524">
        <f>ГО.7.1!J34+ГО.7.2!J34+ГО.7.3!J34</f>
        <v>0</v>
      </c>
      <c r="K34" s="524">
        <f>ГО.7.1!K34+ГО.7.2!K34+ГО.7.3!K34</f>
        <v>0</v>
      </c>
      <c r="L34" s="524">
        <f>ГО.7.1!L34+ГО.7.2!L34+ГО.7.3!L34</f>
        <v>0</v>
      </c>
      <c r="M34" s="524">
        <f>ГО.7.1!M34+ГО.7.2!M34+ГО.7.3!M34</f>
        <v>0</v>
      </c>
      <c r="N34" s="524">
        <f>ГО.7.1!N34+ГО.7.2!N34+ГО.7.3!N34</f>
        <v>0</v>
      </c>
      <c r="O34" s="524">
        <f>ГО.7.1!O34+ГО.7.2!O34+ГО.7.3!O34</f>
        <v>0</v>
      </c>
      <c r="P34" s="524">
        <f>ГО.7.1!P34+ГО.7.2!P34+ГО.7.3!P34</f>
        <v>0</v>
      </c>
      <c r="Q34" s="524">
        <f>ГО.7.1!Q34+ГО.7.2!Q34+ГО.7.3!Q34</f>
        <v>0</v>
      </c>
      <c r="R34" s="524">
        <f>ГО.7.1!R34+ГО.7.2!R34+ГО.7.3!R34</f>
        <v>0</v>
      </c>
      <c r="S34" s="524">
        <f>ГО.7.1!S34+ГО.7.2!S34+ГО.7.3!S34</f>
        <v>0</v>
      </c>
      <c r="T34" s="524">
        <f>ГО.7.1!T34+ГО.7.2!T34+ГО.7.3!T34</f>
        <v>0</v>
      </c>
      <c r="U34" s="524">
        <f>ГО.7.1!U34+ГО.7.2!U34+ГО.7.3!U34</f>
        <v>0</v>
      </c>
      <c r="V34" s="524">
        <f>ГО.7.1!V34+ГО.7.2!V34+ГО.7.3!V34</f>
        <v>0</v>
      </c>
      <c r="W34" s="524">
        <f>ГО.7.1!W34+ГО.7.2!W34+ГО.7.3!W34</f>
        <v>0</v>
      </c>
      <c r="X34" s="524">
        <f>ГО.7.1!X34+ГО.7.2!X34+ГО.7.3!X34</f>
        <v>0</v>
      </c>
      <c r="Y34" s="524">
        <f>ГО.7.1!Y34+ГО.7.2!Y34+ГО.7.3!Y34</f>
        <v>0</v>
      </c>
    </row>
    <row r="35" spans="1:25" s="460" customFormat="1">
      <c r="A35" s="407" t="s">
        <v>1056</v>
      </c>
      <c r="B35" s="524">
        <f>ГО.7.1!B35+ГО.7.2!B35+ГО.7.3!B35</f>
        <v>0</v>
      </c>
      <c r="C35" s="524">
        <f>ГО.7.1!C35+ГО.7.2!C35+ГО.7.3!C35</f>
        <v>0</v>
      </c>
      <c r="D35" s="524">
        <f>ГО.7.1!D35+ГО.7.2!D35+ГО.7.3!D35</f>
        <v>0</v>
      </c>
      <c r="E35" s="524">
        <f>ГО.7.1!E35+ГО.7.2!E35+ГО.7.3!E35</f>
        <v>0</v>
      </c>
      <c r="F35" s="524">
        <f>ГО.7.1!F35+ГО.7.2!F35+ГО.7.3!F35</f>
        <v>0</v>
      </c>
      <c r="G35" s="524">
        <f>ГО.7.1!G35+ГО.7.2!G35+ГО.7.3!G35</f>
        <v>0</v>
      </c>
      <c r="H35" s="524">
        <f>ГО.7.1!H35+ГО.7.2!H35+ГО.7.3!H35</f>
        <v>0</v>
      </c>
      <c r="I35" s="524">
        <f>ГО.7.1!I35+ГО.7.2!I35+ГО.7.3!I35</f>
        <v>0</v>
      </c>
      <c r="J35" s="524">
        <f>ГО.7.1!J35+ГО.7.2!J35+ГО.7.3!J35</f>
        <v>0</v>
      </c>
      <c r="K35" s="524">
        <f>ГО.7.1!K35+ГО.7.2!K35+ГО.7.3!K35</f>
        <v>0</v>
      </c>
      <c r="L35" s="524">
        <f>ГО.7.1!L35+ГО.7.2!L35+ГО.7.3!L35</f>
        <v>0</v>
      </c>
      <c r="M35" s="524">
        <f>ГО.7.1!M35+ГО.7.2!M35+ГО.7.3!M35</f>
        <v>0</v>
      </c>
      <c r="N35" s="524">
        <f>ГО.7.1!N35+ГО.7.2!N35+ГО.7.3!N35</f>
        <v>0</v>
      </c>
      <c r="O35" s="524">
        <f>ГО.7.1!O35+ГО.7.2!O35+ГО.7.3!O35</f>
        <v>0</v>
      </c>
      <c r="P35" s="524">
        <f>ГО.7.1!P35+ГО.7.2!P35+ГО.7.3!P35</f>
        <v>0</v>
      </c>
      <c r="Q35" s="524">
        <f>ГО.7.1!Q35+ГО.7.2!Q35+ГО.7.3!Q35</f>
        <v>0</v>
      </c>
      <c r="R35" s="524">
        <f>ГО.7.1!R35+ГО.7.2!R35+ГО.7.3!R35</f>
        <v>0</v>
      </c>
      <c r="S35" s="524">
        <f>ГО.7.1!S35+ГО.7.2!S35+ГО.7.3!S35</f>
        <v>0</v>
      </c>
      <c r="T35" s="524">
        <f>ГО.7.1!T35+ГО.7.2!T35+ГО.7.3!T35</f>
        <v>0</v>
      </c>
      <c r="U35" s="524">
        <f>ГО.7.1!U35+ГО.7.2!U35+ГО.7.3!U35</f>
        <v>0</v>
      </c>
      <c r="V35" s="524">
        <f>ГО.7.1!V35+ГО.7.2!V35+ГО.7.3!V35</f>
        <v>0</v>
      </c>
      <c r="W35" s="524">
        <f>ГО.7.1!W35+ГО.7.2!W35+ГО.7.3!W35</f>
        <v>0</v>
      </c>
      <c r="X35" s="524">
        <f>ГО.7.1!X35+ГО.7.2!X35+ГО.7.3!X35</f>
        <v>0</v>
      </c>
      <c r="Y35" s="524">
        <f>ГО.7.1!Y35+ГО.7.2!Y35+ГО.7.3!Y35</f>
        <v>0</v>
      </c>
    </row>
    <row r="36" spans="1:25" s="460" customFormat="1">
      <c r="A36" s="407" t="s">
        <v>1057</v>
      </c>
      <c r="B36" s="524">
        <f>ГО.7.1!B36+ГО.7.2!B36+ГО.7.3!B36</f>
        <v>0</v>
      </c>
      <c r="C36" s="524">
        <f>ГО.7.1!C36+ГО.7.2!C36+ГО.7.3!C36</f>
        <v>0</v>
      </c>
      <c r="D36" s="524">
        <f>ГО.7.1!D36+ГО.7.2!D36+ГО.7.3!D36</f>
        <v>0</v>
      </c>
      <c r="E36" s="524">
        <f>ГО.7.1!E36+ГО.7.2!E36+ГО.7.3!E36</f>
        <v>0</v>
      </c>
      <c r="F36" s="524">
        <f>ГО.7.1!F36+ГО.7.2!F36+ГО.7.3!F36</f>
        <v>0</v>
      </c>
      <c r="G36" s="524">
        <f>ГО.7.1!G36+ГО.7.2!G36+ГО.7.3!G36</f>
        <v>0</v>
      </c>
      <c r="H36" s="524">
        <f>ГО.7.1!H36+ГО.7.2!H36+ГО.7.3!H36</f>
        <v>0</v>
      </c>
      <c r="I36" s="524">
        <f>ГО.7.1!I36+ГО.7.2!I36+ГО.7.3!I36</f>
        <v>0</v>
      </c>
      <c r="J36" s="524">
        <f>ГО.7.1!J36+ГО.7.2!J36+ГО.7.3!J36</f>
        <v>0</v>
      </c>
      <c r="K36" s="524">
        <f>ГО.7.1!K36+ГО.7.2!K36+ГО.7.3!K36</f>
        <v>0</v>
      </c>
      <c r="L36" s="524">
        <f>ГО.7.1!L36+ГО.7.2!L36+ГО.7.3!L36</f>
        <v>0</v>
      </c>
      <c r="M36" s="524">
        <f>ГО.7.1!M36+ГО.7.2!M36+ГО.7.3!M36</f>
        <v>0</v>
      </c>
      <c r="N36" s="524">
        <f>ГО.7.1!N36+ГО.7.2!N36+ГО.7.3!N36</f>
        <v>0</v>
      </c>
      <c r="O36" s="524">
        <f>ГО.7.1!O36+ГО.7.2!O36+ГО.7.3!O36</f>
        <v>0</v>
      </c>
      <c r="P36" s="524">
        <f>ГО.7.1!P36+ГО.7.2!P36+ГО.7.3!P36</f>
        <v>0</v>
      </c>
      <c r="Q36" s="524">
        <f>ГО.7.1!Q36+ГО.7.2!Q36+ГО.7.3!Q36</f>
        <v>0</v>
      </c>
      <c r="R36" s="524">
        <f>ГО.7.1!R36+ГО.7.2!R36+ГО.7.3!R36</f>
        <v>0</v>
      </c>
      <c r="S36" s="524">
        <f>ГО.7.1!S36+ГО.7.2!S36+ГО.7.3!S36</f>
        <v>0</v>
      </c>
      <c r="T36" s="524">
        <f>ГО.7.1!T36+ГО.7.2!T36+ГО.7.3!T36</f>
        <v>0</v>
      </c>
      <c r="U36" s="524">
        <f>ГО.7.1!U36+ГО.7.2!U36+ГО.7.3!U36</f>
        <v>0</v>
      </c>
      <c r="V36" s="524">
        <f>ГО.7.1!V36+ГО.7.2!V36+ГО.7.3!V36</f>
        <v>0</v>
      </c>
      <c r="W36" s="524">
        <f>ГО.7.1!W36+ГО.7.2!W36+ГО.7.3!W36</f>
        <v>0</v>
      </c>
      <c r="X36" s="524">
        <f>ГО.7.1!X36+ГО.7.2!X36+ГО.7.3!X36</f>
        <v>0</v>
      </c>
      <c r="Y36" s="524">
        <f>ГО.7.1!Y36+ГО.7.2!Y36+ГО.7.3!Y36</f>
        <v>0</v>
      </c>
    </row>
    <row r="37" spans="1:25" s="460" customFormat="1">
      <c r="A37" s="105" t="s">
        <v>1058</v>
      </c>
      <c r="B37" s="552">
        <f>ГО.7.1!B37+ГО.7.2!B37+ГО.7.3!B37</f>
        <v>0</v>
      </c>
      <c r="C37" s="552">
        <f>ГО.7.1!C37+ГО.7.2!C37+ГО.7.3!C37</f>
        <v>0</v>
      </c>
      <c r="D37" s="552">
        <f>ГО.7.1!D37+ГО.7.2!D37+ГО.7.3!D37</f>
        <v>0</v>
      </c>
      <c r="E37" s="552">
        <f>ГО.7.1!E37+ГО.7.2!E37+ГО.7.3!E37</f>
        <v>0</v>
      </c>
      <c r="F37" s="552">
        <f>ГО.7.1!F37+ГО.7.2!F37+ГО.7.3!F37</f>
        <v>0</v>
      </c>
      <c r="G37" s="552">
        <f>ГО.7.1!G37+ГО.7.2!G37+ГО.7.3!G37</f>
        <v>0</v>
      </c>
      <c r="H37" s="552">
        <f>ГО.7.1!H37+ГО.7.2!H37+ГО.7.3!H37</f>
        <v>0</v>
      </c>
      <c r="I37" s="552">
        <f>ГО.7.1!I37+ГО.7.2!I37+ГО.7.3!I37</f>
        <v>0</v>
      </c>
      <c r="J37" s="552">
        <f>ГО.7.1!J37+ГО.7.2!J37+ГО.7.3!J37</f>
        <v>0</v>
      </c>
      <c r="K37" s="552">
        <f>ГО.7.1!K37+ГО.7.2!K37+ГО.7.3!K37</f>
        <v>0</v>
      </c>
      <c r="L37" s="552">
        <f>ГО.7.1!L37+ГО.7.2!L37+ГО.7.3!L37</f>
        <v>0</v>
      </c>
      <c r="M37" s="552">
        <f>ГО.7.1!M37+ГО.7.2!M37+ГО.7.3!M37</f>
        <v>0</v>
      </c>
      <c r="N37" s="552">
        <f>ГО.7.1!N37+ГО.7.2!N37+ГО.7.3!N37</f>
        <v>0</v>
      </c>
      <c r="O37" s="552">
        <f>ГО.7.1!O37+ГО.7.2!O37+ГО.7.3!O37</f>
        <v>0</v>
      </c>
      <c r="P37" s="552">
        <f>ГО.7.1!P37+ГО.7.2!P37+ГО.7.3!P37</f>
        <v>0</v>
      </c>
      <c r="Q37" s="552">
        <f>ГО.7.1!Q37+ГО.7.2!Q37+ГО.7.3!Q37</f>
        <v>0</v>
      </c>
      <c r="R37" s="552">
        <f>ГО.7.1!R37+ГО.7.2!R37+ГО.7.3!R37</f>
        <v>0</v>
      </c>
      <c r="S37" s="552">
        <f>ГО.7.1!S37+ГО.7.2!S37+ГО.7.3!S37</f>
        <v>0</v>
      </c>
      <c r="T37" s="552">
        <f>ГО.7.1!T37+ГО.7.2!T37+ГО.7.3!T37</f>
        <v>0</v>
      </c>
      <c r="U37" s="552">
        <f>ГО.7.1!U37+ГО.7.2!U37+ГО.7.3!U37</f>
        <v>0</v>
      </c>
      <c r="V37" s="552">
        <f>ГО.7.1!V37+ГО.7.2!V37+ГО.7.3!V37</f>
        <v>0</v>
      </c>
      <c r="W37" s="552">
        <f>ГО.7.1!W37+ГО.7.2!W37+ГО.7.3!W37</f>
        <v>0</v>
      </c>
      <c r="X37" s="552">
        <f>ГО.7.1!X37+ГО.7.2!X37+ГО.7.3!X37</f>
        <v>0</v>
      </c>
      <c r="Y37" s="552">
        <f>ГО.7.1!Y37+ГО.7.2!Y37+ГО.7.3!Y37</f>
        <v>0</v>
      </c>
    </row>
    <row r="38" spans="1:25" ht="15.75" customHeight="1">
      <c r="A38" s="719" t="s">
        <v>1077</v>
      </c>
      <c r="B38" s="452"/>
      <c r="C38" s="452"/>
      <c r="D38" s="729" t="s">
        <v>1078</v>
      </c>
      <c r="E38" s="730"/>
      <c r="F38" s="731"/>
      <c r="G38" s="451"/>
      <c r="H38" s="85"/>
      <c r="I38" s="85"/>
      <c r="J38" s="85"/>
      <c r="K38" s="85"/>
      <c r="L38" s="85"/>
      <c r="M38" s="756" t="s">
        <v>1076</v>
      </c>
      <c r="N38" s="757"/>
      <c r="O38" s="757"/>
      <c r="P38" s="85"/>
      <c r="Q38" s="85"/>
      <c r="R38" s="85"/>
      <c r="S38" s="85"/>
      <c r="T38" s="87"/>
      <c r="U38" s="87"/>
      <c r="V38" s="87"/>
      <c r="W38" s="87"/>
      <c r="X38" s="87"/>
      <c r="Y38" s="87"/>
    </row>
    <row r="39" spans="1:25">
      <c r="A39" s="461"/>
      <c r="B39" s="462"/>
      <c r="C39" s="462"/>
      <c r="D39" s="462"/>
      <c r="E39" s="462"/>
      <c r="F39" s="462"/>
      <c r="G39" s="462"/>
      <c r="H39" s="462"/>
      <c r="I39" s="462"/>
      <c r="J39" s="462"/>
      <c r="K39" s="462"/>
      <c r="L39" s="462"/>
      <c r="M39" s="462"/>
      <c r="N39" s="462"/>
      <c r="O39" s="462"/>
      <c r="P39" s="462"/>
      <c r="Q39" s="462"/>
      <c r="R39" s="462"/>
      <c r="S39" s="462"/>
    </row>
    <row r="40" spans="1:25">
      <c r="A40" s="461"/>
      <c r="B40" s="462"/>
      <c r="C40" s="462"/>
      <c r="D40" s="462"/>
      <c r="E40" s="462"/>
      <c r="F40" s="462"/>
      <c r="G40" s="462"/>
      <c r="H40" s="462"/>
      <c r="I40" s="462"/>
      <c r="J40" s="462"/>
      <c r="K40" s="462"/>
      <c r="L40" s="462"/>
      <c r="M40" s="462"/>
      <c r="N40" s="462"/>
      <c r="O40" s="462"/>
      <c r="P40" s="462"/>
      <c r="Q40" s="462"/>
      <c r="R40" s="462"/>
      <c r="S40" s="462"/>
    </row>
    <row r="41" spans="1:25">
      <c r="A41" s="461"/>
      <c r="B41" s="462"/>
      <c r="C41" s="462"/>
      <c r="D41" s="462"/>
      <c r="E41" s="462"/>
      <c r="F41" s="462"/>
      <c r="G41" s="462"/>
      <c r="H41" s="462"/>
      <c r="I41" s="462"/>
      <c r="J41" s="462"/>
      <c r="K41" s="462"/>
      <c r="L41" s="462"/>
      <c r="M41" s="462"/>
      <c r="N41" s="462"/>
      <c r="O41" s="462"/>
      <c r="P41" s="462"/>
      <c r="Q41" s="462"/>
      <c r="R41" s="462"/>
      <c r="S41" s="462"/>
    </row>
    <row r="42" spans="1:25">
      <c r="A42" s="463"/>
      <c r="B42" s="462"/>
      <c r="C42" s="462"/>
      <c r="D42" s="462"/>
      <c r="E42" s="462"/>
      <c r="F42" s="462"/>
      <c r="G42" s="462"/>
      <c r="H42" s="462"/>
      <c r="I42" s="462"/>
      <c r="J42" s="462"/>
      <c r="K42" s="462"/>
      <c r="L42" s="462"/>
      <c r="M42" s="462"/>
      <c r="N42" s="462"/>
      <c r="O42" s="462"/>
      <c r="P42" s="462"/>
      <c r="Q42" s="462"/>
      <c r="R42" s="462"/>
      <c r="S42" s="462"/>
    </row>
    <row r="43" spans="1:25">
      <c r="A43" s="463"/>
      <c r="B43" s="462"/>
      <c r="C43" s="462"/>
      <c r="D43" s="462"/>
      <c r="E43" s="462"/>
      <c r="F43" s="462"/>
      <c r="G43" s="462"/>
      <c r="H43" s="462"/>
      <c r="I43" s="462"/>
      <c r="J43" s="462"/>
      <c r="K43" s="462"/>
      <c r="L43" s="462"/>
      <c r="M43" s="462"/>
      <c r="N43" s="462"/>
      <c r="O43" s="462"/>
      <c r="P43" s="462"/>
      <c r="Q43" s="462"/>
      <c r="R43" s="462"/>
      <c r="S43" s="462"/>
    </row>
    <row r="44" spans="1:25">
      <c r="A44" s="463"/>
      <c r="B44" s="462"/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462"/>
      <c r="P44" s="462"/>
      <c r="Q44" s="462"/>
      <c r="R44" s="462"/>
      <c r="S44" s="462"/>
    </row>
    <row r="45" spans="1:25">
      <c r="A45" s="463"/>
      <c r="B45" s="462"/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  <c r="O45" s="462"/>
      <c r="P45" s="462"/>
      <c r="Q45" s="462"/>
      <c r="R45" s="462"/>
      <c r="S45" s="462"/>
    </row>
    <row r="46" spans="1:25">
      <c r="B46" s="462"/>
      <c r="C46" s="462"/>
      <c r="D46" s="462"/>
      <c r="E46" s="462"/>
      <c r="F46" s="462"/>
      <c r="G46" s="462"/>
      <c r="H46" s="462"/>
      <c r="I46" s="462"/>
      <c r="J46" s="462"/>
      <c r="K46" s="462"/>
      <c r="L46" s="462"/>
      <c r="M46" s="462"/>
      <c r="N46" s="462"/>
      <c r="O46" s="462"/>
      <c r="P46" s="462"/>
      <c r="Q46" s="462"/>
      <c r="R46" s="462"/>
      <c r="S46" s="462"/>
    </row>
    <row r="47" spans="1:25">
      <c r="I47" s="464"/>
      <c r="J47" s="464"/>
    </row>
    <row r="48" spans="1:25">
      <c r="B48" s="462"/>
      <c r="C48" s="462"/>
    </row>
  </sheetData>
  <sheetProtection algorithmName="SHA-512" hashValue="4xmSz7AkQXeLGKz60l0KXk7lFT2/T4uYnBJHpd7GxyH+2gg1V3pR572lKGozs3BiwnqpfNimRdzh455A8IA14Q==" saltValue="tgxpnsN8iA8xMEVjAwnSCw==" spinCount="100000" sheet="1" objects="1" scenarios="1"/>
  <mergeCells count="19">
    <mergeCell ref="B1:X1"/>
    <mergeCell ref="A6:A7"/>
    <mergeCell ref="B6:B7"/>
    <mergeCell ref="C6:D6"/>
    <mergeCell ref="E6:E7"/>
    <mergeCell ref="F6:G6"/>
    <mergeCell ref="H6:H7"/>
    <mergeCell ref="I6:J6"/>
    <mergeCell ref="K6:L6"/>
    <mergeCell ref="A5:Y5"/>
    <mergeCell ref="D38:F38"/>
    <mergeCell ref="M38:O38"/>
    <mergeCell ref="X6:Y6"/>
    <mergeCell ref="M6:N6"/>
    <mergeCell ref="O6:P6"/>
    <mergeCell ref="Q6:Q7"/>
    <mergeCell ref="R6:T6"/>
    <mergeCell ref="U6:U7"/>
    <mergeCell ref="V6:W6"/>
  </mergeCells>
  <phoneticPr fontId="0" type="noConversion"/>
  <printOptions horizontalCentered="1" verticalCentered="1"/>
  <pageMargins left="0.23622047244094491" right="0.23622047244094491" top="0.31496062992125984" bottom="0.47244094488188981" header="0.19685039370078741" footer="0.23622047244094491"/>
  <pageSetup paperSize="9" scale="31" orientation="landscape" horizontalDpi="300" verticalDpi="300" r:id="rId1"/>
  <headerFooter alignWithMargins="0">
    <oddHeader xml:space="preserve">&amp;C&amp;"Times New Roman,Regular"
</oddHeader>
    <oddFooter xml:space="preserve">&amp;C&amp;"Times New Roman,Regular"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22"/>
  </sheetPr>
  <dimension ref="A1:Y48"/>
  <sheetViews>
    <sheetView view="pageBreakPreview" topLeftCell="A15" zoomScale="70" zoomScaleNormal="100" zoomScaleSheetLayoutView="70" workbookViewId="0">
      <selection activeCell="A38" sqref="A38:O38"/>
    </sheetView>
  </sheetViews>
  <sheetFormatPr defaultColWidth="11.42578125" defaultRowHeight="15.75"/>
  <cols>
    <col min="1" max="1" width="64.85546875" style="454" customWidth="1"/>
    <col min="2" max="2" width="27.85546875" style="454" customWidth="1"/>
    <col min="3" max="4" width="13.85546875" style="454" customWidth="1"/>
    <col min="5" max="5" width="20.42578125" style="454" customWidth="1"/>
    <col min="6" max="7" width="13.85546875" style="454" customWidth="1"/>
    <col min="8" max="8" width="23.28515625" style="454" customWidth="1"/>
    <col min="9" max="16" width="13.85546875" style="454" customWidth="1"/>
    <col min="17" max="17" width="23.42578125" style="454" customWidth="1"/>
    <col min="18" max="18" width="13.85546875" style="454" customWidth="1"/>
    <col min="19" max="19" width="17.42578125" style="454" customWidth="1"/>
    <col min="20" max="20" width="13.85546875" style="454" customWidth="1"/>
    <col min="21" max="21" width="17.140625" style="454" customWidth="1"/>
    <col min="22" max="22" width="13.85546875" style="454" customWidth="1"/>
    <col min="23" max="23" width="23.28515625" style="454" customWidth="1"/>
    <col min="24" max="24" width="13.85546875" style="454" customWidth="1"/>
    <col min="25" max="25" width="22.5703125" style="454" customWidth="1"/>
    <col min="26" max="16384" width="11.42578125" style="454"/>
  </cols>
  <sheetData>
    <row r="1" spans="1:25">
      <c r="A1" s="453" t="str">
        <f>"застраховател: "&amp;Navig!B2</f>
        <v>застраховател: Наименование</v>
      </c>
      <c r="B1" s="784" t="str">
        <f>"СПРАВКА № ГО.7.1: ПАСИВНО ПРЕЗАСТРАХОВАНЕ КЪМ 31.12."&amp;Navig!B3&amp;" ГОДИНА - ЗА ПРЕЗАСТРАХОВАТЕЛИ С ИНВЕСТИЦИОНЕН КРЕДИТЕН РЕЙТИНГ"</f>
        <v>СПРАВКА № ГО.7.1: ПАСИВНО ПРЕЗАСТРАХОВАНЕ КЪМ 31.12.2017 ГОДИНА - ЗА ПРЕЗАСТРАХОВАТЕЛИ С ИНВЕСТИЦИОНЕН КРЕДИТЕН РЕЙТИНГ</v>
      </c>
      <c r="C1" s="784"/>
      <c r="D1" s="784"/>
      <c r="E1" s="784"/>
      <c r="F1" s="784"/>
      <c r="G1" s="784"/>
      <c r="H1" s="784"/>
      <c r="I1" s="784"/>
      <c r="J1" s="784"/>
      <c r="K1" s="784"/>
      <c r="L1" s="784"/>
      <c r="M1" s="784"/>
      <c r="N1" s="784"/>
      <c r="O1" s="784"/>
      <c r="P1" s="784"/>
      <c r="Q1" s="784"/>
      <c r="R1" s="784"/>
      <c r="S1" s="784"/>
      <c r="T1" s="784"/>
      <c r="U1" s="784"/>
      <c r="V1" s="784"/>
      <c r="W1" s="784"/>
      <c r="X1" s="784"/>
    </row>
    <row r="2" spans="1:25">
      <c r="A2" s="453"/>
      <c r="B2" s="546"/>
      <c r="C2" s="546"/>
      <c r="D2" s="546"/>
      <c r="E2" s="546"/>
      <c r="F2" s="546"/>
      <c r="G2" s="546"/>
      <c r="H2" s="546"/>
      <c r="I2" s="546"/>
      <c r="J2" s="546"/>
      <c r="K2" s="546"/>
      <c r="L2" s="546"/>
      <c r="M2" s="546"/>
      <c r="N2" s="546"/>
      <c r="O2" s="546"/>
      <c r="P2" s="546"/>
      <c r="Q2" s="546"/>
      <c r="R2" s="546"/>
      <c r="S2" s="546"/>
      <c r="T2" s="546"/>
      <c r="U2" s="546"/>
      <c r="V2" s="546"/>
      <c r="W2" s="546"/>
      <c r="X2" s="546"/>
    </row>
    <row r="3" spans="1:25" hidden="1">
      <c r="A3" s="453"/>
      <c r="B3" s="546"/>
      <c r="C3" s="546"/>
      <c r="D3" s="546"/>
      <c r="E3" s="546"/>
      <c r="F3" s="546"/>
      <c r="G3" s="546"/>
      <c r="H3" s="546"/>
      <c r="I3" s="546"/>
      <c r="J3" s="546"/>
      <c r="K3" s="546"/>
      <c r="L3" s="546"/>
      <c r="M3" s="546"/>
      <c r="N3" s="546"/>
      <c r="O3" s="546"/>
      <c r="P3" s="546"/>
      <c r="Q3" s="546"/>
      <c r="R3" s="546"/>
      <c r="S3" s="546"/>
      <c r="T3" s="546"/>
      <c r="U3" s="546"/>
      <c r="V3" s="546"/>
      <c r="W3" s="546"/>
      <c r="X3" s="546"/>
    </row>
    <row r="4" spans="1:25" hidden="1">
      <c r="A4" s="453"/>
      <c r="B4" s="546"/>
      <c r="C4" s="546"/>
      <c r="D4" s="546"/>
      <c r="E4" s="546"/>
      <c r="F4" s="546"/>
      <c r="G4" s="546"/>
      <c r="H4" s="546"/>
      <c r="I4" s="546"/>
      <c r="J4" s="546"/>
      <c r="K4" s="546"/>
      <c r="L4" s="546"/>
      <c r="M4" s="546"/>
      <c r="N4" s="546"/>
      <c r="O4" s="546"/>
      <c r="P4" s="546"/>
      <c r="Q4" s="546"/>
      <c r="R4" s="546"/>
      <c r="S4" s="546"/>
      <c r="T4" s="546"/>
      <c r="U4" s="546"/>
      <c r="V4" s="546"/>
      <c r="W4" s="546"/>
      <c r="X4" s="546"/>
    </row>
    <row r="5" spans="1:25" hidden="1">
      <c r="A5" s="455"/>
      <c r="B5" s="785"/>
      <c r="C5" s="785"/>
      <c r="D5" s="785"/>
      <c r="E5" s="785"/>
      <c r="F5" s="785"/>
      <c r="G5" s="785"/>
      <c r="H5" s="785"/>
      <c r="I5" s="785"/>
      <c r="J5" s="785"/>
      <c r="K5" s="785"/>
      <c r="L5" s="785"/>
      <c r="M5" s="785"/>
      <c r="N5" s="785"/>
      <c r="O5" s="785"/>
      <c r="P5" s="785"/>
      <c r="Q5" s="455"/>
      <c r="R5" s="455"/>
      <c r="S5" s="455"/>
    </row>
    <row r="6" spans="1:25" s="456" customFormat="1" ht="125.45" customHeight="1">
      <c r="A6" s="759" t="s">
        <v>1209</v>
      </c>
      <c r="B6" s="759" t="s">
        <v>951</v>
      </c>
      <c r="C6" s="759" t="s">
        <v>1092</v>
      </c>
      <c r="D6" s="759"/>
      <c r="E6" s="759" t="s">
        <v>892</v>
      </c>
      <c r="F6" s="759" t="s">
        <v>1273</v>
      </c>
      <c r="G6" s="759"/>
      <c r="H6" s="781" t="s">
        <v>1126</v>
      </c>
      <c r="I6" s="759" t="s">
        <v>1093</v>
      </c>
      <c r="J6" s="759"/>
      <c r="K6" s="759" t="s">
        <v>1069</v>
      </c>
      <c r="L6" s="759"/>
      <c r="M6" s="759" t="s">
        <v>1091</v>
      </c>
      <c r="N6" s="759"/>
      <c r="O6" s="759" t="s">
        <v>1111</v>
      </c>
      <c r="P6" s="759"/>
      <c r="Q6" s="781" t="s">
        <v>1127</v>
      </c>
      <c r="R6" s="759" t="s">
        <v>1112</v>
      </c>
      <c r="S6" s="759"/>
      <c r="T6" s="759"/>
      <c r="U6" s="781" t="s">
        <v>1128</v>
      </c>
      <c r="V6" s="759" t="s">
        <v>1129</v>
      </c>
      <c r="W6" s="759"/>
      <c r="X6" s="759" t="s">
        <v>1130</v>
      </c>
      <c r="Y6" s="759"/>
    </row>
    <row r="7" spans="1:25" s="460" customFormat="1" ht="47.25">
      <c r="A7" s="759"/>
      <c r="B7" s="759"/>
      <c r="C7" s="458" t="s">
        <v>1070</v>
      </c>
      <c r="D7" s="459" t="s">
        <v>952</v>
      </c>
      <c r="E7" s="759"/>
      <c r="F7" s="458" t="s">
        <v>1070</v>
      </c>
      <c r="G7" s="459" t="s">
        <v>952</v>
      </c>
      <c r="H7" s="781"/>
      <c r="I7" s="458" t="s">
        <v>1070</v>
      </c>
      <c r="J7" s="459" t="s">
        <v>952</v>
      </c>
      <c r="K7" s="458" t="s">
        <v>1070</v>
      </c>
      <c r="L7" s="459" t="s">
        <v>952</v>
      </c>
      <c r="M7" s="458" t="s">
        <v>1070</v>
      </c>
      <c r="N7" s="459" t="s">
        <v>952</v>
      </c>
      <c r="O7" s="458" t="s">
        <v>1070</v>
      </c>
      <c r="P7" s="459" t="s">
        <v>952</v>
      </c>
      <c r="Q7" s="781"/>
      <c r="R7" s="458" t="s">
        <v>1070</v>
      </c>
      <c r="S7" s="458" t="s">
        <v>508</v>
      </c>
      <c r="T7" s="459" t="s">
        <v>952</v>
      </c>
      <c r="U7" s="781"/>
      <c r="V7" s="458" t="s">
        <v>1070</v>
      </c>
      <c r="W7" s="459" t="s">
        <v>953</v>
      </c>
      <c r="X7" s="458" t="s">
        <v>1070</v>
      </c>
      <c r="Y7" s="459" t="s">
        <v>954</v>
      </c>
    </row>
    <row r="8" spans="1:25" s="460" customFormat="1">
      <c r="A8" s="407" t="s">
        <v>1040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</row>
    <row r="9" spans="1:25" s="460" customFormat="1" ht="47.25">
      <c r="A9" s="407" t="s">
        <v>867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</row>
    <row r="10" spans="1:25" s="460" customFormat="1">
      <c r="A10" s="407" t="s">
        <v>1041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25" s="460" customFormat="1" ht="31.5">
      <c r="A11" s="407" t="s">
        <v>1042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</row>
    <row r="12" spans="1:25" s="460" customFormat="1">
      <c r="A12" s="407" t="s">
        <v>1043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</row>
    <row r="13" spans="1:25" s="460" customFormat="1">
      <c r="A13" s="407" t="s">
        <v>1044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</row>
    <row r="14" spans="1:25" s="460" customFormat="1">
      <c r="A14" s="407" t="s">
        <v>1045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</row>
    <row r="15" spans="1:25" s="460" customFormat="1">
      <c r="A15" s="407" t="s">
        <v>1046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</row>
    <row r="16" spans="1:25" s="523" customFormat="1">
      <c r="A16" s="407" t="s">
        <v>1047</v>
      </c>
      <c r="B16" s="465">
        <f>SUM(B17:B20)</f>
        <v>0</v>
      </c>
      <c r="C16" s="465">
        <f>SUM(C17:C20)</f>
        <v>0</v>
      </c>
      <c r="D16" s="465">
        <f>SUM(D17:D20)</f>
        <v>0</v>
      </c>
      <c r="E16" s="465">
        <f t="shared" ref="E16:Y16" si="0">SUM(E17:E20)</f>
        <v>0</v>
      </c>
      <c r="F16" s="465">
        <f t="shared" si="0"/>
        <v>0</v>
      </c>
      <c r="G16" s="465">
        <f t="shared" si="0"/>
        <v>0</v>
      </c>
      <c r="H16" s="465">
        <f t="shared" si="0"/>
        <v>0</v>
      </c>
      <c r="I16" s="465">
        <f t="shared" si="0"/>
        <v>0</v>
      </c>
      <c r="J16" s="465">
        <f t="shared" si="0"/>
        <v>0</v>
      </c>
      <c r="K16" s="465">
        <f t="shared" si="0"/>
        <v>0</v>
      </c>
      <c r="L16" s="465">
        <f t="shared" si="0"/>
        <v>0</v>
      </c>
      <c r="M16" s="465">
        <f t="shared" si="0"/>
        <v>0</v>
      </c>
      <c r="N16" s="465">
        <f t="shared" si="0"/>
        <v>0</v>
      </c>
      <c r="O16" s="465">
        <f t="shared" si="0"/>
        <v>0</v>
      </c>
      <c r="P16" s="465">
        <f t="shared" si="0"/>
        <v>0</v>
      </c>
      <c r="Q16" s="465">
        <f t="shared" si="0"/>
        <v>0</v>
      </c>
      <c r="R16" s="465">
        <f t="shared" si="0"/>
        <v>0</v>
      </c>
      <c r="S16" s="465">
        <f t="shared" si="0"/>
        <v>0</v>
      </c>
      <c r="T16" s="465">
        <f t="shared" si="0"/>
        <v>0</v>
      </c>
      <c r="U16" s="465">
        <f t="shared" si="0"/>
        <v>0</v>
      </c>
      <c r="V16" s="465">
        <f t="shared" si="0"/>
        <v>0</v>
      </c>
      <c r="W16" s="465">
        <f t="shared" si="0"/>
        <v>0</v>
      </c>
      <c r="X16" s="465">
        <f t="shared" si="0"/>
        <v>0</v>
      </c>
      <c r="Y16" s="465">
        <f t="shared" si="0"/>
        <v>0</v>
      </c>
    </row>
    <row r="17" spans="1:25" s="460" customFormat="1">
      <c r="A17" s="102" t="s">
        <v>1260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</row>
    <row r="18" spans="1:25" s="460" customFormat="1">
      <c r="A18" s="102" t="s">
        <v>1261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</row>
    <row r="19" spans="1:25" s="460" customFormat="1">
      <c r="A19" s="102" t="s">
        <v>1262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</row>
    <row r="20" spans="1:25" s="460" customFormat="1">
      <c r="A20" s="102" t="s">
        <v>1259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</row>
    <row r="21" spans="1:25" s="523" customFormat="1">
      <c r="A21" s="407" t="s">
        <v>1048</v>
      </c>
      <c r="B21" s="465">
        <f>SUM(B22:B23)</f>
        <v>0</v>
      </c>
      <c r="C21" s="465">
        <f>SUM(C22:C23)</f>
        <v>0</v>
      </c>
      <c r="D21" s="465">
        <f t="shared" ref="D21:Y21" si="1">SUM(D22:D23)</f>
        <v>0</v>
      </c>
      <c r="E21" s="465">
        <f t="shared" si="1"/>
        <v>0</v>
      </c>
      <c r="F21" s="465">
        <f t="shared" si="1"/>
        <v>0</v>
      </c>
      <c r="G21" s="465">
        <f t="shared" si="1"/>
        <v>0</v>
      </c>
      <c r="H21" s="465">
        <f t="shared" si="1"/>
        <v>0</v>
      </c>
      <c r="I21" s="465">
        <f t="shared" si="1"/>
        <v>0</v>
      </c>
      <c r="J21" s="465">
        <f t="shared" si="1"/>
        <v>0</v>
      </c>
      <c r="K21" s="465">
        <f t="shared" si="1"/>
        <v>0</v>
      </c>
      <c r="L21" s="465">
        <f t="shared" si="1"/>
        <v>0</v>
      </c>
      <c r="M21" s="465">
        <f t="shared" si="1"/>
        <v>0</v>
      </c>
      <c r="N21" s="465">
        <f t="shared" si="1"/>
        <v>0</v>
      </c>
      <c r="O21" s="465">
        <f t="shared" si="1"/>
        <v>0</v>
      </c>
      <c r="P21" s="465">
        <f t="shared" si="1"/>
        <v>0</v>
      </c>
      <c r="Q21" s="465">
        <f t="shared" si="1"/>
        <v>0</v>
      </c>
      <c r="R21" s="465">
        <f t="shared" si="1"/>
        <v>0</v>
      </c>
      <c r="S21" s="465">
        <f t="shared" si="1"/>
        <v>0</v>
      </c>
      <c r="T21" s="465">
        <f t="shared" si="1"/>
        <v>0</v>
      </c>
      <c r="U21" s="465">
        <f t="shared" si="1"/>
        <v>0</v>
      </c>
      <c r="V21" s="465">
        <f t="shared" si="1"/>
        <v>0</v>
      </c>
      <c r="W21" s="465">
        <f t="shared" si="1"/>
        <v>0</v>
      </c>
      <c r="X21" s="465">
        <f t="shared" si="1"/>
        <v>0</v>
      </c>
      <c r="Y21" s="465">
        <f t="shared" si="1"/>
        <v>0</v>
      </c>
    </row>
    <row r="22" spans="1:25" s="460" customFormat="1">
      <c r="A22" s="102" t="s">
        <v>1258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</row>
    <row r="23" spans="1:25" s="460" customFormat="1">
      <c r="A23" s="102" t="s">
        <v>1257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</row>
    <row r="24" spans="1:25" s="460" customFormat="1" ht="31.5">
      <c r="A24" s="407" t="s">
        <v>1049</v>
      </c>
      <c r="B24" s="103">
        <f>SUM(B25:B28)</f>
        <v>0</v>
      </c>
      <c r="C24" s="103">
        <f t="shared" ref="C24:Y24" si="2">SUM(C25:C28)</f>
        <v>0</v>
      </c>
      <c r="D24" s="103">
        <f t="shared" si="2"/>
        <v>0</v>
      </c>
      <c r="E24" s="103">
        <f t="shared" si="2"/>
        <v>0</v>
      </c>
      <c r="F24" s="103">
        <f t="shared" si="2"/>
        <v>0</v>
      </c>
      <c r="G24" s="103">
        <f t="shared" si="2"/>
        <v>0</v>
      </c>
      <c r="H24" s="103">
        <f t="shared" si="2"/>
        <v>0</v>
      </c>
      <c r="I24" s="103">
        <f t="shared" si="2"/>
        <v>0</v>
      </c>
      <c r="J24" s="103">
        <f t="shared" si="2"/>
        <v>0</v>
      </c>
      <c r="K24" s="103">
        <f t="shared" si="2"/>
        <v>0</v>
      </c>
      <c r="L24" s="103">
        <f t="shared" si="2"/>
        <v>0</v>
      </c>
      <c r="M24" s="103">
        <f t="shared" si="2"/>
        <v>0</v>
      </c>
      <c r="N24" s="103">
        <f t="shared" si="2"/>
        <v>0</v>
      </c>
      <c r="O24" s="103">
        <f t="shared" si="2"/>
        <v>0</v>
      </c>
      <c r="P24" s="103">
        <f t="shared" si="2"/>
        <v>0</v>
      </c>
      <c r="Q24" s="103">
        <f t="shared" si="2"/>
        <v>0</v>
      </c>
      <c r="R24" s="103">
        <f t="shared" si="2"/>
        <v>0</v>
      </c>
      <c r="S24" s="103">
        <f t="shared" si="2"/>
        <v>0</v>
      </c>
      <c r="T24" s="103">
        <f t="shared" si="2"/>
        <v>0</v>
      </c>
      <c r="U24" s="103">
        <f t="shared" si="2"/>
        <v>0</v>
      </c>
      <c r="V24" s="103">
        <f t="shared" si="2"/>
        <v>0</v>
      </c>
      <c r="W24" s="103">
        <f t="shared" si="2"/>
        <v>0</v>
      </c>
      <c r="X24" s="103">
        <f t="shared" si="2"/>
        <v>0</v>
      </c>
      <c r="Y24" s="103">
        <f t="shared" si="2"/>
        <v>0</v>
      </c>
    </row>
    <row r="25" spans="1:25" s="460" customFormat="1">
      <c r="A25" s="407" t="s">
        <v>863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</row>
    <row r="26" spans="1:25" s="460" customFormat="1">
      <c r="A26" s="407" t="s">
        <v>864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</row>
    <row r="27" spans="1:25" s="450" customFormat="1">
      <c r="A27" s="407" t="s">
        <v>865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</row>
    <row r="28" spans="1:25" s="460" customFormat="1">
      <c r="A28" s="407" t="s">
        <v>866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</row>
    <row r="29" spans="1:25" s="460" customFormat="1" ht="31.5">
      <c r="A29" s="407" t="s">
        <v>1050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</row>
    <row r="30" spans="1:25" s="460" customFormat="1" ht="31.5">
      <c r="A30" s="407" t="s">
        <v>1051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</row>
    <row r="31" spans="1:25" s="460" customFormat="1" ht="31.5">
      <c r="A31" s="407" t="s">
        <v>1052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</row>
    <row r="32" spans="1:25" s="460" customFormat="1">
      <c r="A32" s="407" t="s">
        <v>1053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</row>
    <row r="33" spans="1:25" s="460" customFormat="1">
      <c r="A33" s="407" t="s">
        <v>1054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</row>
    <row r="34" spans="1:25" s="460" customFormat="1">
      <c r="A34" s="407" t="s">
        <v>1055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</row>
    <row r="35" spans="1:25" s="460" customFormat="1">
      <c r="A35" s="407" t="s">
        <v>1056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</row>
    <row r="36" spans="1:25" s="460" customFormat="1">
      <c r="A36" s="407" t="s">
        <v>1057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</row>
    <row r="37" spans="1:25" s="460" customFormat="1">
      <c r="A37" s="330" t="s">
        <v>1058</v>
      </c>
      <c r="B37" s="106">
        <f>SUM(B8,B10:B15,B16,B21,B24,B29:B36)</f>
        <v>0</v>
      </c>
      <c r="C37" s="106">
        <f t="shared" ref="C37:Y37" si="3">SUM(C8,C10:C15,C16,C21,C24,C29:C36)</f>
        <v>0</v>
      </c>
      <c r="D37" s="106">
        <f t="shared" si="3"/>
        <v>0</v>
      </c>
      <c r="E37" s="106">
        <f t="shared" si="3"/>
        <v>0</v>
      </c>
      <c r="F37" s="106">
        <f t="shared" si="3"/>
        <v>0</v>
      </c>
      <c r="G37" s="106">
        <f t="shared" si="3"/>
        <v>0</v>
      </c>
      <c r="H37" s="106">
        <f t="shared" si="3"/>
        <v>0</v>
      </c>
      <c r="I37" s="106">
        <f t="shared" si="3"/>
        <v>0</v>
      </c>
      <c r="J37" s="106">
        <f t="shared" si="3"/>
        <v>0</v>
      </c>
      <c r="K37" s="106">
        <f t="shared" si="3"/>
        <v>0</v>
      </c>
      <c r="L37" s="106">
        <f t="shared" si="3"/>
        <v>0</v>
      </c>
      <c r="M37" s="106">
        <f t="shared" si="3"/>
        <v>0</v>
      </c>
      <c r="N37" s="106">
        <f t="shared" si="3"/>
        <v>0</v>
      </c>
      <c r="O37" s="106">
        <f t="shared" si="3"/>
        <v>0</v>
      </c>
      <c r="P37" s="106">
        <f t="shared" si="3"/>
        <v>0</v>
      </c>
      <c r="Q37" s="106">
        <f t="shared" si="3"/>
        <v>0</v>
      </c>
      <c r="R37" s="106">
        <f t="shared" si="3"/>
        <v>0</v>
      </c>
      <c r="S37" s="106">
        <f t="shared" si="3"/>
        <v>0</v>
      </c>
      <c r="T37" s="106">
        <f t="shared" si="3"/>
        <v>0</v>
      </c>
      <c r="U37" s="106">
        <f t="shared" si="3"/>
        <v>0</v>
      </c>
      <c r="V37" s="106">
        <f t="shared" si="3"/>
        <v>0</v>
      </c>
      <c r="W37" s="106">
        <f t="shared" si="3"/>
        <v>0</v>
      </c>
      <c r="X37" s="106">
        <f t="shared" si="3"/>
        <v>0</v>
      </c>
      <c r="Y37" s="106">
        <f t="shared" si="3"/>
        <v>0</v>
      </c>
    </row>
    <row r="38" spans="1:25" ht="15.75" customHeight="1">
      <c r="A38" s="719" t="s">
        <v>1077</v>
      </c>
      <c r="B38" s="452"/>
      <c r="C38" s="452"/>
      <c r="D38" s="729" t="s">
        <v>1078</v>
      </c>
      <c r="E38" s="730"/>
      <c r="F38" s="731"/>
      <c r="G38" s="451"/>
      <c r="H38" s="85"/>
      <c r="I38" s="85"/>
      <c r="J38" s="85"/>
      <c r="K38" s="85"/>
      <c r="L38" s="85"/>
      <c r="M38" s="756" t="s">
        <v>1076</v>
      </c>
      <c r="N38" s="757"/>
      <c r="O38" s="757"/>
      <c r="P38" s="85"/>
      <c r="Q38" s="85"/>
      <c r="R38" s="85"/>
      <c r="S38" s="85"/>
      <c r="T38" s="87"/>
      <c r="U38" s="87"/>
      <c r="V38" s="87"/>
      <c r="W38" s="87"/>
      <c r="X38" s="87"/>
      <c r="Y38" s="87"/>
    </row>
    <row r="39" spans="1:25">
      <c r="A39" s="461"/>
      <c r="B39" s="462"/>
      <c r="C39" s="462"/>
      <c r="D39" s="462"/>
      <c r="E39" s="462"/>
      <c r="F39" s="462"/>
      <c r="G39" s="462"/>
      <c r="H39" s="462"/>
      <c r="I39" s="462"/>
      <c r="J39" s="462"/>
      <c r="K39" s="462"/>
      <c r="L39" s="462"/>
      <c r="M39" s="462"/>
      <c r="N39" s="462"/>
      <c r="O39" s="462"/>
      <c r="P39" s="462"/>
      <c r="Q39" s="462"/>
      <c r="R39" s="462"/>
      <c r="S39" s="462"/>
    </row>
    <row r="40" spans="1:25">
      <c r="A40" s="461"/>
      <c r="B40" s="462"/>
      <c r="C40" s="462"/>
      <c r="D40" s="462"/>
      <c r="E40" s="462"/>
      <c r="F40" s="462"/>
      <c r="G40" s="462"/>
      <c r="H40" s="462"/>
      <c r="I40" s="462"/>
      <c r="J40" s="462"/>
      <c r="K40" s="462"/>
      <c r="L40" s="462"/>
      <c r="M40" s="462"/>
      <c r="N40" s="462"/>
      <c r="O40" s="462"/>
      <c r="P40" s="462"/>
      <c r="Q40" s="462"/>
      <c r="R40" s="462"/>
      <c r="S40" s="462"/>
    </row>
    <row r="41" spans="1:25">
      <c r="A41" s="461"/>
      <c r="B41" s="462"/>
      <c r="C41" s="462"/>
      <c r="D41" s="462"/>
      <c r="E41" s="462"/>
      <c r="F41" s="462"/>
      <c r="G41" s="462"/>
      <c r="H41" s="462"/>
      <c r="I41" s="462"/>
      <c r="J41" s="462"/>
      <c r="K41" s="462"/>
      <c r="L41" s="462"/>
      <c r="M41" s="462"/>
      <c r="N41" s="462"/>
      <c r="O41" s="462"/>
      <c r="P41" s="462"/>
      <c r="Q41" s="462"/>
      <c r="R41" s="462"/>
      <c r="S41" s="462"/>
    </row>
    <row r="42" spans="1:25">
      <c r="A42" s="463"/>
      <c r="B42" s="462"/>
      <c r="C42" s="462"/>
      <c r="D42" s="462"/>
      <c r="E42" s="462"/>
      <c r="F42" s="462"/>
      <c r="G42" s="462"/>
      <c r="H42" s="462"/>
      <c r="I42" s="462"/>
      <c r="J42" s="462"/>
      <c r="K42" s="462"/>
      <c r="L42" s="462"/>
      <c r="M42" s="462"/>
      <c r="N42" s="462"/>
      <c r="O42" s="462"/>
      <c r="P42" s="462"/>
      <c r="Q42" s="462"/>
      <c r="R42" s="462"/>
      <c r="S42" s="462"/>
    </row>
    <row r="43" spans="1:25">
      <c r="A43" s="463"/>
      <c r="B43" s="462"/>
      <c r="C43" s="462"/>
      <c r="D43" s="462"/>
      <c r="E43" s="462"/>
      <c r="F43" s="462"/>
      <c r="G43" s="462"/>
      <c r="H43" s="462"/>
      <c r="I43" s="462"/>
      <c r="J43" s="462"/>
      <c r="K43" s="462"/>
      <c r="L43" s="462"/>
      <c r="M43" s="462"/>
      <c r="N43" s="462"/>
      <c r="O43" s="462"/>
      <c r="P43" s="462"/>
      <c r="Q43" s="462"/>
      <c r="R43" s="462"/>
      <c r="S43" s="462"/>
    </row>
    <row r="44" spans="1:25">
      <c r="A44" s="463"/>
      <c r="B44" s="462"/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462"/>
      <c r="P44" s="462"/>
      <c r="Q44" s="462"/>
      <c r="R44" s="462"/>
      <c r="S44" s="462"/>
    </row>
    <row r="45" spans="1:25">
      <c r="A45" s="463"/>
      <c r="B45" s="462"/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  <c r="O45" s="462"/>
      <c r="P45" s="462"/>
      <c r="Q45" s="462"/>
      <c r="R45" s="462"/>
      <c r="S45" s="462"/>
    </row>
    <row r="46" spans="1:25">
      <c r="B46" s="462"/>
      <c r="C46" s="462"/>
      <c r="D46" s="462"/>
      <c r="E46" s="462"/>
      <c r="F46" s="462"/>
      <c r="G46" s="462"/>
      <c r="H46" s="462"/>
      <c r="I46" s="462"/>
      <c r="J46" s="462"/>
      <c r="K46" s="462"/>
      <c r="L46" s="462"/>
      <c r="M46" s="462"/>
      <c r="N46" s="462"/>
      <c r="O46" s="462"/>
      <c r="P46" s="462"/>
      <c r="Q46" s="462"/>
      <c r="R46" s="462"/>
      <c r="S46" s="462"/>
    </row>
    <row r="47" spans="1:25">
      <c r="I47" s="464"/>
      <c r="J47" s="464"/>
    </row>
    <row r="48" spans="1:25">
      <c r="B48" s="462"/>
      <c r="C48" s="462"/>
    </row>
  </sheetData>
  <sheetProtection algorithmName="SHA-512" hashValue="ayY6peWdO2FEiC+EHJKYkDbGIcpXY4jmZNNN2f/vcybRGG68cMYASYnI183UwmVjYoKXNvdyJ1yT3xbaePzdAA==" saltValue="+SWUYKr1BV3a/ZYnIq0How==" spinCount="100000" sheet="1" objects="1" scenarios="1"/>
  <mergeCells count="19">
    <mergeCell ref="B1:X1"/>
    <mergeCell ref="B5:P5"/>
    <mergeCell ref="A6:A7"/>
    <mergeCell ref="B6:B7"/>
    <mergeCell ref="C6:D6"/>
    <mergeCell ref="E6:E7"/>
    <mergeCell ref="F6:G6"/>
    <mergeCell ref="H6:H7"/>
    <mergeCell ref="I6:J6"/>
    <mergeCell ref="K6:L6"/>
    <mergeCell ref="D38:F38"/>
    <mergeCell ref="M38:O38"/>
    <mergeCell ref="X6:Y6"/>
    <mergeCell ref="M6:N6"/>
    <mergeCell ref="O6:P6"/>
    <mergeCell ref="Q6:Q7"/>
    <mergeCell ref="R6:T6"/>
    <mergeCell ref="U6:U7"/>
    <mergeCell ref="V6:W6"/>
  </mergeCells>
  <phoneticPr fontId="0" type="noConversion"/>
  <printOptions horizontalCentered="1" verticalCentered="1"/>
  <pageMargins left="0.23622047244094491" right="0.23622047244094491" top="0.31496062992125984" bottom="0.47244094488188981" header="0.19685039370078741" footer="0.23622047244094491"/>
  <pageSetup paperSize="9" scale="31" orientation="landscape" horizontalDpi="300" verticalDpi="300" r:id="rId1"/>
  <headerFooter alignWithMargins="0">
    <oddHeader xml:space="preserve">&amp;C&amp;"Times New Roman,Regular"
</oddHeader>
    <oddFooter xml:space="preserve">&amp;C&amp;"Times New Roman,Regular"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22"/>
    <pageSetUpPr fitToPage="1"/>
  </sheetPr>
  <dimension ref="A1:Y49"/>
  <sheetViews>
    <sheetView view="pageBreakPreview" topLeftCell="A12" zoomScale="70" zoomScaleNormal="100" zoomScaleSheetLayoutView="70" workbookViewId="0">
      <selection activeCell="D7" sqref="D7"/>
    </sheetView>
  </sheetViews>
  <sheetFormatPr defaultColWidth="52.28515625" defaultRowHeight="240" customHeight="1"/>
  <cols>
    <col min="1" max="1" width="65.42578125" style="454" customWidth="1"/>
    <col min="2" max="2" width="27.28515625" style="454" customWidth="1"/>
    <col min="3" max="4" width="13.85546875" style="454" customWidth="1"/>
    <col min="5" max="5" width="19" style="454" customWidth="1"/>
    <col min="6" max="7" width="13.85546875" style="454" customWidth="1"/>
    <col min="8" max="8" width="23.5703125" style="454" customWidth="1"/>
    <col min="9" max="16" width="13.85546875" style="454" customWidth="1"/>
    <col min="17" max="17" width="23.5703125" style="454" customWidth="1"/>
    <col min="18" max="18" width="13.85546875" style="454" customWidth="1"/>
    <col min="19" max="19" width="17" style="454" customWidth="1"/>
    <col min="20" max="20" width="13.85546875" style="454" customWidth="1"/>
    <col min="21" max="21" width="21.28515625" style="454" customWidth="1"/>
    <col min="22" max="22" width="13.85546875" style="454" customWidth="1"/>
    <col min="23" max="23" width="22.28515625" style="454" customWidth="1"/>
    <col min="24" max="24" width="13.85546875" style="454" customWidth="1"/>
    <col min="25" max="25" width="22.85546875" style="454" customWidth="1"/>
    <col min="26" max="16384" width="52.28515625" style="454"/>
  </cols>
  <sheetData>
    <row r="1" spans="1:25" ht="15.75">
      <c r="A1" s="453" t="str">
        <f>"застраховател: "&amp;Navig!B2</f>
        <v>застраховател: Наименование</v>
      </c>
      <c r="B1" s="784" t="str">
        <f>"СПРАВКА № ГО.7.2: ПАСИВНО ПРЕЗАСТРАХОВАНЕ КЪМ 31.12."&amp;Navig!B3&amp;" ГОДИНА - ЗА ПРЕЗАСТРАХОВАТЕЛИ С КРЕДИТЕН РЕЙТИНГ, ИЗВЪН ИНВЕТСИЦИОННИЯ КЛАС"</f>
        <v>СПРАВКА № ГО.7.2: ПАСИВНО ПРЕЗАСТРАХОВАНЕ КЪМ 31.12.2017 ГОДИНА - ЗА ПРЕЗАСТРАХОВАТЕЛИ С КРЕДИТЕН РЕЙТИНГ, ИЗВЪН ИНВЕТСИЦИОННИЯ КЛАС</v>
      </c>
      <c r="C1" s="784"/>
      <c r="D1" s="784"/>
      <c r="E1" s="784"/>
      <c r="F1" s="784"/>
      <c r="G1" s="784"/>
      <c r="H1" s="784"/>
      <c r="I1" s="784"/>
      <c r="J1" s="784"/>
      <c r="K1" s="784"/>
      <c r="L1" s="784"/>
      <c r="M1" s="784"/>
      <c r="N1" s="784"/>
      <c r="O1" s="784"/>
      <c r="P1" s="784"/>
      <c r="Q1" s="784"/>
      <c r="R1" s="784"/>
      <c r="S1" s="784"/>
      <c r="T1" s="784"/>
      <c r="U1" s="784"/>
      <c r="V1" s="784"/>
      <c r="W1" s="784"/>
      <c r="X1" s="784"/>
    </row>
    <row r="2" spans="1:25" ht="15.75">
      <c r="A2" s="453"/>
      <c r="B2" s="546"/>
      <c r="C2" s="546"/>
      <c r="D2" s="546"/>
      <c r="E2" s="546"/>
      <c r="F2" s="546"/>
      <c r="G2" s="546"/>
      <c r="H2" s="546"/>
      <c r="I2" s="546"/>
      <c r="J2" s="546"/>
      <c r="K2" s="546"/>
      <c r="L2" s="546"/>
      <c r="M2" s="546"/>
      <c r="N2" s="546"/>
      <c r="O2" s="546"/>
      <c r="P2" s="546"/>
      <c r="Q2" s="546"/>
      <c r="R2" s="546"/>
      <c r="S2" s="546"/>
      <c r="T2" s="546"/>
      <c r="U2" s="546"/>
      <c r="V2" s="546"/>
      <c r="W2" s="546"/>
      <c r="X2" s="546"/>
    </row>
    <row r="3" spans="1:25" ht="15.75" hidden="1">
      <c r="A3" s="453"/>
      <c r="B3" s="546"/>
      <c r="C3" s="546"/>
      <c r="D3" s="546"/>
      <c r="E3" s="546"/>
      <c r="F3" s="546"/>
      <c r="G3" s="546"/>
      <c r="H3" s="546"/>
      <c r="I3" s="546"/>
      <c r="J3" s="546"/>
      <c r="K3" s="546"/>
      <c r="L3" s="546"/>
      <c r="M3" s="546"/>
      <c r="N3" s="546"/>
      <c r="O3" s="546"/>
      <c r="P3" s="546"/>
      <c r="Q3" s="546"/>
      <c r="R3" s="546"/>
      <c r="S3" s="546"/>
      <c r="T3" s="546"/>
      <c r="U3" s="546"/>
      <c r="V3" s="546"/>
      <c r="W3" s="546"/>
      <c r="X3" s="546"/>
    </row>
    <row r="4" spans="1:25" ht="15.75" hidden="1">
      <c r="A4" s="453"/>
      <c r="B4" s="546"/>
      <c r="C4" s="546"/>
      <c r="D4" s="546"/>
      <c r="E4" s="546"/>
      <c r="F4" s="546"/>
      <c r="G4" s="546"/>
      <c r="H4" s="546"/>
      <c r="I4" s="546"/>
      <c r="J4" s="546"/>
      <c r="K4" s="546"/>
      <c r="L4" s="546"/>
      <c r="M4" s="546"/>
      <c r="N4" s="546"/>
      <c r="O4" s="546"/>
      <c r="P4" s="546"/>
      <c r="Q4" s="546"/>
      <c r="R4" s="546"/>
      <c r="S4" s="546"/>
      <c r="T4" s="546"/>
      <c r="U4" s="546"/>
      <c r="V4" s="546"/>
      <c r="W4" s="546"/>
      <c r="X4" s="546"/>
    </row>
    <row r="5" spans="1:25" ht="15.75" hidden="1">
      <c r="A5" s="455"/>
      <c r="B5" s="785"/>
      <c r="C5" s="785"/>
      <c r="D5" s="785"/>
      <c r="E5" s="785"/>
      <c r="F5" s="785"/>
      <c r="G5" s="785"/>
      <c r="H5" s="785"/>
      <c r="I5" s="785"/>
      <c r="J5" s="785"/>
      <c r="K5" s="785"/>
      <c r="L5" s="785"/>
      <c r="M5" s="785"/>
      <c r="N5" s="785"/>
      <c r="O5" s="785"/>
      <c r="P5" s="785"/>
      <c r="Q5" s="455"/>
      <c r="R5" s="455"/>
      <c r="S5" s="455"/>
    </row>
    <row r="6" spans="1:25" s="456" customFormat="1" ht="89.1" customHeight="1">
      <c r="A6" s="759" t="s">
        <v>1209</v>
      </c>
      <c r="B6" s="759" t="s">
        <v>951</v>
      </c>
      <c r="C6" s="759" t="s">
        <v>1092</v>
      </c>
      <c r="D6" s="759"/>
      <c r="E6" s="759" t="s">
        <v>892</v>
      </c>
      <c r="F6" s="759" t="s">
        <v>1273</v>
      </c>
      <c r="G6" s="759"/>
      <c r="H6" s="781" t="s">
        <v>1126</v>
      </c>
      <c r="I6" s="759" t="s">
        <v>1093</v>
      </c>
      <c r="J6" s="759"/>
      <c r="K6" s="759" t="s">
        <v>1069</v>
      </c>
      <c r="L6" s="759"/>
      <c r="M6" s="759" t="s">
        <v>1091</v>
      </c>
      <c r="N6" s="759"/>
      <c r="O6" s="759" t="s">
        <v>1111</v>
      </c>
      <c r="P6" s="759"/>
      <c r="Q6" s="781" t="s">
        <v>1127</v>
      </c>
      <c r="R6" s="759" t="s">
        <v>1112</v>
      </c>
      <c r="S6" s="759"/>
      <c r="T6" s="759"/>
      <c r="U6" s="781" t="s">
        <v>1128</v>
      </c>
      <c r="V6" s="759" t="s">
        <v>1129</v>
      </c>
      <c r="W6" s="759"/>
      <c r="X6" s="759" t="s">
        <v>1130</v>
      </c>
      <c r="Y6" s="759"/>
    </row>
    <row r="7" spans="1:25" s="460" customFormat="1" ht="71.099999999999994" customHeight="1">
      <c r="A7" s="759"/>
      <c r="B7" s="759"/>
      <c r="C7" s="458" t="s">
        <v>1070</v>
      </c>
      <c r="D7" s="459" t="s">
        <v>952</v>
      </c>
      <c r="E7" s="759"/>
      <c r="F7" s="458" t="s">
        <v>1070</v>
      </c>
      <c r="G7" s="459" t="s">
        <v>952</v>
      </c>
      <c r="H7" s="781"/>
      <c r="I7" s="458" t="s">
        <v>1070</v>
      </c>
      <c r="J7" s="459" t="s">
        <v>952</v>
      </c>
      <c r="K7" s="458" t="s">
        <v>1070</v>
      </c>
      <c r="L7" s="459" t="s">
        <v>952</v>
      </c>
      <c r="M7" s="458" t="s">
        <v>1070</v>
      </c>
      <c r="N7" s="459" t="s">
        <v>952</v>
      </c>
      <c r="O7" s="458" t="s">
        <v>1070</v>
      </c>
      <c r="P7" s="459" t="s">
        <v>952</v>
      </c>
      <c r="Q7" s="781"/>
      <c r="R7" s="458" t="s">
        <v>1070</v>
      </c>
      <c r="S7" s="458" t="s">
        <v>508</v>
      </c>
      <c r="T7" s="459" t="s">
        <v>952</v>
      </c>
      <c r="U7" s="781"/>
      <c r="V7" s="458" t="s">
        <v>1070</v>
      </c>
      <c r="W7" s="459" t="s">
        <v>953</v>
      </c>
      <c r="X7" s="458" t="s">
        <v>1070</v>
      </c>
      <c r="Y7" s="459" t="s">
        <v>954</v>
      </c>
    </row>
    <row r="8" spans="1:25" s="460" customFormat="1" ht="15.75">
      <c r="A8" s="407" t="s">
        <v>1040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</row>
    <row r="9" spans="1:25" s="460" customFormat="1" ht="47.25">
      <c r="A9" s="407" t="s">
        <v>867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</row>
    <row r="10" spans="1:25" s="460" customFormat="1" ht="15.75">
      <c r="A10" s="407" t="s">
        <v>1041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25" s="460" customFormat="1" ht="31.5">
      <c r="A11" s="407" t="s">
        <v>1042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</row>
    <row r="12" spans="1:25" s="460" customFormat="1" ht="15.75">
      <c r="A12" s="407" t="s">
        <v>1043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</row>
    <row r="13" spans="1:25" s="460" customFormat="1" ht="15.75">
      <c r="A13" s="407" t="s">
        <v>1044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</row>
    <row r="14" spans="1:25" s="460" customFormat="1" ht="15.75">
      <c r="A14" s="407" t="s">
        <v>1045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</row>
    <row r="15" spans="1:25" s="460" customFormat="1" ht="15.75">
      <c r="A15" s="407" t="s">
        <v>1046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</row>
    <row r="16" spans="1:25" s="460" customFormat="1" ht="15.75">
      <c r="A16" s="407" t="s">
        <v>1047</v>
      </c>
      <c r="B16" s="465">
        <f>SUM(B17:B20)</f>
        <v>0</v>
      </c>
      <c r="C16" s="465">
        <f>SUM(C17:C20)</f>
        <v>0</v>
      </c>
      <c r="D16" s="465">
        <f>SUM(D17:D20)</f>
        <v>0</v>
      </c>
      <c r="E16" s="465">
        <f t="shared" ref="E16:Y16" si="0">SUM(E17:E20)</f>
        <v>0</v>
      </c>
      <c r="F16" s="465">
        <f t="shared" si="0"/>
        <v>0</v>
      </c>
      <c r="G16" s="465">
        <f t="shared" si="0"/>
        <v>0</v>
      </c>
      <c r="H16" s="465">
        <f t="shared" si="0"/>
        <v>0</v>
      </c>
      <c r="I16" s="465">
        <f t="shared" si="0"/>
        <v>0</v>
      </c>
      <c r="J16" s="465">
        <f t="shared" si="0"/>
        <v>0</v>
      </c>
      <c r="K16" s="465">
        <f t="shared" si="0"/>
        <v>0</v>
      </c>
      <c r="L16" s="465">
        <f t="shared" si="0"/>
        <v>0</v>
      </c>
      <c r="M16" s="465">
        <f t="shared" si="0"/>
        <v>0</v>
      </c>
      <c r="N16" s="465">
        <f t="shared" si="0"/>
        <v>0</v>
      </c>
      <c r="O16" s="465">
        <f t="shared" si="0"/>
        <v>0</v>
      </c>
      <c r="P16" s="465">
        <f t="shared" si="0"/>
        <v>0</v>
      </c>
      <c r="Q16" s="465">
        <f t="shared" si="0"/>
        <v>0</v>
      </c>
      <c r="R16" s="465">
        <f t="shared" si="0"/>
        <v>0</v>
      </c>
      <c r="S16" s="465">
        <f t="shared" si="0"/>
        <v>0</v>
      </c>
      <c r="T16" s="465">
        <f t="shared" si="0"/>
        <v>0</v>
      </c>
      <c r="U16" s="465">
        <f t="shared" si="0"/>
        <v>0</v>
      </c>
      <c r="V16" s="465">
        <f t="shared" si="0"/>
        <v>0</v>
      </c>
      <c r="W16" s="465">
        <f t="shared" si="0"/>
        <v>0</v>
      </c>
      <c r="X16" s="465">
        <f t="shared" si="0"/>
        <v>0</v>
      </c>
      <c r="Y16" s="465">
        <f t="shared" si="0"/>
        <v>0</v>
      </c>
    </row>
    <row r="17" spans="1:25" s="460" customFormat="1" ht="15.75">
      <c r="A17" s="102" t="s">
        <v>1260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</row>
    <row r="18" spans="1:25" s="460" customFormat="1" ht="15.75">
      <c r="A18" s="102" t="s">
        <v>1261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</row>
    <row r="19" spans="1:25" s="460" customFormat="1" ht="15.75">
      <c r="A19" s="102" t="s">
        <v>1262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</row>
    <row r="20" spans="1:25" s="460" customFormat="1" ht="15.75">
      <c r="A20" s="102" t="s">
        <v>1259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</row>
    <row r="21" spans="1:25" s="460" customFormat="1" ht="15.75">
      <c r="A21" s="407" t="s">
        <v>1048</v>
      </c>
      <c r="B21" s="465">
        <f>SUM(B22:B23)</f>
        <v>0</v>
      </c>
      <c r="C21" s="465">
        <f>SUM(C22:C23)</f>
        <v>0</v>
      </c>
      <c r="D21" s="465">
        <f t="shared" ref="D21:Y21" si="1">SUM(D22:D23)</f>
        <v>0</v>
      </c>
      <c r="E21" s="465">
        <f t="shared" si="1"/>
        <v>0</v>
      </c>
      <c r="F21" s="465">
        <f t="shared" si="1"/>
        <v>0</v>
      </c>
      <c r="G21" s="465">
        <f t="shared" si="1"/>
        <v>0</v>
      </c>
      <c r="H21" s="465">
        <f t="shared" si="1"/>
        <v>0</v>
      </c>
      <c r="I21" s="465">
        <f t="shared" si="1"/>
        <v>0</v>
      </c>
      <c r="J21" s="465">
        <f t="shared" si="1"/>
        <v>0</v>
      </c>
      <c r="K21" s="465">
        <f t="shared" si="1"/>
        <v>0</v>
      </c>
      <c r="L21" s="465">
        <f t="shared" si="1"/>
        <v>0</v>
      </c>
      <c r="M21" s="465">
        <f t="shared" si="1"/>
        <v>0</v>
      </c>
      <c r="N21" s="465">
        <f t="shared" si="1"/>
        <v>0</v>
      </c>
      <c r="O21" s="465">
        <f t="shared" si="1"/>
        <v>0</v>
      </c>
      <c r="P21" s="465">
        <f t="shared" si="1"/>
        <v>0</v>
      </c>
      <c r="Q21" s="465">
        <f t="shared" si="1"/>
        <v>0</v>
      </c>
      <c r="R21" s="465">
        <f t="shared" si="1"/>
        <v>0</v>
      </c>
      <c r="S21" s="465">
        <f t="shared" si="1"/>
        <v>0</v>
      </c>
      <c r="T21" s="465">
        <f t="shared" si="1"/>
        <v>0</v>
      </c>
      <c r="U21" s="465">
        <f t="shared" si="1"/>
        <v>0</v>
      </c>
      <c r="V21" s="465">
        <f t="shared" si="1"/>
        <v>0</v>
      </c>
      <c r="W21" s="465">
        <f t="shared" si="1"/>
        <v>0</v>
      </c>
      <c r="X21" s="465">
        <f t="shared" si="1"/>
        <v>0</v>
      </c>
      <c r="Y21" s="465">
        <f t="shared" si="1"/>
        <v>0</v>
      </c>
    </row>
    <row r="22" spans="1:25" s="460" customFormat="1" ht="15.75">
      <c r="A22" s="102" t="s">
        <v>1258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</row>
    <row r="23" spans="1:25" s="460" customFormat="1" ht="15.75">
      <c r="A23" s="102" t="s">
        <v>1257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</row>
    <row r="24" spans="1:25" s="460" customFormat="1" ht="31.5">
      <c r="A24" s="407" t="s">
        <v>1049</v>
      </c>
      <c r="B24" s="103">
        <f>SUM(B25:B28)</f>
        <v>0</v>
      </c>
      <c r="C24" s="103">
        <f t="shared" ref="C24:Y24" si="2">SUM(C25:C28)</f>
        <v>0</v>
      </c>
      <c r="D24" s="103">
        <f t="shared" si="2"/>
        <v>0</v>
      </c>
      <c r="E24" s="103">
        <f t="shared" si="2"/>
        <v>0</v>
      </c>
      <c r="F24" s="103">
        <f t="shared" si="2"/>
        <v>0</v>
      </c>
      <c r="G24" s="103">
        <f t="shared" si="2"/>
        <v>0</v>
      </c>
      <c r="H24" s="103">
        <f t="shared" si="2"/>
        <v>0</v>
      </c>
      <c r="I24" s="103">
        <f t="shared" si="2"/>
        <v>0</v>
      </c>
      <c r="J24" s="103">
        <f t="shared" si="2"/>
        <v>0</v>
      </c>
      <c r="K24" s="103">
        <f t="shared" si="2"/>
        <v>0</v>
      </c>
      <c r="L24" s="103">
        <f t="shared" si="2"/>
        <v>0</v>
      </c>
      <c r="M24" s="103">
        <f t="shared" si="2"/>
        <v>0</v>
      </c>
      <c r="N24" s="103">
        <f t="shared" si="2"/>
        <v>0</v>
      </c>
      <c r="O24" s="103">
        <f t="shared" si="2"/>
        <v>0</v>
      </c>
      <c r="P24" s="103">
        <f t="shared" si="2"/>
        <v>0</v>
      </c>
      <c r="Q24" s="103">
        <f t="shared" si="2"/>
        <v>0</v>
      </c>
      <c r="R24" s="103">
        <f t="shared" si="2"/>
        <v>0</v>
      </c>
      <c r="S24" s="103">
        <f t="shared" si="2"/>
        <v>0</v>
      </c>
      <c r="T24" s="103">
        <f t="shared" si="2"/>
        <v>0</v>
      </c>
      <c r="U24" s="103">
        <f t="shared" si="2"/>
        <v>0</v>
      </c>
      <c r="V24" s="103">
        <f t="shared" si="2"/>
        <v>0</v>
      </c>
      <c r="W24" s="103">
        <f t="shared" si="2"/>
        <v>0</v>
      </c>
      <c r="X24" s="103">
        <f t="shared" si="2"/>
        <v>0</v>
      </c>
      <c r="Y24" s="103">
        <f t="shared" si="2"/>
        <v>0</v>
      </c>
    </row>
    <row r="25" spans="1:25" s="460" customFormat="1" ht="15.75">
      <c r="A25" s="407" t="s">
        <v>863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</row>
    <row r="26" spans="1:25" s="460" customFormat="1" ht="15.75">
      <c r="A26" s="407" t="s">
        <v>864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</row>
    <row r="27" spans="1:25" s="450" customFormat="1" ht="15.75">
      <c r="A27" s="407" t="s">
        <v>865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</row>
    <row r="28" spans="1:25" s="460" customFormat="1" ht="15.75">
      <c r="A28" s="407" t="s">
        <v>866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</row>
    <row r="29" spans="1:25" s="460" customFormat="1" ht="31.5">
      <c r="A29" s="407" t="s">
        <v>1050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</row>
    <row r="30" spans="1:25" s="460" customFormat="1" ht="31.5">
      <c r="A30" s="407" t="s">
        <v>1051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</row>
    <row r="31" spans="1:25" s="460" customFormat="1" ht="15.75">
      <c r="A31" s="407" t="s">
        <v>1052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</row>
    <row r="32" spans="1:25" s="460" customFormat="1" ht="15.75">
      <c r="A32" s="407" t="s">
        <v>1053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</row>
    <row r="33" spans="1:25" s="460" customFormat="1" ht="15.75">
      <c r="A33" s="407" t="s">
        <v>1054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</row>
    <row r="34" spans="1:25" s="460" customFormat="1" ht="15.75">
      <c r="A34" s="407" t="s">
        <v>1055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</row>
    <row r="35" spans="1:25" s="460" customFormat="1" ht="15.75">
      <c r="A35" s="407" t="s">
        <v>1056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</row>
    <row r="36" spans="1:25" s="460" customFormat="1" ht="15.75">
      <c r="A36" s="407" t="s">
        <v>1057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</row>
    <row r="37" spans="1:25" s="460" customFormat="1" ht="15.75">
      <c r="A37" s="105" t="s">
        <v>1058</v>
      </c>
      <c r="B37" s="106">
        <f>SUM(B8,B10:B15,B16,B21,B24,B29:B36)</f>
        <v>0</v>
      </c>
      <c r="C37" s="106">
        <f t="shared" ref="C37:Y37" si="3">SUM(C8,C10:C15,C16,C21,C24,C29:C36)</f>
        <v>0</v>
      </c>
      <c r="D37" s="106">
        <f t="shared" si="3"/>
        <v>0</v>
      </c>
      <c r="E37" s="106">
        <f t="shared" si="3"/>
        <v>0</v>
      </c>
      <c r="F37" s="106">
        <f t="shared" si="3"/>
        <v>0</v>
      </c>
      <c r="G37" s="106">
        <f t="shared" si="3"/>
        <v>0</v>
      </c>
      <c r="H37" s="106">
        <f t="shared" si="3"/>
        <v>0</v>
      </c>
      <c r="I37" s="106">
        <f t="shared" si="3"/>
        <v>0</v>
      </c>
      <c r="J37" s="106">
        <f t="shared" si="3"/>
        <v>0</v>
      </c>
      <c r="K37" s="106">
        <f t="shared" si="3"/>
        <v>0</v>
      </c>
      <c r="L37" s="106">
        <f t="shared" si="3"/>
        <v>0</v>
      </c>
      <c r="M37" s="106">
        <f t="shared" si="3"/>
        <v>0</v>
      </c>
      <c r="N37" s="106">
        <f t="shared" si="3"/>
        <v>0</v>
      </c>
      <c r="O37" s="106">
        <f t="shared" si="3"/>
        <v>0</v>
      </c>
      <c r="P37" s="106">
        <f t="shared" si="3"/>
        <v>0</v>
      </c>
      <c r="Q37" s="106">
        <f t="shared" si="3"/>
        <v>0</v>
      </c>
      <c r="R37" s="106">
        <f t="shared" si="3"/>
        <v>0</v>
      </c>
      <c r="S37" s="106">
        <f t="shared" si="3"/>
        <v>0</v>
      </c>
      <c r="T37" s="106">
        <f t="shared" si="3"/>
        <v>0</v>
      </c>
      <c r="U37" s="106">
        <f t="shared" si="3"/>
        <v>0</v>
      </c>
      <c r="V37" s="106">
        <f t="shared" si="3"/>
        <v>0</v>
      </c>
      <c r="W37" s="106">
        <f t="shared" si="3"/>
        <v>0</v>
      </c>
      <c r="X37" s="106">
        <f t="shared" si="3"/>
        <v>0</v>
      </c>
      <c r="Y37" s="106">
        <f t="shared" si="3"/>
        <v>0</v>
      </c>
    </row>
    <row r="38" spans="1:25" ht="15.75">
      <c r="A38" s="522" t="s">
        <v>955</v>
      </c>
      <c r="B38" s="522"/>
      <c r="C38" s="522"/>
      <c r="D38" s="522"/>
      <c r="E38" s="522"/>
      <c r="F38" s="522"/>
      <c r="G38" s="522"/>
      <c r="H38" s="522"/>
      <c r="I38" s="522"/>
      <c r="J38" s="522"/>
      <c r="K38" s="462"/>
      <c r="L38" s="462"/>
      <c r="M38" s="462"/>
      <c r="N38" s="462"/>
      <c r="O38" s="462"/>
      <c r="P38" s="462"/>
      <c r="Q38" s="462"/>
      <c r="R38" s="462"/>
      <c r="S38" s="462"/>
    </row>
    <row r="39" spans="1:25" ht="15.75" customHeight="1">
      <c r="A39" s="719" t="s">
        <v>1077</v>
      </c>
      <c r="B39" s="452"/>
      <c r="C39" s="452"/>
      <c r="D39" s="729" t="s">
        <v>1078</v>
      </c>
      <c r="E39" s="730"/>
      <c r="F39" s="731"/>
      <c r="G39" s="451"/>
      <c r="H39" s="85"/>
      <c r="I39" s="85"/>
      <c r="J39" s="85"/>
      <c r="K39" s="85"/>
      <c r="L39" s="85"/>
      <c r="M39" s="786" t="s">
        <v>1076</v>
      </c>
      <c r="N39" s="787"/>
      <c r="O39" s="787"/>
      <c r="P39" s="85"/>
      <c r="Q39" s="85"/>
      <c r="R39" s="85"/>
      <c r="S39" s="85"/>
      <c r="T39" s="87"/>
      <c r="U39" s="87"/>
      <c r="V39" s="87"/>
      <c r="W39" s="87"/>
      <c r="X39" s="87"/>
      <c r="Y39" s="87"/>
    </row>
    <row r="40" spans="1:25" ht="240" customHeight="1">
      <c r="A40" s="461"/>
      <c r="B40" s="462"/>
      <c r="C40" s="462"/>
      <c r="D40" s="462"/>
      <c r="E40" s="462"/>
      <c r="F40" s="462"/>
      <c r="G40" s="462"/>
      <c r="H40" s="462"/>
      <c r="I40" s="462"/>
      <c r="J40" s="462"/>
      <c r="K40" s="462"/>
      <c r="L40" s="462"/>
      <c r="M40" s="462"/>
      <c r="N40" s="462"/>
      <c r="O40" s="462"/>
      <c r="P40" s="462"/>
      <c r="Q40" s="462"/>
      <c r="R40" s="462"/>
      <c r="S40" s="462"/>
    </row>
    <row r="41" spans="1:25" ht="240" customHeight="1">
      <c r="A41" s="461"/>
      <c r="B41" s="462"/>
      <c r="C41" s="462"/>
      <c r="D41" s="462"/>
      <c r="E41" s="462"/>
      <c r="F41" s="462"/>
      <c r="G41" s="462"/>
      <c r="H41" s="462"/>
      <c r="I41" s="462"/>
      <c r="J41" s="462"/>
      <c r="K41" s="462"/>
      <c r="L41" s="462"/>
      <c r="M41" s="462"/>
      <c r="N41" s="462"/>
      <c r="O41" s="462"/>
      <c r="P41" s="462"/>
      <c r="Q41" s="462"/>
      <c r="R41" s="462"/>
      <c r="S41" s="462"/>
    </row>
    <row r="42" spans="1:25" ht="240" customHeight="1">
      <c r="A42" s="461"/>
      <c r="B42" s="462"/>
      <c r="C42" s="462"/>
      <c r="D42" s="462"/>
      <c r="E42" s="462"/>
      <c r="F42" s="462"/>
      <c r="G42" s="462"/>
      <c r="H42" s="462"/>
      <c r="I42" s="462"/>
      <c r="J42" s="462"/>
      <c r="K42" s="462"/>
      <c r="L42" s="462"/>
      <c r="M42" s="462"/>
      <c r="N42" s="462"/>
      <c r="O42" s="462"/>
      <c r="P42" s="462"/>
      <c r="Q42" s="462"/>
      <c r="R42" s="462"/>
      <c r="S42" s="462"/>
    </row>
    <row r="43" spans="1:25" ht="240" customHeight="1">
      <c r="A43" s="463"/>
      <c r="B43" s="462"/>
      <c r="C43" s="462"/>
      <c r="D43" s="462"/>
      <c r="E43" s="462"/>
      <c r="F43" s="462"/>
      <c r="G43" s="462"/>
      <c r="H43" s="462"/>
      <c r="I43" s="462"/>
      <c r="J43" s="462"/>
      <c r="K43" s="462"/>
      <c r="L43" s="462"/>
      <c r="M43" s="462"/>
      <c r="N43" s="462"/>
      <c r="O43" s="462"/>
      <c r="P43" s="462"/>
      <c r="Q43" s="462"/>
      <c r="R43" s="462"/>
      <c r="S43" s="462"/>
    </row>
    <row r="44" spans="1:25" ht="240" customHeight="1">
      <c r="A44" s="463"/>
      <c r="B44" s="462"/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462"/>
      <c r="P44" s="462"/>
      <c r="Q44" s="462"/>
      <c r="R44" s="462"/>
      <c r="S44" s="462"/>
    </row>
    <row r="45" spans="1:25" ht="240" customHeight="1">
      <c r="A45" s="463"/>
      <c r="B45" s="462"/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  <c r="O45" s="462"/>
      <c r="P45" s="462"/>
      <c r="Q45" s="462"/>
      <c r="R45" s="462"/>
      <c r="S45" s="462"/>
    </row>
    <row r="46" spans="1:25" ht="240" customHeight="1">
      <c r="A46" s="463"/>
      <c r="B46" s="462"/>
      <c r="C46" s="462"/>
      <c r="D46" s="462"/>
      <c r="E46" s="462"/>
      <c r="F46" s="462"/>
      <c r="G46" s="462"/>
      <c r="H46" s="462"/>
      <c r="I46" s="462"/>
      <c r="J46" s="462"/>
      <c r="K46" s="462"/>
      <c r="L46" s="462"/>
      <c r="M46" s="462"/>
      <c r="N46" s="462"/>
      <c r="O46" s="462"/>
      <c r="P46" s="462"/>
      <c r="Q46" s="462"/>
      <c r="R46" s="462"/>
      <c r="S46" s="462"/>
    </row>
    <row r="47" spans="1:25" ht="240" customHeight="1">
      <c r="B47" s="462"/>
      <c r="C47" s="462"/>
      <c r="D47" s="462"/>
      <c r="E47" s="462"/>
      <c r="F47" s="462"/>
      <c r="G47" s="462"/>
      <c r="H47" s="462"/>
      <c r="I47" s="462"/>
      <c r="J47" s="462"/>
      <c r="K47" s="462"/>
      <c r="L47" s="462"/>
      <c r="M47" s="462"/>
      <c r="N47" s="462"/>
      <c r="O47" s="462"/>
      <c r="P47" s="462"/>
      <c r="Q47" s="462"/>
      <c r="R47" s="462"/>
      <c r="S47" s="462"/>
    </row>
    <row r="48" spans="1:25" ht="240" customHeight="1">
      <c r="I48" s="464"/>
      <c r="J48" s="464"/>
    </row>
    <row r="49" spans="2:3" ht="240" customHeight="1">
      <c r="B49" s="462"/>
      <c r="C49" s="462"/>
    </row>
  </sheetData>
  <sheetProtection algorithmName="SHA-512" hashValue="NvaFExqRpftJOLOpR/bO5OnzKw5U5Egu9Pd6CPAhPnISSx5F0vJJetjDVtecFEC+4/llsJdP+kMf3koYyXFKrg==" saltValue="wXEJJnZj3cD4uoEqpevSLw==" spinCount="100000" sheet="1" objects="1" scenarios="1"/>
  <mergeCells count="19">
    <mergeCell ref="D39:F39"/>
    <mergeCell ref="M39:O39"/>
    <mergeCell ref="A6:A7"/>
    <mergeCell ref="B6:B7"/>
    <mergeCell ref="C6:D6"/>
    <mergeCell ref="E6:E7"/>
    <mergeCell ref="F6:G6"/>
    <mergeCell ref="U6:U7"/>
    <mergeCell ref="V6:W6"/>
    <mergeCell ref="B1:X1"/>
    <mergeCell ref="B5:P5"/>
    <mergeCell ref="H6:H7"/>
    <mergeCell ref="I6:J6"/>
    <mergeCell ref="K6:L6"/>
    <mergeCell ref="X6:Y6"/>
    <mergeCell ref="M6:N6"/>
    <mergeCell ref="O6:P6"/>
    <mergeCell ref="Q6:Q7"/>
    <mergeCell ref="R6:T6"/>
  </mergeCells>
  <phoneticPr fontId="0" type="noConversion"/>
  <printOptions horizontalCentered="1" verticalCentered="1"/>
  <pageMargins left="0.23622047244094491" right="0.23622047244094491" top="0.31496062992125984" bottom="0.47244094488188981" header="0.19685039370078741" footer="0.23622047244094491"/>
  <pageSetup paperSize="9" scale="31" orientation="landscape" horizontalDpi="300" verticalDpi="300" r:id="rId1"/>
  <headerFooter alignWithMargins="0">
    <oddHeader xml:space="preserve">&amp;C&amp;"Times New Roman,Regular"
</oddHeader>
    <oddFooter xml:space="preserve">&amp;C&amp;"Times New Roman,Regular"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indexed="22"/>
    <pageSetUpPr fitToPage="1"/>
  </sheetPr>
  <dimension ref="A1:Y49"/>
  <sheetViews>
    <sheetView view="pageBreakPreview" topLeftCell="A18" zoomScale="70" zoomScaleNormal="100" zoomScaleSheetLayoutView="70" workbookViewId="0">
      <selection activeCell="A31" sqref="A31"/>
    </sheetView>
  </sheetViews>
  <sheetFormatPr defaultColWidth="11.42578125" defaultRowHeight="15.75"/>
  <cols>
    <col min="1" max="1" width="65.42578125" style="454" customWidth="1"/>
    <col min="2" max="2" width="28.7109375" style="454" customWidth="1"/>
    <col min="3" max="4" width="13.85546875" style="454" customWidth="1"/>
    <col min="5" max="5" width="24.140625" style="454" customWidth="1"/>
    <col min="6" max="7" width="13.85546875" style="454" customWidth="1"/>
    <col min="8" max="8" width="24" style="454" customWidth="1"/>
    <col min="9" max="16" width="13.85546875" style="454" customWidth="1"/>
    <col min="17" max="17" width="23.5703125" style="454" customWidth="1"/>
    <col min="18" max="18" width="13.85546875" style="454" customWidth="1"/>
    <col min="19" max="19" width="17.140625" style="454" customWidth="1"/>
    <col min="20" max="20" width="13.85546875" style="454" customWidth="1"/>
    <col min="21" max="21" width="20.85546875" style="454" customWidth="1"/>
    <col min="22" max="22" width="13.85546875" style="454" customWidth="1"/>
    <col min="23" max="23" width="24" style="454" customWidth="1"/>
    <col min="24" max="24" width="13.85546875" style="454" customWidth="1"/>
    <col min="25" max="25" width="22.28515625" style="454" customWidth="1"/>
    <col min="26" max="16384" width="11.42578125" style="454"/>
  </cols>
  <sheetData>
    <row r="1" spans="1:25">
      <c r="A1" s="453" t="str">
        <f>"застраховател: "&amp;Navig!B2</f>
        <v>застраховател: Наименование</v>
      </c>
      <c r="B1" s="782" t="str">
        <f>"СПРАВКА № ГО.7.3: ПАСИВНО ПРЕЗАСТРАХОВАНЕ КЪМ 31.12."&amp;Navig!B3&amp;" ГОДИНА - ЗА ПРЕЗАСТРАХОВАТЕЛИ БЕЗ КРЕДИТЕН РЕЙТИНГ"</f>
        <v>СПРАВКА № ГО.7.3: ПАСИВНО ПРЕЗАСТРАХОВАНЕ КЪМ 31.12.2017 ГОДИНА - ЗА ПРЕЗАСТРАХОВАТЕЛИ БЕЗ КРЕДИТЕН РЕЙТИНГ</v>
      </c>
      <c r="C1" s="782"/>
      <c r="D1" s="782"/>
      <c r="E1" s="782"/>
      <c r="F1" s="782"/>
      <c r="G1" s="782"/>
      <c r="H1" s="782"/>
      <c r="I1" s="782"/>
      <c r="J1" s="782"/>
      <c r="K1" s="782"/>
      <c r="L1" s="782"/>
      <c r="M1" s="782"/>
      <c r="N1" s="782"/>
      <c r="O1" s="782"/>
      <c r="P1" s="782"/>
      <c r="Q1" s="782"/>
      <c r="R1" s="782"/>
      <c r="S1" s="782"/>
      <c r="T1" s="782"/>
      <c r="U1" s="782"/>
      <c r="V1" s="782"/>
      <c r="W1" s="782"/>
      <c r="X1" s="782"/>
    </row>
    <row r="2" spans="1:25">
      <c r="A2" s="453"/>
      <c r="B2" s="544"/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544"/>
      <c r="N2" s="544"/>
      <c r="O2" s="544"/>
      <c r="P2" s="544"/>
      <c r="Q2" s="544"/>
      <c r="R2" s="544"/>
      <c r="S2" s="544"/>
      <c r="T2" s="544"/>
      <c r="U2" s="544"/>
      <c r="V2" s="544"/>
      <c r="W2" s="544"/>
      <c r="X2" s="544"/>
    </row>
    <row r="3" spans="1:25" hidden="1">
      <c r="A3" s="453"/>
      <c r="B3" s="544"/>
      <c r="C3" s="544"/>
      <c r="D3" s="544"/>
      <c r="E3" s="544"/>
      <c r="F3" s="544"/>
      <c r="G3" s="544"/>
      <c r="H3" s="544"/>
      <c r="I3" s="544"/>
      <c r="J3" s="544"/>
      <c r="K3" s="544"/>
      <c r="L3" s="544"/>
      <c r="M3" s="544"/>
      <c r="N3" s="544"/>
      <c r="O3" s="544"/>
      <c r="P3" s="544"/>
      <c r="Q3" s="544"/>
      <c r="R3" s="544"/>
      <c r="S3" s="544"/>
      <c r="T3" s="544"/>
      <c r="U3" s="544"/>
      <c r="V3" s="544"/>
      <c r="W3" s="544"/>
      <c r="X3" s="544"/>
    </row>
    <row r="4" spans="1:25" hidden="1">
      <c r="A4" s="453"/>
      <c r="B4" s="544"/>
      <c r="C4" s="544"/>
      <c r="D4" s="544"/>
      <c r="E4" s="544"/>
      <c r="F4" s="544"/>
      <c r="G4" s="544"/>
      <c r="H4" s="544"/>
      <c r="I4" s="544"/>
      <c r="J4" s="544"/>
      <c r="K4" s="544"/>
      <c r="L4" s="544"/>
      <c r="M4" s="544"/>
      <c r="N4" s="544"/>
      <c r="O4" s="544"/>
      <c r="P4" s="544"/>
      <c r="Q4" s="544"/>
      <c r="R4" s="544"/>
      <c r="S4" s="544"/>
      <c r="T4" s="544"/>
      <c r="U4" s="544"/>
      <c r="V4" s="544"/>
      <c r="W4" s="544"/>
      <c r="X4" s="544"/>
    </row>
    <row r="5" spans="1:25" ht="15.75" hidden="1" customHeight="1">
      <c r="A5" s="455"/>
      <c r="B5" s="783"/>
      <c r="C5" s="783"/>
      <c r="D5" s="783"/>
      <c r="E5" s="783"/>
      <c r="F5" s="783"/>
      <c r="G5" s="783"/>
      <c r="H5" s="783"/>
      <c r="I5" s="783"/>
      <c r="J5" s="783"/>
      <c r="K5" s="783"/>
      <c r="L5" s="783"/>
      <c r="M5" s="783"/>
      <c r="N5" s="783"/>
      <c r="O5" s="783"/>
      <c r="P5" s="783"/>
      <c r="Q5" s="455"/>
      <c r="R5" s="455"/>
      <c r="S5" s="455"/>
    </row>
    <row r="6" spans="1:25" s="456" customFormat="1" ht="84" customHeight="1">
      <c r="A6" s="789" t="s">
        <v>1209</v>
      </c>
      <c r="B6" s="789" t="s">
        <v>951</v>
      </c>
      <c r="C6" s="793" t="s">
        <v>1092</v>
      </c>
      <c r="D6" s="794"/>
      <c r="E6" s="789" t="s">
        <v>892</v>
      </c>
      <c r="F6" s="793" t="s">
        <v>1273</v>
      </c>
      <c r="G6" s="794"/>
      <c r="H6" s="791" t="s">
        <v>1126</v>
      </c>
      <c r="I6" s="793" t="s">
        <v>1093</v>
      </c>
      <c r="J6" s="794"/>
      <c r="K6" s="793" t="s">
        <v>1069</v>
      </c>
      <c r="L6" s="794"/>
      <c r="M6" s="793" t="s">
        <v>1091</v>
      </c>
      <c r="N6" s="794"/>
      <c r="O6" s="793" t="s">
        <v>1111</v>
      </c>
      <c r="P6" s="794"/>
      <c r="Q6" s="791" t="s">
        <v>1127</v>
      </c>
      <c r="R6" s="793" t="s">
        <v>1112</v>
      </c>
      <c r="S6" s="795"/>
      <c r="T6" s="794"/>
      <c r="U6" s="791" t="s">
        <v>1128</v>
      </c>
      <c r="V6" s="793" t="s">
        <v>1129</v>
      </c>
      <c r="W6" s="794"/>
      <c r="X6" s="793" t="s">
        <v>1130</v>
      </c>
      <c r="Y6" s="794"/>
    </row>
    <row r="7" spans="1:25" s="460" customFormat="1" ht="47.25">
      <c r="A7" s="790"/>
      <c r="B7" s="790"/>
      <c r="C7" s="458" t="s">
        <v>1070</v>
      </c>
      <c r="D7" s="459" t="s">
        <v>952</v>
      </c>
      <c r="E7" s="790"/>
      <c r="F7" s="458" t="s">
        <v>1070</v>
      </c>
      <c r="G7" s="459" t="s">
        <v>952</v>
      </c>
      <c r="H7" s="792"/>
      <c r="I7" s="458" t="s">
        <v>1070</v>
      </c>
      <c r="J7" s="459" t="s">
        <v>952</v>
      </c>
      <c r="K7" s="458" t="s">
        <v>1070</v>
      </c>
      <c r="L7" s="459" t="s">
        <v>952</v>
      </c>
      <c r="M7" s="458" t="s">
        <v>1070</v>
      </c>
      <c r="N7" s="459" t="s">
        <v>952</v>
      </c>
      <c r="O7" s="458" t="s">
        <v>1070</v>
      </c>
      <c r="P7" s="459" t="s">
        <v>952</v>
      </c>
      <c r="Q7" s="792"/>
      <c r="R7" s="458" t="s">
        <v>1070</v>
      </c>
      <c r="S7" s="458" t="s">
        <v>508</v>
      </c>
      <c r="T7" s="459" t="s">
        <v>952</v>
      </c>
      <c r="U7" s="792"/>
      <c r="V7" s="458" t="s">
        <v>1070</v>
      </c>
      <c r="W7" s="459" t="s">
        <v>953</v>
      </c>
      <c r="X7" s="458" t="s">
        <v>1070</v>
      </c>
      <c r="Y7" s="459" t="s">
        <v>954</v>
      </c>
    </row>
    <row r="8" spans="1:25" s="460" customFormat="1">
      <c r="A8" s="407" t="s">
        <v>1040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</row>
    <row r="9" spans="1:25" s="460" customFormat="1" ht="47.25">
      <c r="A9" s="407" t="s">
        <v>867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</row>
    <row r="10" spans="1:25" s="460" customFormat="1">
      <c r="A10" s="407" t="s">
        <v>1041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25" s="460" customFormat="1" ht="31.5">
      <c r="A11" s="407" t="s">
        <v>1042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</row>
    <row r="12" spans="1:25" s="460" customFormat="1">
      <c r="A12" s="407" t="s">
        <v>1043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</row>
    <row r="13" spans="1:25" s="460" customFormat="1">
      <c r="A13" s="407" t="s">
        <v>1044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</row>
    <row r="14" spans="1:25" s="460" customFormat="1">
      <c r="A14" s="407" t="s">
        <v>1045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</row>
    <row r="15" spans="1:25" s="460" customFormat="1">
      <c r="A15" s="407" t="s">
        <v>1046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</row>
    <row r="16" spans="1:25" s="460" customFormat="1">
      <c r="A16" s="407" t="s">
        <v>1047</v>
      </c>
      <c r="B16" s="465">
        <f>SUM(B17:B20)</f>
        <v>0</v>
      </c>
      <c r="C16" s="465">
        <f>SUM(C17:C20)</f>
        <v>0</v>
      </c>
      <c r="D16" s="465">
        <f t="shared" ref="D16:Y16" si="0">SUM(D17:D20)</f>
        <v>0</v>
      </c>
      <c r="E16" s="465">
        <f t="shared" si="0"/>
        <v>0</v>
      </c>
      <c r="F16" s="465">
        <f t="shared" si="0"/>
        <v>0</v>
      </c>
      <c r="G16" s="465">
        <f t="shared" si="0"/>
        <v>0</v>
      </c>
      <c r="H16" s="465">
        <f t="shared" si="0"/>
        <v>0</v>
      </c>
      <c r="I16" s="465">
        <f t="shared" si="0"/>
        <v>0</v>
      </c>
      <c r="J16" s="465">
        <f t="shared" si="0"/>
        <v>0</v>
      </c>
      <c r="K16" s="465">
        <f t="shared" si="0"/>
        <v>0</v>
      </c>
      <c r="L16" s="465">
        <f t="shared" si="0"/>
        <v>0</v>
      </c>
      <c r="M16" s="465">
        <f t="shared" si="0"/>
        <v>0</v>
      </c>
      <c r="N16" s="465">
        <f t="shared" si="0"/>
        <v>0</v>
      </c>
      <c r="O16" s="465">
        <f t="shared" si="0"/>
        <v>0</v>
      </c>
      <c r="P16" s="465">
        <f t="shared" si="0"/>
        <v>0</v>
      </c>
      <c r="Q16" s="465">
        <f t="shared" si="0"/>
        <v>0</v>
      </c>
      <c r="R16" s="465">
        <f t="shared" si="0"/>
        <v>0</v>
      </c>
      <c r="S16" s="465">
        <f t="shared" si="0"/>
        <v>0</v>
      </c>
      <c r="T16" s="465">
        <f t="shared" si="0"/>
        <v>0</v>
      </c>
      <c r="U16" s="465">
        <f t="shared" si="0"/>
        <v>0</v>
      </c>
      <c r="V16" s="465">
        <f t="shared" si="0"/>
        <v>0</v>
      </c>
      <c r="W16" s="465">
        <f t="shared" si="0"/>
        <v>0</v>
      </c>
      <c r="X16" s="465">
        <f t="shared" si="0"/>
        <v>0</v>
      </c>
      <c r="Y16" s="465">
        <f t="shared" si="0"/>
        <v>0</v>
      </c>
    </row>
    <row r="17" spans="1:25" s="460" customFormat="1">
      <c r="A17" s="102" t="s">
        <v>1260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</row>
    <row r="18" spans="1:25" s="460" customFormat="1">
      <c r="A18" s="102" t="s">
        <v>1261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</row>
    <row r="19" spans="1:25" s="460" customFormat="1">
      <c r="A19" s="102" t="s">
        <v>1262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</row>
    <row r="20" spans="1:25" s="460" customFormat="1">
      <c r="A20" s="102" t="s">
        <v>1259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</row>
    <row r="21" spans="1:25" s="460" customFormat="1">
      <c r="A21" s="407" t="s">
        <v>1048</v>
      </c>
      <c r="B21" s="465">
        <f>SUM(B22:B23)</f>
        <v>0</v>
      </c>
      <c r="C21" s="465">
        <f t="shared" ref="C21:Y21" si="1">SUM(C22:C23)</f>
        <v>0</v>
      </c>
      <c r="D21" s="465">
        <f t="shared" si="1"/>
        <v>0</v>
      </c>
      <c r="E21" s="465">
        <f t="shared" si="1"/>
        <v>0</v>
      </c>
      <c r="F21" s="465">
        <f t="shared" si="1"/>
        <v>0</v>
      </c>
      <c r="G21" s="465">
        <f t="shared" si="1"/>
        <v>0</v>
      </c>
      <c r="H21" s="465">
        <f t="shared" si="1"/>
        <v>0</v>
      </c>
      <c r="I21" s="465">
        <f t="shared" si="1"/>
        <v>0</v>
      </c>
      <c r="J21" s="465">
        <f t="shared" si="1"/>
        <v>0</v>
      </c>
      <c r="K21" s="465">
        <f t="shared" si="1"/>
        <v>0</v>
      </c>
      <c r="L21" s="465">
        <f t="shared" si="1"/>
        <v>0</v>
      </c>
      <c r="M21" s="465">
        <f t="shared" si="1"/>
        <v>0</v>
      </c>
      <c r="N21" s="465">
        <f t="shared" si="1"/>
        <v>0</v>
      </c>
      <c r="O21" s="465">
        <f t="shared" si="1"/>
        <v>0</v>
      </c>
      <c r="P21" s="465">
        <f t="shared" si="1"/>
        <v>0</v>
      </c>
      <c r="Q21" s="465">
        <f t="shared" si="1"/>
        <v>0</v>
      </c>
      <c r="R21" s="465">
        <f t="shared" si="1"/>
        <v>0</v>
      </c>
      <c r="S21" s="465">
        <f t="shared" si="1"/>
        <v>0</v>
      </c>
      <c r="T21" s="465">
        <f t="shared" si="1"/>
        <v>0</v>
      </c>
      <c r="U21" s="465">
        <f t="shared" si="1"/>
        <v>0</v>
      </c>
      <c r="V21" s="465">
        <f t="shared" si="1"/>
        <v>0</v>
      </c>
      <c r="W21" s="465">
        <f t="shared" si="1"/>
        <v>0</v>
      </c>
      <c r="X21" s="465">
        <f t="shared" si="1"/>
        <v>0</v>
      </c>
      <c r="Y21" s="465">
        <f t="shared" si="1"/>
        <v>0</v>
      </c>
    </row>
    <row r="22" spans="1:25" s="460" customFormat="1">
      <c r="A22" s="102" t="s">
        <v>1258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</row>
    <row r="23" spans="1:25" s="460" customFormat="1">
      <c r="A23" s="102" t="s">
        <v>1257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</row>
    <row r="24" spans="1:25" s="460" customFormat="1" ht="31.5">
      <c r="A24" s="407" t="s">
        <v>1049</v>
      </c>
      <c r="B24" s="103">
        <f>SUM(B25:B28)</f>
        <v>0</v>
      </c>
      <c r="C24" s="103">
        <f t="shared" ref="C24:Y24" si="2">SUM(C25:C28)</f>
        <v>0</v>
      </c>
      <c r="D24" s="103">
        <f t="shared" si="2"/>
        <v>0</v>
      </c>
      <c r="E24" s="103">
        <f t="shared" si="2"/>
        <v>0</v>
      </c>
      <c r="F24" s="103">
        <f t="shared" si="2"/>
        <v>0</v>
      </c>
      <c r="G24" s="103">
        <f t="shared" si="2"/>
        <v>0</v>
      </c>
      <c r="H24" s="103">
        <f t="shared" si="2"/>
        <v>0</v>
      </c>
      <c r="I24" s="103">
        <f t="shared" si="2"/>
        <v>0</v>
      </c>
      <c r="J24" s="103">
        <f t="shared" si="2"/>
        <v>0</v>
      </c>
      <c r="K24" s="103">
        <f t="shared" si="2"/>
        <v>0</v>
      </c>
      <c r="L24" s="103">
        <f t="shared" si="2"/>
        <v>0</v>
      </c>
      <c r="M24" s="103">
        <f t="shared" si="2"/>
        <v>0</v>
      </c>
      <c r="N24" s="103">
        <f t="shared" si="2"/>
        <v>0</v>
      </c>
      <c r="O24" s="103">
        <f t="shared" si="2"/>
        <v>0</v>
      </c>
      <c r="P24" s="103">
        <f t="shared" si="2"/>
        <v>0</v>
      </c>
      <c r="Q24" s="103">
        <f t="shared" si="2"/>
        <v>0</v>
      </c>
      <c r="R24" s="103">
        <f t="shared" si="2"/>
        <v>0</v>
      </c>
      <c r="S24" s="103">
        <f t="shared" si="2"/>
        <v>0</v>
      </c>
      <c r="T24" s="103">
        <f t="shared" si="2"/>
        <v>0</v>
      </c>
      <c r="U24" s="103">
        <f t="shared" si="2"/>
        <v>0</v>
      </c>
      <c r="V24" s="103">
        <f t="shared" si="2"/>
        <v>0</v>
      </c>
      <c r="W24" s="103">
        <f t="shared" si="2"/>
        <v>0</v>
      </c>
      <c r="X24" s="103">
        <f t="shared" si="2"/>
        <v>0</v>
      </c>
      <c r="Y24" s="103">
        <f t="shared" si="2"/>
        <v>0</v>
      </c>
    </row>
    <row r="25" spans="1:25" s="460" customFormat="1">
      <c r="A25" s="407" t="s">
        <v>863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</row>
    <row r="26" spans="1:25" s="460" customFormat="1">
      <c r="A26" s="407" t="s">
        <v>864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</row>
    <row r="27" spans="1:25" s="450" customFormat="1">
      <c r="A27" s="407" t="s">
        <v>865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</row>
    <row r="28" spans="1:25" s="460" customFormat="1">
      <c r="A28" s="407" t="s">
        <v>866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</row>
    <row r="29" spans="1:25" s="460" customFormat="1" ht="31.5">
      <c r="A29" s="407" t="s">
        <v>1050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</row>
    <row r="30" spans="1:25" s="460" customFormat="1" ht="31.5">
      <c r="A30" s="407" t="s">
        <v>1051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</row>
    <row r="31" spans="1:25" s="460" customFormat="1">
      <c r="A31" s="407" t="s">
        <v>1052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</row>
    <row r="32" spans="1:25" s="460" customFormat="1">
      <c r="A32" s="407" t="s">
        <v>1053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</row>
    <row r="33" spans="1:25" s="460" customFormat="1">
      <c r="A33" s="407" t="s">
        <v>1054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</row>
    <row r="34" spans="1:25" s="460" customFormat="1">
      <c r="A34" s="407" t="s">
        <v>1055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</row>
    <row r="35" spans="1:25" s="460" customFormat="1">
      <c r="A35" s="407" t="s">
        <v>1056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</row>
    <row r="36" spans="1:25" s="460" customFormat="1">
      <c r="A36" s="407" t="s">
        <v>1057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</row>
    <row r="37" spans="1:25" s="460" customFormat="1">
      <c r="A37" s="105" t="s">
        <v>1058</v>
      </c>
      <c r="B37" s="106">
        <f>SUM(B8,B10:B15,B16,B21,B24,B29:B36)</f>
        <v>0</v>
      </c>
      <c r="C37" s="106">
        <f t="shared" ref="C37:Y37" si="3">SUM(C8,C10:C15,C16,C21,C24,C29:C36)</f>
        <v>0</v>
      </c>
      <c r="D37" s="106">
        <f t="shared" si="3"/>
        <v>0</v>
      </c>
      <c r="E37" s="106">
        <f t="shared" si="3"/>
        <v>0</v>
      </c>
      <c r="F37" s="106">
        <f t="shared" si="3"/>
        <v>0</v>
      </c>
      <c r="G37" s="106">
        <f t="shared" si="3"/>
        <v>0</v>
      </c>
      <c r="H37" s="106">
        <f t="shared" si="3"/>
        <v>0</v>
      </c>
      <c r="I37" s="106">
        <f t="shared" si="3"/>
        <v>0</v>
      </c>
      <c r="J37" s="106">
        <f t="shared" si="3"/>
        <v>0</v>
      </c>
      <c r="K37" s="106">
        <f t="shared" si="3"/>
        <v>0</v>
      </c>
      <c r="L37" s="106">
        <f t="shared" si="3"/>
        <v>0</v>
      </c>
      <c r="M37" s="106">
        <f t="shared" si="3"/>
        <v>0</v>
      </c>
      <c r="N37" s="106">
        <f t="shared" si="3"/>
        <v>0</v>
      </c>
      <c r="O37" s="106">
        <f t="shared" si="3"/>
        <v>0</v>
      </c>
      <c r="P37" s="106">
        <f t="shared" si="3"/>
        <v>0</v>
      </c>
      <c r="Q37" s="106">
        <f t="shared" si="3"/>
        <v>0</v>
      </c>
      <c r="R37" s="106">
        <f t="shared" si="3"/>
        <v>0</v>
      </c>
      <c r="S37" s="106">
        <f t="shared" si="3"/>
        <v>0</v>
      </c>
      <c r="T37" s="106">
        <f t="shared" si="3"/>
        <v>0</v>
      </c>
      <c r="U37" s="106">
        <f t="shared" si="3"/>
        <v>0</v>
      </c>
      <c r="V37" s="106">
        <f t="shared" si="3"/>
        <v>0</v>
      </c>
      <c r="W37" s="106">
        <f t="shared" si="3"/>
        <v>0</v>
      </c>
      <c r="X37" s="106">
        <f t="shared" si="3"/>
        <v>0</v>
      </c>
      <c r="Y37" s="106">
        <f t="shared" si="3"/>
        <v>0</v>
      </c>
    </row>
    <row r="38" spans="1:25">
      <c r="A38" s="788" t="s">
        <v>955</v>
      </c>
      <c r="B38" s="788"/>
      <c r="C38" s="788"/>
      <c r="D38" s="788"/>
      <c r="E38" s="788"/>
      <c r="F38" s="788"/>
      <c r="G38" s="788"/>
      <c r="H38" s="788"/>
      <c r="I38" s="788"/>
      <c r="J38" s="788"/>
      <c r="K38" s="462"/>
      <c r="L38" s="462"/>
      <c r="M38" s="462"/>
      <c r="N38" s="462"/>
      <c r="O38" s="462"/>
      <c r="P38" s="462"/>
      <c r="Q38" s="462"/>
      <c r="R38" s="462"/>
      <c r="S38" s="462"/>
    </row>
    <row r="39" spans="1:25" ht="15.75" customHeight="1">
      <c r="A39" s="719" t="s">
        <v>1077</v>
      </c>
      <c r="B39" s="452"/>
      <c r="C39" s="452"/>
      <c r="D39" s="729" t="s">
        <v>1078</v>
      </c>
      <c r="E39" s="731"/>
      <c r="F39" s="451"/>
      <c r="G39" s="451"/>
      <c r="H39" s="85"/>
      <c r="I39" s="85"/>
      <c r="J39" s="85"/>
      <c r="K39" s="85"/>
      <c r="L39" s="85"/>
      <c r="M39" s="786" t="s">
        <v>1076</v>
      </c>
      <c r="N39" s="787"/>
      <c r="O39" s="787"/>
      <c r="P39" s="787"/>
      <c r="Q39" s="85"/>
      <c r="R39" s="85"/>
      <c r="S39" s="85"/>
      <c r="T39" s="87"/>
      <c r="U39" s="87"/>
      <c r="V39" s="87"/>
      <c r="W39" s="87"/>
      <c r="X39" s="87"/>
      <c r="Y39" s="87"/>
    </row>
    <row r="40" spans="1:25">
      <c r="A40" s="461"/>
      <c r="B40" s="462"/>
      <c r="C40" s="462"/>
      <c r="D40" s="462"/>
      <c r="E40" s="462"/>
      <c r="F40" s="462"/>
      <c r="G40" s="462"/>
      <c r="H40" s="462"/>
      <c r="I40" s="462"/>
      <c r="J40" s="462"/>
      <c r="K40" s="462"/>
      <c r="L40" s="462"/>
      <c r="M40" s="462"/>
      <c r="N40" s="462"/>
      <c r="O40" s="462"/>
      <c r="P40" s="462"/>
      <c r="Q40" s="462"/>
      <c r="R40" s="462"/>
      <c r="S40" s="462"/>
    </row>
    <row r="41" spans="1:25">
      <c r="A41" s="461"/>
      <c r="B41" s="462"/>
      <c r="C41" s="462"/>
      <c r="D41" s="462"/>
      <c r="E41" s="462"/>
      <c r="F41" s="462"/>
      <c r="G41" s="462"/>
      <c r="H41" s="462"/>
      <c r="I41" s="462"/>
      <c r="J41" s="462"/>
      <c r="K41" s="462"/>
      <c r="L41" s="462"/>
      <c r="M41" s="462"/>
      <c r="N41" s="462"/>
      <c r="O41" s="462"/>
      <c r="P41" s="462"/>
      <c r="Q41" s="462"/>
      <c r="R41" s="462"/>
      <c r="S41" s="462"/>
    </row>
    <row r="42" spans="1:25">
      <c r="A42" s="461"/>
      <c r="B42" s="462"/>
      <c r="C42" s="462"/>
      <c r="D42" s="462"/>
      <c r="E42" s="462"/>
      <c r="F42" s="462"/>
      <c r="G42" s="462"/>
      <c r="H42" s="462"/>
      <c r="I42" s="462"/>
      <c r="J42" s="462"/>
      <c r="K42" s="462"/>
      <c r="L42" s="462"/>
      <c r="M42" s="462"/>
      <c r="N42" s="462"/>
      <c r="O42" s="462"/>
      <c r="P42" s="462"/>
      <c r="Q42" s="462"/>
      <c r="R42" s="462"/>
      <c r="S42" s="462"/>
    </row>
    <row r="43" spans="1:25">
      <c r="A43" s="463"/>
      <c r="B43" s="462"/>
      <c r="C43" s="462"/>
      <c r="D43" s="462"/>
      <c r="E43" s="462"/>
      <c r="F43" s="462"/>
      <c r="G43" s="462"/>
      <c r="H43" s="462"/>
      <c r="I43" s="462"/>
      <c r="J43" s="462"/>
      <c r="K43" s="462"/>
      <c r="L43" s="462"/>
      <c r="M43" s="462"/>
      <c r="N43" s="462"/>
      <c r="O43" s="462"/>
      <c r="P43" s="462"/>
      <c r="Q43" s="462"/>
      <c r="R43" s="462"/>
      <c r="S43" s="462"/>
    </row>
    <row r="44" spans="1:25">
      <c r="A44" s="463"/>
      <c r="B44" s="462"/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462"/>
      <c r="P44" s="462"/>
      <c r="Q44" s="462"/>
      <c r="R44" s="462"/>
      <c r="S44" s="462"/>
    </row>
    <row r="45" spans="1:25">
      <c r="A45" s="463"/>
      <c r="B45" s="462"/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  <c r="O45" s="462"/>
      <c r="P45" s="462"/>
      <c r="Q45" s="462"/>
      <c r="R45" s="462"/>
      <c r="S45" s="462"/>
    </row>
    <row r="46" spans="1:25">
      <c r="A46" s="463"/>
      <c r="B46" s="462"/>
      <c r="C46" s="462"/>
      <c r="D46" s="462"/>
      <c r="E46" s="462"/>
      <c r="F46" s="462"/>
      <c r="G46" s="462"/>
      <c r="H46" s="462"/>
      <c r="I46" s="462"/>
      <c r="J46" s="462"/>
      <c r="K46" s="462"/>
      <c r="L46" s="462"/>
      <c r="M46" s="462"/>
      <c r="N46" s="462"/>
      <c r="O46" s="462"/>
      <c r="P46" s="462"/>
      <c r="Q46" s="462"/>
      <c r="R46" s="462"/>
      <c r="S46" s="462"/>
    </row>
    <row r="47" spans="1:25">
      <c r="B47" s="462"/>
      <c r="C47" s="462"/>
      <c r="D47" s="462"/>
      <c r="E47" s="462"/>
      <c r="F47" s="462"/>
      <c r="G47" s="462"/>
      <c r="H47" s="462"/>
      <c r="I47" s="462"/>
      <c r="J47" s="462"/>
      <c r="K47" s="462"/>
      <c r="L47" s="462"/>
      <c r="M47" s="462"/>
      <c r="N47" s="462"/>
      <c r="O47" s="462"/>
      <c r="P47" s="462"/>
      <c r="Q47" s="462"/>
      <c r="R47" s="462"/>
      <c r="S47" s="462"/>
    </row>
    <row r="48" spans="1:25">
      <c r="I48" s="464"/>
      <c r="J48" s="464"/>
    </row>
    <row r="49" spans="2:3">
      <c r="B49" s="462"/>
      <c r="C49" s="462"/>
    </row>
  </sheetData>
  <sheetProtection algorithmName="SHA-512" hashValue="fMl+l9X2oqY8/F+B0Gwr0ZmhHI8fAwKBKmC9JIdZw11VN7lXNebTmr/+Nkb/T6sWOktgqxzBmmw9MwbNPaamRw==" saltValue="dixXZMrSoNWLItJO5MFEog==" spinCount="100000" sheet="1" objects="1" scenarios="1"/>
  <mergeCells count="20">
    <mergeCell ref="F6:G6"/>
    <mergeCell ref="U6:U7"/>
    <mergeCell ref="V6:W6"/>
    <mergeCell ref="R6:T6"/>
    <mergeCell ref="D39:E39"/>
    <mergeCell ref="M39:P39"/>
    <mergeCell ref="A38:J38"/>
    <mergeCell ref="A6:A7"/>
    <mergeCell ref="B1:X1"/>
    <mergeCell ref="B5:P5"/>
    <mergeCell ref="H6:H7"/>
    <mergeCell ref="I6:J6"/>
    <mergeCell ref="K6:L6"/>
    <mergeCell ref="X6:Y6"/>
    <mergeCell ref="M6:N6"/>
    <mergeCell ref="O6:P6"/>
    <mergeCell ref="Q6:Q7"/>
    <mergeCell ref="B6:B7"/>
    <mergeCell ref="C6:D6"/>
    <mergeCell ref="E6:E7"/>
  </mergeCells>
  <phoneticPr fontId="0" type="noConversion"/>
  <printOptions horizontalCentered="1" verticalCentered="1"/>
  <pageMargins left="0.23622047244094491" right="0.23622047244094491" top="0.31496062992125984" bottom="0.47244094488188981" header="0.19685039370078741" footer="0.23622047244094491"/>
  <pageSetup paperSize="9" scale="30" orientation="landscape" horizontalDpi="300" verticalDpi="300" r:id="rId1"/>
  <headerFooter alignWithMargins="0">
    <oddHeader xml:space="preserve">&amp;C&amp;"Times New Roman,Regular"
</oddHeader>
    <oddFooter xml:space="preserve">&amp;C&amp;"Times New Roman,Regular"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indexed="22"/>
  </sheetPr>
  <dimension ref="A1:V39"/>
  <sheetViews>
    <sheetView view="pageBreakPreview" zoomScale="60" zoomScaleNormal="100" workbookViewId="0">
      <selection activeCell="B1" sqref="B1:V1"/>
    </sheetView>
  </sheetViews>
  <sheetFormatPr defaultColWidth="8.7109375" defaultRowHeight="12.75"/>
  <cols>
    <col min="1" max="1" width="64" style="517" customWidth="1"/>
    <col min="2" max="2" width="12.28515625" style="517" customWidth="1"/>
    <col min="3" max="3" width="28.42578125" style="517" customWidth="1"/>
    <col min="4" max="4" width="13" style="517" customWidth="1"/>
    <col min="5" max="5" width="28.5703125" style="517" customWidth="1"/>
    <col min="6" max="6" width="12.85546875" style="517" customWidth="1"/>
    <col min="7" max="7" width="29.42578125" style="517" customWidth="1"/>
    <col min="8" max="8" width="17" style="517" customWidth="1"/>
    <col min="9" max="9" width="24.28515625" style="517" customWidth="1"/>
    <col min="10" max="10" width="16.140625" style="517" customWidth="1"/>
    <col min="11" max="11" width="20.140625" style="517" customWidth="1"/>
    <col min="12" max="12" width="26.42578125" style="517" customWidth="1"/>
    <col min="13" max="13" width="22.7109375" style="517" customWidth="1"/>
    <col min="14" max="14" width="23.5703125" style="517" customWidth="1"/>
    <col min="15" max="15" width="13.140625" style="517" customWidth="1"/>
    <col min="16" max="16" width="32.140625" style="517" customWidth="1"/>
    <col min="17" max="17" width="14" style="517" customWidth="1"/>
    <col min="18" max="18" width="35.140625" style="517" customWidth="1"/>
    <col min="19" max="19" width="13.7109375" style="517" customWidth="1"/>
    <col min="20" max="20" width="32" style="517" customWidth="1"/>
    <col min="21" max="22" width="18" style="517" customWidth="1"/>
    <col min="23" max="16384" width="8.7109375" style="517"/>
  </cols>
  <sheetData>
    <row r="1" spans="1:22" ht="15.75">
      <c r="A1" s="453" t="str">
        <f>"застраховател: "&amp;Navig!B2</f>
        <v>застраховател: Наименование</v>
      </c>
      <c r="B1" s="785" t="str">
        <f>"СПРАВКА № ГО.8: АКТИВНО ПРЕЗАСТРАХОВАНЕ КЪМ 31.12."&amp;Navig!B3&amp;" ГОДИНА"</f>
        <v>СПРАВКА № ГО.8: АКТИВНО ПРЕЗАСТРАХОВАНЕ КЪМ 31.12.2017 ГОДИНА</v>
      </c>
      <c r="C1" s="785"/>
      <c r="D1" s="785"/>
      <c r="E1" s="785"/>
      <c r="F1" s="785"/>
      <c r="G1" s="785"/>
      <c r="H1" s="785"/>
      <c r="I1" s="785"/>
      <c r="J1" s="785"/>
      <c r="K1" s="785"/>
      <c r="L1" s="785"/>
      <c r="M1" s="785"/>
      <c r="N1" s="785"/>
      <c r="O1" s="785"/>
      <c r="P1" s="785"/>
      <c r="Q1" s="785"/>
      <c r="R1" s="785"/>
      <c r="S1" s="785"/>
      <c r="T1" s="785"/>
      <c r="U1" s="785"/>
      <c r="V1" s="785"/>
    </row>
    <row r="2" spans="1:22" ht="15.75" hidden="1">
      <c r="A2" s="453"/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  <c r="Q2" s="455"/>
      <c r="R2" s="455"/>
      <c r="S2" s="455"/>
      <c r="T2" s="455"/>
      <c r="U2" s="455"/>
      <c r="V2" s="455"/>
    </row>
    <row r="3" spans="1:22" ht="15.75" hidden="1">
      <c r="A3" s="453"/>
      <c r="B3" s="455"/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  <c r="P3" s="455"/>
      <c r="Q3" s="455"/>
      <c r="R3" s="455"/>
      <c r="S3" s="455"/>
      <c r="T3" s="455"/>
      <c r="U3" s="455"/>
      <c r="V3" s="455"/>
    </row>
    <row r="4" spans="1:22" ht="15.75" hidden="1">
      <c r="A4" s="453"/>
      <c r="B4" s="545"/>
      <c r="C4" s="545"/>
      <c r="D4" s="545"/>
      <c r="E4" s="545"/>
      <c r="F4" s="545"/>
      <c r="G4" s="545"/>
      <c r="H4" s="545"/>
      <c r="I4" s="545"/>
      <c r="J4" s="545"/>
      <c r="K4" s="545"/>
      <c r="L4" s="545"/>
      <c r="M4" s="545"/>
      <c r="N4" s="545"/>
      <c r="O4" s="545"/>
      <c r="P4" s="545"/>
      <c r="Q4" s="545"/>
      <c r="R4" s="545"/>
      <c r="S4" s="545"/>
      <c r="T4" s="545"/>
      <c r="U4" s="545"/>
      <c r="V4" s="545"/>
    </row>
    <row r="5" spans="1:22" ht="15.75">
      <c r="A5" s="520"/>
      <c r="B5" s="783" t="s">
        <v>0</v>
      </c>
      <c r="C5" s="783"/>
      <c r="D5" s="783"/>
      <c r="E5" s="783"/>
      <c r="F5" s="783"/>
      <c r="G5" s="783"/>
      <c r="H5" s="783"/>
      <c r="I5" s="783"/>
      <c r="J5" s="783"/>
      <c r="K5" s="783"/>
      <c r="L5" s="783"/>
      <c r="M5" s="783"/>
      <c r="N5" s="783"/>
      <c r="O5" s="783"/>
      <c r="P5" s="783"/>
      <c r="Q5" s="783"/>
      <c r="R5" s="783"/>
      <c r="S5" s="783"/>
      <c r="T5" s="783"/>
      <c r="U5" s="783"/>
      <c r="V5" s="783"/>
    </row>
    <row r="6" spans="1:22" ht="68.25" customHeight="1">
      <c r="A6" s="759" t="s">
        <v>1209</v>
      </c>
      <c r="B6" s="759" t="s">
        <v>1131</v>
      </c>
      <c r="C6" s="759"/>
      <c r="D6" s="759" t="s">
        <v>1132</v>
      </c>
      <c r="E6" s="759"/>
      <c r="F6" s="759" t="s">
        <v>1133</v>
      </c>
      <c r="G6" s="759"/>
      <c r="H6" s="759" t="s">
        <v>1134</v>
      </c>
      <c r="I6" s="759" t="s">
        <v>1071</v>
      </c>
      <c r="J6" s="759" t="s">
        <v>1135</v>
      </c>
      <c r="K6" s="759" t="s">
        <v>1136</v>
      </c>
      <c r="L6" s="759" t="s">
        <v>957</v>
      </c>
      <c r="M6" s="759" t="s">
        <v>958</v>
      </c>
      <c r="N6" s="759" t="s">
        <v>959</v>
      </c>
      <c r="O6" s="759" t="s">
        <v>1035</v>
      </c>
      <c r="P6" s="759"/>
      <c r="Q6" s="759" t="s">
        <v>1036</v>
      </c>
      <c r="R6" s="759"/>
      <c r="S6" s="759" t="s">
        <v>1029</v>
      </c>
      <c r="T6" s="759"/>
      <c r="U6" s="759" t="s">
        <v>1140</v>
      </c>
      <c r="V6" s="759" t="s">
        <v>1141</v>
      </c>
    </row>
    <row r="7" spans="1:22" ht="63">
      <c r="A7" s="759"/>
      <c r="B7" s="458" t="s">
        <v>1075</v>
      </c>
      <c r="C7" s="459" t="s">
        <v>960</v>
      </c>
      <c r="D7" s="458" t="s">
        <v>1070</v>
      </c>
      <c r="E7" s="459" t="s">
        <v>960</v>
      </c>
      <c r="F7" s="458" t="s">
        <v>1070</v>
      </c>
      <c r="G7" s="459" t="s">
        <v>960</v>
      </c>
      <c r="H7" s="759"/>
      <c r="I7" s="759"/>
      <c r="J7" s="759"/>
      <c r="K7" s="759"/>
      <c r="L7" s="759"/>
      <c r="M7" s="759"/>
      <c r="N7" s="759"/>
      <c r="O7" s="459" t="s">
        <v>1070</v>
      </c>
      <c r="P7" s="458" t="s">
        <v>1137</v>
      </c>
      <c r="Q7" s="459" t="s">
        <v>1070</v>
      </c>
      <c r="R7" s="458" t="s">
        <v>1138</v>
      </c>
      <c r="S7" s="459" t="s">
        <v>1070</v>
      </c>
      <c r="T7" s="458" t="s">
        <v>1139</v>
      </c>
      <c r="U7" s="759"/>
      <c r="V7" s="759"/>
    </row>
    <row r="8" spans="1:22" ht="15.75">
      <c r="A8" s="407" t="s">
        <v>1040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</row>
    <row r="9" spans="1:22" ht="47.25">
      <c r="A9" s="407" t="s">
        <v>867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</row>
    <row r="10" spans="1:22" ht="15.75">
      <c r="A10" s="407" t="s">
        <v>1041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</row>
    <row r="11" spans="1:22" ht="31.5">
      <c r="A11" s="407" t="s">
        <v>1042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</row>
    <row r="12" spans="1:22" ht="15.75">
      <c r="A12" s="407" t="s">
        <v>1043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</row>
    <row r="13" spans="1:22" ht="15.75">
      <c r="A13" s="407" t="s">
        <v>1044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</row>
    <row r="14" spans="1:22" ht="15.75">
      <c r="A14" s="407" t="s">
        <v>1045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</row>
    <row r="15" spans="1:22" ht="15.75">
      <c r="A15" s="407" t="s">
        <v>1046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</row>
    <row r="16" spans="1:22" ht="15.75">
      <c r="A16" s="407" t="s">
        <v>1047</v>
      </c>
      <c r="B16" s="465">
        <f>SUM(B17:B20)</f>
        <v>0</v>
      </c>
      <c r="C16" s="465">
        <f>SUM(C17:C20)</f>
        <v>0</v>
      </c>
      <c r="D16" s="465">
        <f t="shared" ref="D16:V16" si="0">SUM(D17:D20)</f>
        <v>0</v>
      </c>
      <c r="E16" s="465">
        <f t="shared" si="0"/>
        <v>0</v>
      </c>
      <c r="F16" s="465">
        <f t="shared" si="0"/>
        <v>0</v>
      </c>
      <c r="G16" s="465">
        <f t="shared" si="0"/>
        <v>0</v>
      </c>
      <c r="H16" s="465">
        <f t="shared" si="0"/>
        <v>0</v>
      </c>
      <c r="I16" s="465">
        <f t="shared" si="0"/>
        <v>0</v>
      </c>
      <c r="J16" s="465">
        <f t="shared" si="0"/>
        <v>0</v>
      </c>
      <c r="K16" s="465">
        <f t="shared" si="0"/>
        <v>0</v>
      </c>
      <c r="L16" s="465">
        <f t="shared" si="0"/>
        <v>0</v>
      </c>
      <c r="M16" s="465">
        <f t="shared" si="0"/>
        <v>0</v>
      </c>
      <c r="N16" s="465">
        <f t="shared" si="0"/>
        <v>0</v>
      </c>
      <c r="O16" s="465">
        <f t="shared" si="0"/>
        <v>0</v>
      </c>
      <c r="P16" s="465">
        <f t="shared" si="0"/>
        <v>0</v>
      </c>
      <c r="Q16" s="465">
        <f t="shared" si="0"/>
        <v>0</v>
      </c>
      <c r="R16" s="465">
        <f t="shared" si="0"/>
        <v>0</v>
      </c>
      <c r="S16" s="465">
        <f t="shared" si="0"/>
        <v>0</v>
      </c>
      <c r="T16" s="465">
        <f>SUM(T17:T20)</f>
        <v>0</v>
      </c>
      <c r="U16" s="465">
        <f t="shared" si="0"/>
        <v>0</v>
      </c>
      <c r="V16" s="465">
        <f t="shared" si="0"/>
        <v>0</v>
      </c>
    </row>
    <row r="17" spans="1:22" ht="15.75">
      <c r="A17" s="102" t="s">
        <v>1260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</row>
    <row r="18" spans="1:22" ht="15.75">
      <c r="A18" s="102" t="s">
        <v>1261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</row>
    <row r="19" spans="1:22" ht="15.75">
      <c r="A19" s="102" t="s">
        <v>1262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</row>
    <row r="20" spans="1:22" ht="15.75">
      <c r="A20" s="102" t="s">
        <v>1259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</row>
    <row r="21" spans="1:22" ht="15.75">
      <c r="A21" s="407" t="s">
        <v>1048</v>
      </c>
      <c r="B21" s="465">
        <f>SUM(B22:B23)</f>
        <v>0</v>
      </c>
      <c r="C21" s="465">
        <f>SUM(C22:C23)</f>
        <v>0</v>
      </c>
      <c r="D21" s="465">
        <f t="shared" ref="D21:V21" si="1">SUM(D22:D23)</f>
        <v>0</v>
      </c>
      <c r="E21" s="465">
        <f t="shared" si="1"/>
        <v>0</v>
      </c>
      <c r="F21" s="465">
        <f t="shared" si="1"/>
        <v>0</v>
      </c>
      <c r="G21" s="465">
        <f t="shared" si="1"/>
        <v>0</v>
      </c>
      <c r="H21" s="465">
        <f t="shared" si="1"/>
        <v>0</v>
      </c>
      <c r="I21" s="465">
        <f t="shared" si="1"/>
        <v>0</v>
      </c>
      <c r="J21" s="465">
        <f t="shared" si="1"/>
        <v>0</v>
      </c>
      <c r="K21" s="465">
        <f t="shared" si="1"/>
        <v>0</v>
      </c>
      <c r="L21" s="465">
        <f t="shared" si="1"/>
        <v>0</v>
      </c>
      <c r="M21" s="465">
        <f t="shared" si="1"/>
        <v>0</v>
      </c>
      <c r="N21" s="465">
        <f t="shared" si="1"/>
        <v>0</v>
      </c>
      <c r="O21" s="465">
        <f t="shared" si="1"/>
        <v>0</v>
      </c>
      <c r="P21" s="465">
        <f t="shared" si="1"/>
        <v>0</v>
      </c>
      <c r="Q21" s="465">
        <f t="shared" si="1"/>
        <v>0</v>
      </c>
      <c r="R21" s="465">
        <f t="shared" si="1"/>
        <v>0</v>
      </c>
      <c r="S21" s="465">
        <f t="shared" si="1"/>
        <v>0</v>
      </c>
      <c r="T21" s="465">
        <f t="shared" si="1"/>
        <v>0</v>
      </c>
      <c r="U21" s="465">
        <f t="shared" si="1"/>
        <v>0</v>
      </c>
      <c r="V21" s="465">
        <f t="shared" si="1"/>
        <v>0</v>
      </c>
    </row>
    <row r="22" spans="1:22" ht="31.5">
      <c r="A22" s="102" t="s">
        <v>1258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</row>
    <row r="23" spans="1:22" ht="15.75">
      <c r="A23" s="102" t="s">
        <v>1257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</row>
    <row r="24" spans="1:22" ht="31.5">
      <c r="A24" s="407" t="s">
        <v>1049</v>
      </c>
      <c r="B24" s="103">
        <f>SUM(B25:B28)</f>
        <v>0</v>
      </c>
      <c r="C24" s="103">
        <f>SUM(C25:C28)</f>
        <v>0</v>
      </c>
      <c r="D24" s="103">
        <f t="shared" ref="D24:V24" si="2">SUM(D25:D28)</f>
        <v>0</v>
      </c>
      <c r="E24" s="103">
        <f t="shared" si="2"/>
        <v>0</v>
      </c>
      <c r="F24" s="103">
        <f t="shared" si="2"/>
        <v>0</v>
      </c>
      <c r="G24" s="103">
        <f t="shared" si="2"/>
        <v>0</v>
      </c>
      <c r="H24" s="103">
        <f t="shared" si="2"/>
        <v>0</v>
      </c>
      <c r="I24" s="103">
        <f t="shared" si="2"/>
        <v>0</v>
      </c>
      <c r="J24" s="103">
        <f t="shared" si="2"/>
        <v>0</v>
      </c>
      <c r="K24" s="103">
        <f t="shared" si="2"/>
        <v>0</v>
      </c>
      <c r="L24" s="103">
        <f t="shared" si="2"/>
        <v>0</v>
      </c>
      <c r="M24" s="103">
        <f t="shared" si="2"/>
        <v>0</v>
      </c>
      <c r="N24" s="103">
        <f t="shared" si="2"/>
        <v>0</v>
      </c>
      <c r="O24" s="103">
        <f t="shared" si="2"/>
        <v>0</v>
      </c>
      <c r="P24" s="103">
        <f t="shared" si="2"/>
        <v>0</v>
      </c>
      <c r="Q24" s="103">
        <f t="shared" si="2"/>
        <v>0</v>
      </c>
      <c r="R24" s="103">
        <f t="shared" si="2"/>
        <v>0</v>
      </c>
      <c r="S24" s="103">
        <f t="shared" si="2"/>
        <v>0</v>
      </c>
      <c r="T24" s="103">
        <f t="shared" si="2"/>
        <v>0</v>
      </c>
      <c r="U24" s="103">
        <f t="shared" si="2"/>
        <v>0</v>
      </c>
      <c r="V24" s="103">
        <f t="shared" si="2"/>
        <v>0</v>
      </c>
    </row>
    <row r="25" spans="1:22" ht="15.75">
      <c r="A25" s="407" t="s">
        <v>863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</row>
    <row r="26" spans="1:22" ht="15.75">
      <c r="A26" s="407" t="s">
        <v>864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</row>
    <row r="27" spans="1:22" ht="15.75">
      <c r="A27" s="407" t="s">
        <v>865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</row>
    <row r="28" spans="1:22" ht="15.75">
      <c r="A28" s="407" t="s">
        <v>866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</row>
    <row r="29" spans="1:22" ht="31.5">
      <c r="A29" s="407" t="s">
        <v>1050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</row>
    <row r="30" spans="1:22" ht="31.5">
      <c r="A30" s="407" t="s">
        <v>1051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</row>
    <row r="31" spans="1:22" ht="31.5">
      <c r="A31" s="407" t="s">
        <v>1052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</row>
    <row r="32" spans="1:22" ht="15.75">
      <c r="A32" s="407" t="s">
        <v>1053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</row>
    <row r="33" spans="1:22" ht="15.75">
      <c r="A33" s="407" t="s">
        <v>1054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</row>
    <row r="34" spans="1:22" ht="15.75">
      <c r="A34" s="407" t="s">
        <v>1055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</row>
    <row r="35" spans="1:22" ht="15.75">
      <c r="A35" s="407" t="s">
        <v>1056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</row>
    <row r="36" spans="1:22" ht="15.75">
      <c r="A36" s="407" t="s">
        <v>1057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</row>
    <row r="37" spans="1:22" ht="15.75">
      <c r="A37" s="330" t="s">
        <v>1058</v>
      </c>
      <c r="B37" s="106">
        <f>SUM(B8,B10:B15,B16,B21,B24,B29:B36)</f>
        <v>0</v>
      </c>
      <c r="C37" s="106">
        <f t="shared" ref="C37:V37" si="3">SUM(C8,C10:C15,C16,C21,C24,C29:C36)</f>
        <v>0</v>
      </c>
      <c r="D37" s="106">
        <f t="shared" si="3"/>
        <v>0</v>
      </c>
      <c r="E37" s="106">
        <f t="shared" si="3"/>
        <v>0</v>
      </c>
      <c r="F37" s="106">
        <f t="shared" si="3"/>
        <v>0</v>
      </c>
      <c r="G37" s="106">
        <f t="shared" si="3"/>
        <v>0</v>
      </c>
      <c r="H37" s="106">
        <f t="shared" si="3"/>
        <v>0</v>
      </c>
      <c r="I37" s="106">
        <f t="shared" si="3"/>
        <v>0</v>
      </c>
      <c r="J37" s="106">
        <f t="shared" si="3"/>
        <v>0</v>
      </c>
      <c r="K37" s="106">
        <f t="shared" si="3"/>
        <v>0</v>
      </c>
      <c r="L37" s="106">
        <f t="shared" si="3"/>
        <v>0</v>
      </c>
      <c r="M37" s="106">
        <f t="shared" si="3"/>
        <v>0</v>
      </c>
      <c r="N37" s="106">
        <f t="shared" si="3"/>
        <v>0</v>
      </c>
      <c r="O37" s="106">
        <f t="shared" si="3"/>
        <v>0</v>
      </c>
      <c r="P37" s="106">
        <f t="shared" si="3"/>
        <v>0</v>
      </c>
      <c r="Q37" s="106">
        <f t="shared" si="3"/>
        <v>0</v>
      </c>
      <c r="R37" s="106">
        <f t="shared" si="3"/>
        <v>0</v>
      </c>
      <c r="S37" s="106">
        <f t="shared" si="3"/>
        <v>0</v>
      </c>
      <c r="T37" s="106">
        <f t="shared" si="3"/>
        <v>0</v>
      </c>
      <c r="U37" s="106">
        <f t="shared" si="3"/>
        <v>0</v>
      </c>
      <c r="V37" s="106">
        <f t="shared" si="3"/>
        <v>0</v>
      </c>
    </row>
    <row r="38" spans="1:22" ht="15.75" customHeight="1">
      <c r="A38" s="719" t="s">
        <v>1077</v>
      </c>
      <c r="B38" s="452"/>
      <c r="C38" s="452"/>
      <c r="D38" s="452"/>
      <c r="E38" s="452"/>
      <c r="F38" s="729" t="s">
        <v>1078</v>
      </c>
      <c r="G38" s="731"/>
      <c r="H38" s="451"/>
      <c r="I38" s="451"/>
      <c r="J38" s="451"/>
      <c r="K38" s="85"/>
      <c r="L38" s="85"/>
      <c r="M38" s="85"/>
      <c r="N38" s="85"/>
      <c r="O38" s="85"/>
      <c r="P38" s="85"/>
      <c r="Q38" s="729" t="s">
        <v>1076</v>
      </c>
      <c r="R38" s="731"/>
      <c r="S38" s="87"/>
      <c r="T38" s="87"/>
      <c r="U38" s="87"/>
      <c r="V38" s="87"/>
    </row>
    <row r="39" spans="1:22" ht="15.75">
      <c r="A39" s="454"/>
      <c r="B39" s="521"/>
      <c r="C39" s="521"/>
      <c r="D39" s="521"/>
      <c r="E39" s="521"/>
      <c r="F39" s="521"/>
      <c r="G39" s="521"/>
      <c r="H39" s="521"/>
      <c r="I39" s="521"/>
      <c r="J39" s="521"/>
      <c r="K39" s="521"/>
      <c r="L39" s="521"/>
      <c r="M39" s="521"/>
      <c r="N39" s="521"/>
      <c r="O39" s="521"/>
      <c r="P39" s="521"/>
      <c r="Q39" s="521"/>
      <c r="R39" s="521"/>
      <c r="S39" s="521"/>
      <c r="T39" s="521"/>
      <c r="U39" s="521"/>
      <c r="V39" s="521"/>
    </row>
  </sheetData>
  <sheetProtection algorithmName="SHA-512" hashValue="KFbqprmXk6ZP1KRSFD2WQMshcsNVLEaSiKmb8nlDzO6WaoW7scYucyojxJrtGMXcpVfq1+99bOH3RnjmDJO3kQ==" saltValue="QU0byASxBcArWCplFCuwCg==" spinCount="100000" sheet="1" objects="1" scenarios="1"/>
  <mergeCells count="20">
    <mergeCell ref="A6:A7"/>
    <mergeCell ref="B6:C6"/>
    <mergeCell ref="D6:E6"/>
    <mergeCell ref="F6:G6"/>
    <mergeCell ref="H6:H7"/>
    <mergeCell ref="U6:U7"/>
    <mergeCell ref="V6:V7"/>
    <mergeCell ref="Q38:R38"/>
    <mergeCell ref="B1:V1"/>
    <mergeCell ref="B5:V5"/>
    <mergeCell ref="L6:L7"/>
    <mergeCell ref="M6:M7"/>
    <mergeCell ref="N6:N7"/>
    <mergeCell ref="O6:P6"/>
    <mergeCell ref="Q6:R6"/>
    <mergeCell ref="S6:T6"/>
    <mergeCell ref="I6:I7"/>
    <mergeCell ref="J6:J7"/>
    <mergeCell ref="K6:K7"/>
    <mergeCell ref="F38:G3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P38"/>
  <sheetViews>
    <sheetView view="pageBreakPreview" topLeftCell="B1" zoomScale="55" zoomScaleNormal="100" zoomScaleSheetLayoutView="55" workbookViewId="0">
      <selection activeCell="J7" sqref="J7"/>
    </sheetView>
  </sheetViews>
  <sheetFormatPr defaultColWidth="29.140625" defaultRowHeight="53.25" customHeight="1"/>
  <cols>
    <col min="1" max="1" width="65.42578125" style="550" customWidth="1"/>
    <col min="2" max="2" width="26.85546875" style="550" customWidth="1"/>
    <col min="3" max="3" width="24.7109375" style="550" customWidth="1"/>
    <col min="4" max="4" width="28" style="550" customWidth="1"/>
    <col min="5" max="5" width="22.7109375" style="550" customWidth="1"/>
    <col min="6" max="6" width="29.140625" style="550" customWidth="1"/>
    <col min="7" max="7" width="15.7109375" style="550" customWidth="1"/>
    <col min="8" max="8" width="18.5703125" style="550" customWidth="1"/>
    <col min="9" max="9" width="16" style="550" customWidth="1"/>
    <col min="10" max="10" width="36.85546875" style="550" customWidth="1"/>
    <col min="11" max="11" width="16" style="550" customWidth="1"/>
    <col min="12" max="12" width="41" style="550" customWidth="1"/>
    <col min="13" max="13" width="16" style="550" customWidth="1"/>
    <col min="14" max="14" width="31.85546875" style="550" customWidth="1"/>
    <col min="15" max="16" width="19.7109375" style="550" customWidth="1"/>
    <col min="17" max="16384" width="29.140625" style="550"/>
  </cols>
  <sheetData>
    <row r="1" spans="1:16" ht="15.75">
      <c r="A1" s="453" t="str">
        <f>"презастраховател: "&amp;Navig!B2</f>
        <v>презастраховател: Наименование</v>
      </c>
      <c r="B1" s="798" t="s">
        <v>961</v>
      </c>
      <c r="C1" s="798"/>
      <c r="D1" s="798"/>
      <c r="E1" s="798"/>
      <c r="F1" s="798"/>
      <c r="G1" s="798"/>
      <c r="H1" s="798"/>
      <c r="I1" s="798"/>
      <c r="J1" s="798"/>
      <c r="K1" s="798"/>
      <c r="L1" s="798"/>
      <c r="M1" s="798"/>
      <c r="N1" s="798"/>
      <c r="O1" s="798"/>
      <c r="P1" s="798"/>
    </row>
    <row r="2" spans="1:16" ht="15.75">
      <c r="A2" s="799" t="s">
        <v>962</v>
      </c>
      <c r="B2" s="799"/>
      <c r="C2" s="799"/>
      <c r="D2" s="799"/>
      <c r="E2" s="799"/>
      <c r="F2" s="799"/>
      <c r="G2" s="799"/>
      <c r="H2" s="799"/>
      <c r="I2" s="799"/>
      <c r="J2" s="799"/>
      <c r="K2" s="799"/>
      <c r="L2" s="799"/>
      <c r="M2" s="799"/>
      <c r="N2" s="799"/>
      <c r="O2" s="799"/>
      <c r="P2" s="799"/>
    </row>
    <row r="3" spans="1:16" ht="15.75" hidden="1">
      <c r="A3" s="610"/>
      <c r="B3" s="610"/>
      <c r="C3" s="610"/>
      <c r="D3" s="610"/>
      <c r="E3" s="610"/>
      <c r="F3" s="610"/>
      <c r="G3" s="673"/>
      <c r="H3" s="673"/>
      <c r="I3" s="673"/>
      <c r="J3" s="673"/>
      <c r="K3" s="673"/>
      <c r="L3" s="673"/>
      <c r="M3" s="673"/>
      <c r="N3" s="673"/>
      <c r="O3" s="610"/>
      <c r="P3" s="610"/>
    </row>
    <row r="4" spans="1:16" ht="15.75" hidden="1">
      <c r="A4" s="610"/>
      <c r="B4" s="610"/>
      <c r="C4" s="610"/>
      <c r="D4" s="610"/>
      <c r="E4" s="610"/>
      <c r="F4" s="610"/>
      <c r="G4" s="673"/>
      <c r="H4" s="673"/>
      <c r="I4" s="673"/>
      <c r="J4" s="673"/>
      <c r="K4" s="673"/>
      <c r="L4" s="673"/>
      <c r="M4" s="673"/>
      <c r="N4" s="673"/>
      <c r="O4" s="610"/>
      <c r="P4" s="610"/>
    </row>
    <row r="5" spans="1:16" ht="15.75" hidden="1">
      <c r="A5" s="610"/>
      <c r="B5" s="610"/>
      <c r="C5" s="610"/>
      <c r="D5" s="610"/>
      <c r="E5" s="610"/>
      <c r="F5" s="610"/>
      <c r="G5" s="673"/>
      <c r="H5" s="673"/>
      <c r="I5" s="673"/>
      <c r="J5" s="673"/>
      <c r="K5" s="673"/>
      <c r="L5" s="673"/>
      <c r="M5" s="673"/>
      <c r="N5" s="673"/>
      <c r="O5" s="610"/>
      <c r="P5" s="610"/>
    </row>
    <row r="6" spans="1:16" ht="33" customHeight="1">
      <c r="A6" s="800" t="s">
        <v>1209</v>
      </c>
      <c r="B6" s="800" t="s">
        <v>1113</v>
      </c>
      <c r="C6" s="800" t="s">
        <v>1114</v>
      </c>
      <c r="D6" s="800" t="s">
        <v>1115</v>
      </c>
      <c r="E6" s="800" t="s">
        <v>956</v>
      </c>
      <c r="F6" s="800" t="s">
        <v>1071</v>
      </c>
      <c r="G6" s="802" t="s">
        <v>963</v>
      </c>
      <c r="H6" s="803"/>
      <c r="I6" s="802" t="s">
        <v>1035</v>
      </c>
      <c r="J6" s="803"/>
      <c r="K6" s="802" t="s">
        <v>1036</v>
      </c>
      <c r="L6" s="803"/>
      <c r="M6" s="802" t="s">
        <v>1029</v>
      </c>
      <c r="N6" s="803"/>
      <c r="O6" s="800" t="s">
        <v>1116</v>
      </c>
      <c r="P6" s="800" t="s">
        <v>1117</v>
      </c>
    </row>
    <row r="7" spans="1:16" ht="63">
      <c r="A7" s="801"/>
      <c r="B7" s="801"/>
      <c r="C7" s="801"/>
      <c r="D7" s="801"/>
      <c r="E7" s="801"/>
      <c r="F7" s="801"/>
      <c r="G7" s="551" t="s">
        <v>1095</v>
      </c>
      <c r="H7" s="551" t="s">
        <v>1070</v>
      </c>
      <c r="I7" s="551" t="s">
        <v>1070</v>
      </c>
      <c r="J7" s="670" t="s">
        <v>1</v>
      </c>
      <c r="K7" s="551" t="s">
        <v>1070</v>
      </c>
      <c r="L7" s="670" t="s">
        <v>2</v>
      </c>
      <c r="M7" s="551" t="s">
        <v>1070</v>
      </c>
      <c r="N7" s="670" t="s">
        <v>4</v>
      </c>
      <c r="O7" s="801"/>
      <c r="P7" s="801"/>
    </row>
    <row r="8" spans="1:16" s="460" customFormat="1" ht="15.75">
      <c r="A8" s="102" t="s">
        <v>1040</v>
      </c>
      <c r="B8" s="441"/>
      <c r="C8" s="441"/>
      <c r="D8" s="441"/>
      <c r="E8" s="441"/>
      <c r="F8" s="441"/>
      <c r="G8" s="441"/>
      <c r="H8" s="441"/>
      <c r="I8" s="441"/>
      <c r="J8" s="441"/>
      <c r="K8" s="441"/>
      <c r="L8" s="441"/>
      <c r="M8" s="441"/>
      <c r="N8" s="441"/>
      <c r="O8" s="441"/>
      <c r="P8" s="441"/>
    </row>
    <row r="9" spans="1:16" s="460" customFormat="1" ht="47.25">
      <c r="A9" s="102" t="s">
        <v>867</v>
      </c>
      <c r="B9" s="441"/>
      <c r="C9" s="441"/>
      <c r="D9" s="441"/>
      <c r="E9" s="441"/>
      <c r="F9" s="441"/>
      <c r="G9" s="441"/>
      <c r="H9" s="441"/>
      <c r="I9" s="441"/>
      <c r="J9" s="441"/>
      <c r="K9" s="441"/>
      <c r="L9" s="441"/>
      <c r="M9" s="441"/>
      <c r="N9" s="441"/>
      <c r="O9" s="441"/>
      <c r="P9" s="441"/>
    </row>
    <row r="10" spans="1:16" s="460" customFormat="1" ht="15.75">
      <c r="A10" s="102" t="s">
        <v>1041</v>
      </c>
      <c r="B10" s="441"/>
      <c r="C10" s="441"/>
      <c r="D10" s="441"/>
      <c r="E10" s="441"/>
      <c r="F10" s="441"/>
      <c r="G10" s="441"/>
      <c r="H10" s="441"/>
      <c r="I10" s="441"/>
      <c r="J10" s="441"/>
      <c r="K10" s="441"/>
      <c r="L10" s="441"/>
      <c r="M10" s="441"/>
      <c r="N10" s="441"/>
      <c r="O10" s="441"/>
      <c r="P10" s="441"/>
    </row>
    <row r="11" spans="1:16" s="460" customFormat="1" ht="31.5">
      <c r="A11" s="102" t="s">
        <v>1042</v>
      </c>
      <c r="B11" s="441"/>
      <c r="C11" s="441"/>
      <c r="D11" s="441"/>
      <c r="E11" s="441"/>
      <c r="F11" s="441"/>
      <c r="G11" s="441"/>
      <c r="H11" s="441"/>
      <c r="I11" s="441"/>
      <c r="J11" s="441"/>
      <c r="K11" s="441"/>
      <c r="L11" s="441"/>
      <c r="M11" s="441"/>
      <c r="N11" s="441"/>
      <c r="O11" s="441"/>
      <c r="P11" s="441"/>
    </row>
    <row r="12" spans="1:16" s="460" customFormat="1" ht="15.75">
      <c r="A12" s="102" t="s">
        <v>1043</v>
      </c>
      <c r="B12" s="441"/>
      <c r="C12" s="441"/>
      <c r="D12" s="441"/>
      <c r="E12" s="441"/>
      <c r="F12" s="441"/>
      <c r="G12" s="441"/>
      <c r="H12" s="441"/>
      <c r="I12" s="441"/>
      <c r="J12" s="441"/>
      <c r="K12" s="441"/>
      <c r="L12" s="441"/>
      <c r="M12" s="441"/>
      <c r="N12" s="441"/>
      <c r="O12" s="441"/>
      <c r="P12" s="441"/>
    </row>
    <row r="13" spans="1:16" s="460" customFormat="1" ht="15.75">
      <c r="A13" s="102" t="s">
        <v>1044</v>
      </c>
      <c r="B13" s="441"/>
      <c r="C13" s="441"/>
      <c r="D13" s="441"/>
      <c r="E13" s="441"/>
      <c r="F13" s="441"/>
      <c r="G13" s="441"/>
      <c r="H13" s="441"/>
      <c r="I13" s="441"/>
      <c r="J13" s="441"/>
      <c r="K13" s="441"/>
      <c r="L13" s="441"/>
      <c r="M13" s="441"/>
      <c r="N13" s="441"/>
      <c r="O13" s="441"/>
      <c r="P13" s="441"/>
    </row>
    <row r="14" spans="1:16" s="460" customFormat="1" ht="15.75">
      <c r="A14" s="102" t="s">
        <v>1045</v>
      </c>
      <c r="B14" s="441"/>
      <c r="C14" s="441"/>
      <c r="D14" s="441"/>
      <c r="E14" s="441"/>
      <c r="F14" s="441"/>
      <c r="G14" s="441"/>
      <c r="H14" s="441"/>
      <c r="I14" s="441"/>
      <c r="J14" s="441"/>
      <c r="K14" s="441"/>
      <c r="L14" s="441"/>
      <c r="M14" s="441"/>
      <c r="N14" s="441"/>
      <c r="O14" s="441"/>
      <c r="P14" s="441"/>
    </row>
    <row r="15" spans="1:16" s="460" customFormat="1" ht="15.75">
      <c r="A15" s="102" t="s">
        <v>1046</v>
      </c>
      <c r="B15" s="441"/>
      <c r="C15" s="441"/>
      <c r="D15" s="441"/>
      <c r="E15" s="441"/>
      <c r="F15" s="441"/>
      <c r="G15" s="441"/>
      <c r="H15" s="441"/>
      <c r="I15" s="441"/>
      <c r="J15" s="441"/>
      <c r="K15" s="441"/>
      <c r="L15" s="441"/>
      <c r="M15" s="441"/>
      <c r="N15" s="441"/>
      <c r="O15" s="441"/>
      <c r="P15" s="441"/>
    </row>
    <row r="16" spans="1:16" s="460" customFormat="1" ht="15.75">
      <c r="A16" s="102" t="s">
        <v>1047</v>
      </c>
      <c r="B16" s="103">
        <f>SUM(B17:B20)</f>
        <v>0</v>
      </c>
      <c r="C16" s="103">
        <f t="shared" ref="C16:P16" si="0">SUM(C17:C20)</f>
        <v>0</v>
      </c>
      <c r="D16" s="103">
        <f t="shared" si="0"/>
        <v>0</v>
      </c>
      <c r="E16" s="103">
        <f t="shared" si="0"/>
        <v>0</v>
      </c>
      <c r="F16" s="103">
        <f t="shared" si="0"/>
        <v>0</v>
      </c>
      <c r="G16" s="103">
        <f t="shared" si="0"/>
        <v>0</v>
      </c>
      <c r="H16" s="103">
        <f t="shared" si="0"/>
        <v>0</v>
      </c>
      <c r="I16" s="103">
        <f t="shared" si="0"/>
        <v>0</v>
      </c>
      <c r="J16" s="103">
        <f t="shared" si="0"/>
        <v>0</v>
      </c>
      <c r="K16" s="103">
        <f t="shared" si="0"/>
        <v>0</v>
      </c>
      <c r="L16" s="103">
        <f t="shared" si="0"/>
        <v>0</v>
      </c>
      <c r="M16" s="103">
        <f t="shared" si="0"/>
        <v>0</v>
      </c>
      <c r="N16" s="103">
        <f t="shared" si="0"/>
        <v>0</v>
      </c>
      <c r="O16" s="103">
        <f t="shared" si="0"/>
        <v>0</v>
      </c>
      <c r="P16" s="103">
        <f t="shared" si="0"/>
        <v>0</v>
      </c>
    </row>
    <row r="17" spans="1:16" s="460" customFormat="1" ht="15.75">
      <c r="A17" s="102" t="s">
        <v>1260</v>
      </c>
      <c r="B17" s="441"/>
      <c r="C17" s="441"/>
      <c r="D17" s="441"/>
      <c r="E17" s="441"/>
      <c r="F17" s="441"/>
      <c r="G17" s="441"/>
      <c r="H17" s="441"/>
      <c r="I17" s="441"/>
      <c r="J17" s="441"/>
      <c r="K17" s="441"/>
      <c r="L17" s="441"/>
      <c r="M17" s="441"/>
      <c r="N17" s="441"/>
      <c r="O17" s="441"/>
      <c r="P17" s="441"/>
    </row>
    <row r="18" spans="1:16" s="460" customFormat="1" ht="15.75">
      <c r="A18" s="102" t="s">
        <v>1261</v>
      </c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  <c r="M18" s="441"/>
      <c r="N18" s="441"/>
      <c r="O18" s="441"/>
      <c r="P18" s="441"/>
    </row>
    <row r="19" spans="1:16" s="460" customFormat="1" ht="15.75">
      <c r="A19" s="102" t="s">
        <v>1262</v>
      </c>
      <c r="B19" s="441"/>
      <c r="C19" s="441"/>
      <c r="D19" s="441"/>
      <c r="E19" s="441"/>
      <c r="F19" s="441"/>
      <c r="G19" s="441"/>
      <c r="H19" s="441"/>
      <c r="I19" s="441"/>
      <c r="J19" s="441"/>
      <c r="K19" s="441"/>
      <c r="L19" s="441"/>
      <c r="M19" s="441"/>
      <c r="N19" s="441"/>
      <c r="O19" s="441"/>
      <c r="P19" s="441"/>
    </row>
    <row r="20" spans="1:16" s="460" customFormat="1" ht="15.75">
      <c r="A20" s="102" t="s">
        <v>1259</v>
      </c>
      <c r="B20" s="441"/>
      <c r="C20" s="441"/>
      <c r="D20" s="441"/>
      <c r="E20" s="441"/>
      <c r="F20" s="441"/>
      <c r="G20" s="441"/>
      <c r="H20" s="441"/>
      <c r="I20" s="441"/>
      <c r="J20" s="441"/>
      <c r="K20" s="441"/>
      <c r="L20" s="441"/>
      <c r="M20" s="441"/>
      <c r="N20" s="441"/>
      <c r="O20" s="441"/>
      <c r="P20" s="441"/>
    </row>
    <row r="21" spans="1:16" s="460" customFormat="1" ht="15.75">
      <c r="A21" s="102" t="s">
        <v>1048</v>
      </c>
      <c r="B21" s="103">
        <f>SUM(B22:B23)</f>
        <v>0</v>
      </c>
      <c r="C21" s="103">
        <f t="shared" ref="C21:P21" si="1">SUM(C22:C23)</f>
        <v>0</v>
      </c>
      <c r="D21" s="103">
        <f t="shared" si="1"/>
        <v>0</v>
      </c>
      <c r="E21" s="103">
        <f t="shared" si="1"/>
        <v>0</v>
      </c>
      <c r="F21" s="103">
        <f t="shared" si="1"/>
        <v>0</v>
      </c>
      <c r="G21" s="103">
        <f t="shared" si="1"/>
        <v>0</v>
      </c>
      <c r="H21" s="103">
        <f t="shared" si="1"/>
        <v>0</v>
      </c>
      <c r="I21" s="103">
        <f t="shared" si="1"/>
        <v>0</v>
      </c>
      <c r="J21" s="103">
        <f t="shared" si="1"/>
        <v>0</v>
      </c>
      <c r="K21" s="103">
        <f t="shared" si="1"/>
        <v>0</v>
      </c>
      <c r="L21" s="103">
        <f t="shared" si="1"/>
        <v>0</v>
      </c>
      <c r="M21" s="103">
        <f t="shared" si="1"/>
        <v>0</v>
      </c>
      <c r="N21" s="103">
        <f t="shared" si="1"/>
        <v>0</v>
      </c>
      <c r="O21" s="103">
        <f t="shared" si="1"/>
        <v>0</v>
      </c>
      <c r="P21" s="103">
        <f t="shared" si="1"/>
        <v>0</v>
      </c>
    </row>
    <row r="22" spans="1:16" s="460" customFormat="1" ht="15.75">
      <c r="A22" s="102" t="s">
        <v>1258</v>
      </c>
      <c r="B22" s="441"/>
      <c r="C22" s="441"/>
      <c r="D22" s="441"/>
      <c r="E22" s="441"/>
      <c r="F22" s="441"/>
      <c r="G22" s="441"/>
      <c r="H22" s="441"/>
      <c r="I22" s="441"/>
      <c r="J22" s="441"/>
      <c r="K22" s="441"/>
      <c r="L22" s="441"/>
      <c r="M22" s="441"/>
      <c r="N22" s="441"/>
      <c r="O22" s="441"/>
      <c r="P22" s="441"/>
    </row>
    <row r="23" spans="1:16" s="460" customFormat="1" ht="15.75">
      <c r="A23" s="102" t="s">
        <v>1257</v>
      </c>
      <c r="B23" s="441"/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441"/>
      <c r="P23" s="441"/>
    </row>
    <row r="24" spans="1:16" s="460" customFormat="1" ht="31.5">
      <c r="A24" s="102" t="s">
        <v>1049</v>
      </c>
      <c r="B24" s="103">
        <f>SUM(B25:B28)</f>
        <v>0</v>
      </c>
      <c r="C24" s="103">
        <f t="shared" ref="C24:P24" si="2">SUM(C25:C28)</f>
        <v>0</v>
      </c>
      <c r="D24" s="103">
        <f t="shared" si="2"/>
        <v>0</v>
      </c>
      <c r="E24" s="103">
        <f t="shared" si="2"/>
        <v>0</v>
      </c>
      <c r="F24" s="103">
        <f t="shared" si="2"/>
        <v>0</v>
      </c>
      <c r="G24" s="103">
        <f t="shared" si="2"/>
        <v>0</v>
      </c>
      <c r="H24" s="103">
        <f t="shared" si="2"/>
        <v>0</v>
      </c>
      <c r="I24" s="103">
        <f t="shared" si="2"/>
        <v>0</v>
      </c>
      <c r="J24" s="103">
        <f t="shared" si="2"/>
        <v>0</v>
      </c>
      <c r="K24" s="103">
        <f t="shared" si="2"/>
        <v>0</v>
      </c>
      <c r="L24" s="103">
        <f t="shared" si="2"/>
        <v>0</v>
      </c>
      <c r="M24" s="103">
        <f t="shared" si="2"/>
        <v>0</v>
      </c>
      <c r="N24" s="103">
        <f t="shared" si="2"/>
        <v>0</v>
      </c>
      <c r="O24" s="103">
        <f t="shared" si="2"/>
        <v>0</v>
      </c>
      <c r="P24" s="103">
        <f t="shared" si="2"/>
        <v>0</v>
      </c>
    </row>
    <row r="25" spans="1:16" s="460" customFormat="1" ht="15.75">
      <c r="A25" s="102" t="s">
        <v>863</v>
      </c>
      <c r="B25" s="441"/>
      <c r="C25" s="441"/>
      <c r="D25" s="441"/>
      <c r="E25" s="441"/>
      <c r="F25" s="441"/>
      <c r="G25" s="441"/>
      <c r="H25" s="441"/>
      <c r="I25" s="441"/>
      <c r="J25" s="441"/>
      <c r="K25" s="441"/>
      <c r="L25" s="441"/>
      <c r="M25" s="441"/>
      <c r="N25" s="441"/>
      <c r="O25" s="441"/>
      <c r="P25" s="441"/>
    </row>
    <row r="26" spans="1:16" s="460" customFormat="1" ht="15.75">
      <c r="A26" s="102" t="s">
        <v>864</v>
      </c>
      <c r="B26" s="441"/>
      <c r="C26" s="441"/>
      <c r="D26" s="441"/>
      <c r="E26" s="441"/>
      <c r="F26" s="441"/>
      <c r="G26" s="441"/>
      <c r="H26" s="441"/>
      <c r="I26" s="441"/>
      <c r="J26" s="441"/>
      <c r="K26" s="441"/>
      <c r="L26" s="441"/>
      <c r="M26" s="441"/>
      <c r="N26" s="441"/>
      <c r="O26" s="441"/>
      <c r="P26" s="441"/>
    </row>
    <row r="27" spans="1:16" s="450" customFormat="1" ht="15.75">
      <c r="A27" s="102" t="s">
        <v>865</v>
      </c>
      <c r="B27" s="441"/>
      <c r="C27" s="441"/>
      <c r="D27" s="441"/>
      <c r="E27" s="441"/>
      <c r="F27" s="441"/>
      <c r="G27" s="441"/>
      <c r="H27" s="441"/>
      <c r="I27" s="441"/>
      <c r="J27" s="441"/>
      <c r="K27" s="441"/>
      <c r="L27" s="441"/>
      <c r="M27" s="441"/>
      <c r="N27" s="441"/>
      <c r="O27" s="441"/>
      <c r="P27" s="441"/>
    </row>
    <row r="28" spans="1:16" s="460" customFormat="1" ht="15.75">
      <c r="A28" s="102" t="s">
        <v>866</v>
      </c>
      <c r="B28" s="441"/>
      <c r="C28" s="441"/>
      <c r="D28" s="441"/>
      <c r="E28" s="441"/>
      <c r="F28" s="441"/>
      <c r="G28" s="441"/>
      <c r="H28" s="441"/>
      <c r="I28" s="441"/>
      <c r="J28" s="441"/>
      <c r="K28" s="441"/>
      <c r="L28" s="441"/>
      <c r="M28" s="441"/>
      <c r="N28" s="441"/>
      <c r="O28" s="441"/>
      <c r="P28" s="441"/>
    </row>
    <row r="29" spans="1:16" s="460" customFormat="1" ht="31.5">
      <c r="A29" s="102" t="s">
        <v>1050</v>
      </c>
      <c r="B29" s="441"/>
      <c r="C29" s="441"/>
      <c r="D29" s="441"/>
      <c r="E29" s="441"/>
      <c r="F29" s="441"/>
      <c r="G29" s="441"/>
      <c r="H29" s="441"/>
      <c r="I29" s="441"/>
      <c r="J29" s="441"/>
      <c r="K29" s="441"/>
      <c r="L29" s="441"/>
      <c r="M29" s="441"/>
      <c r="N29" s="441"/>
      <c r="O29" s="441"/>
      <c r="P29" s="441"/>
    </row>
    <row r="30" spans="1:16" s="460" customFormat="1" ht="31.5">
      <c r="A30" s="102" t="s">
        <v>1051</v>
      </c>
      <c r="B30" s="441"/>
      <c r="C30" s="441"/>
      <c r="D30" s="441"/>
      <c r="E30" s="441"/>
      <c r="F30" s="441"/>
      <c r="G30" s="441"/>
      <c r="H30" s="441"/>
      <c r="I30" s="441"/>
      <c r="J30" s="441"/>
      <c r="K30" s="441"/>
      <c r="L30" s="441"/>
      <c r="M30" s="441"/>
      <c r="N30" s="441"/>
      <c r="O30" s="441"/>
      <c r="P30" s="441"/>
    </row>
    <row r="31" spans="1:16" s="460" customFormat="1" ht="31.5">
      <c r="A31" s="102" t="s">
        <v>1052</v>
      </c>
      <c r="B31" s="441"/>
      <c r="C31" s="441"/>
      <c r="D31" s="441"/>
      <c r="E31" s="441"/>
      <c r="F31" s="441"/>
      <c r="G31" s="441"/>
      <c r="H31" s="441"/>
      <c r="I31" s="441"/>
      <c r="J31" s="441"/>
      <c r="K31" s="441"/>
      <c r="L31" s="441"/>
      <c r="M31" s="441"/>
      <c r="N31" s="441"/>
      <c r="O31" s="441"/>
      <c r="P31" s="441"/>
    </row>
    <row r="32" spans="1:16" s="460" customFormat="1" ht="15.75">
      <c r="A32" s="102" t="s">
        <v>1053</v>
      </c>
      <c r="B32" s="441"/>
      <c r="C32" s="441"/>
      <c r="D32" s="441"/>
      <c r="E32" s="441"/>
      <c r="F32" s="441"/>
      <c r="G32" s="441"/>
      <c r="H32" s="441"/>
      <c r="I32" s="441"/>
      <c r="J32" s="441"/>
      <c r="K32" s="441"/>
      <c r="L32" s="441"/>
      <c r="M32" s="441"/>
      <c r="N32" s="441"/>
      <c r="O32" s="441"/>
      <c r="P32" s="441"/>
    </row>
    <row r="33" spans="1:16" s="460" customFormat="1" ht="15.75">
      <c r="A33" s="102" t="s">
        <v>1054</v>
      </c>
      <c r="B33" s="441"/>
      <c r="C33" s="441"/>
      <c r="D33" s="441"/>
      <c r="E33" s="441"/>
      <c r="F33" s="441"/>
      <c r="G33" s="441"/>
      <c r="H33" s="441"/>
      <c r="I33" s="441"/>
      <c r="J33" s="441"/>
      <c r="K33" s="441"/>
      <c r="L33" s="441"/>
      <c r="M33" s="441"/>
      <c r="N33" s="441"/>
      <c r="O33" s="441"/>
      <c r="P33" s="441"/>
    </row>
    <row r="34" spans="1:16" s="460" customFormat="1" ht="15.75">
      <c r="A34" s="102" t="s">
        <v>1055</v>
      </c>
      <c r="B34" s="441"/>
      <c r="C34" s="441"/>
      <c r="D34" s="441"/>
      <c r="E34" s="441"/>
      <c r="F34" s="441"/>
      <c r="G34" s="441"/>
      <c r="H34" s="441"/>
      <c r="I34" s="441"/>
      <c r="J34" s="441"/>
      <c r="K34" s="441"/>
      <c r="L34" s="441"/>
      <c r="M34" s="441"/>
      <c r="N34" s="441"/>
      <c r="O34" s="441"/>
      <c r="P34" s="441"/>
    </row>
    <row r="35" spans="1:16" s="460" customFormat="1" ht="15.75">
      <c r="A35" s="102" t="s">
        <v>1056</v>
      </c>
      <c r="B35" s="441"/>
      <c r="C35" s="441"/>
      <c r="D35" s="441"/>
      <c r="E35" s="441"/>
      <c r="F35" s="441"/>
      <c r="G35" s="441"/>
      <c r="H35" s="441"/>
      <c r="I35" s="441"/>
      <c r="J35" s="441"/>
      <c r="K35" s="441"/>
      <c r="L35" s="441"/>
      <c r="M35" s="441"/>
      <c r="N35" s="441"/>
      <c r="O35" s="441"/>
      <c r="P35" s="441"/>
    </row>
    <row r="36" spans="1:16" s="460" customFormat="1" ht="15.75">
      <c r="A36" s="102" t="s">
        <v>1057</v>
      </c>
      <c r="B36" s="441"/>
      <c r="C36" s="441"/>
      <c r="D36" s="441"/>
      <c r="E36" s="441"/>
      <c r="F36" s="441"/>
      <c r="G36" s="441"/>
      <c r="H36" s="441"/>
      <c r="I36" s="441"/>
      <c r="J36" s="441"/>
      <c r="K36" s="441"/>
      <c r="L36" s="441"/>
      <c r="M36" s="441"/>
      <c r="N36" s="441"/>
      <c r="O36" s="441"/>
      <c r="P36" s="441"/>
    </row>
    <row r="37" spans="1:16" s="460" customFormat="1" ht="15.75">
      <c r="A37" s="105" t="s">
        <v>1058</v>
      </c>
      <c r="B37" s="106">
        <f>SUM(B8,B10:B16,B21,B24,B29:B36)</f>
        <v>0</v>
      </c>
      <c r="C37" s="106">
        <f>SUM(C8,C10:C16,C21,C24,C29:C36)</f>
        <v>0</v>
      </c>
      <c r="D37" s="106">
        <f t="shared" ref="D37:P37" si="3">SUM(D8,D10:D16,D21,D24,D29:D36)</f>
        <v>0</v>
      </c>
      <c r="E37" s="106">
        <f t="shared" si="3"/>
        <v>0</v>
      </c>
      <c r="F37" s="106">
        <f t="shared" si="3"/>
        <v>0</v>
      </c>
      <c r="G37" s="106">
        <f t="shared" si="3"/>
        <v>0</v>
      </c>
      <c r="H37" s="106">
        <f t="shared" si="3"/>
        <v>0</v>
      </c>
      <c r="I37" s="106">
        <f t="shared" si="3"/>
        <v>0</v>
      </c>
      <c r="J37" s="106">
        <f t="shared" si="3"/>
        <v>0</v>
      </c>
      <c r="K37" s="106">
        <f t="shared" si="3"/>
        <v>0</v>
      </c>
      <c r="L37" s="106">
        <f t="shared" si="3"/>
        <v>0</v>
      </c>
      <c r="M37" s="106">
        <f t="shared" si="3"/>
        <v>0</v>
      </c>
      <c r="N37" s="106">
        <f t="shared" si="3"/>
        <v>0</v>
      </c>
      <c r="O37" s="106">
        <f t="shared" si="3"/>
        <v>0</v>
      </c>
      <c r="P37" s="106">
        <f t="shared" si="3"/>
        <v>0</v>
      </c>
    </row>
    <row r="38" spans="1:16" ht="15.75" customHeight="1">
      <c r="A38" s="718" t="s">
        <v>1077</v>
      </c>
      <c r="B38" s="549"/>
      <c r="C38" s="549"/>
      <c r="D38" s="796" t="s">
        <v>1078</v>
      </c>
      <c r="E38" s="797"/>
      <c r="F38" s="548"/>
      <c r="G38" s="85"/>
      <c r="H38" s="85"/>
      <c r="I38" s="85"/>
      <c r="J38" s="85"/>
      <c r="K38" s="796" t="s">
        <v>1076</v>
      </c>
      <c r="L38" s="797"/>
      <c r="M38" s="547"/>
      <c r="N38" s="547"/>
      <c r="O38" s="547"/>
      <c r="P38" s="547"/>
    </row>
  </sheetData>
  <sheetProtection algorithmName="SHA-512" hashValue="+j4eahsrBNWfefrhsdv7FvT8oAt7uGPIkNVFmL5MT56YoNnDdvdPqN+yFzsnmbyLMy849QLO1pijkwljchlRTQ==" saltValue="5C8OrR3AtUjosC1tAQIw9g==" spinCount="100000" sheet="1" objects="1" scenarios="1"/>
  <mergeCells count="16">
    <mergeCell ref="K38:L38"/>
    <mergeCell ref="B1:P1"/>
    <mergeCell ref="A2:P2"/>
    <mergeCell ref="A6:A7"/>
    <mergeCell ref="B6:B7"/>
    <mergeCell ref="C6:C7"/>
    <mergeCell ref="D6:D7"/>
    <mergeCell ref="E6:E7"/>
    <mergeCell ref="F6:F7"/>
    <mergeCell ref="G6:H6"/>
    <mergeCell ref="I6:J6"/>
    <mergeCell ref="K6:L6"/>
    <mergeCell ref="M6:N6"/>
    <mergeCell ref="O6:O7"/>
    <mergeCell ref="P6:P7"/>
    <mergeCell ref="D38:E38"/>
  </mergeCells>
  <printOptions horizontalCentered="1" verticalCentered="1"/>
  <pageMargins left="0.23622047244094491" right="0.23622047244094491" top="0.31496062992125984" bottom="0.47244094488188981" header="0.19685039370078741" footer="0.23622047244094491"/>
  <pageSetup paperSize="9" scale="34" orientation="landscape" horizontalDpi="300" verticalDpi="300" r:id="rId1"/>
  <headerFooter alignWithMargins="0">
    <oddHeader xml:space="preserve">&amp;C&amp;"Times New Roman,Regular"
</oddHeader>
    <oddFooter xml:space="preserve">&amp;C&amp;"Times New Roman,Regular"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indexed="22"/>
    <pageSetUpPr fitToPage="1"/>
  </sheetPr>
  <dimension ref="A1:P48"/>
  <sheetViews>
    <sheetView view="pageBreakPreview" zoomScale="70" zoomScaleNormal="100" zoomScaleSheetLayoutView="70" workbookViewId="0">
      <selection activeCell="B1" sqref="B1:P1"/>
    </sheetView>
  </sheetViews>
  <sheetFormatPr defaultColWidth="11.42578125" defaultRowHeight="15.75"/>
  <cols>
    <col min="1" max="1" width="66.28515625" style="454" customWidth="1"/>
    <col min="2" max="2" width="34.28515625" style="454" customWidth="1"/>
    <col min="3" max="3" width="29.28515625" style="454" customWidth="1"/>
    <col min="4" max="4" width="31.140625" style="454" customWidth="1"/>
    <col min="5" max="5" width="27.5703125" style="454" customWidth="1"/>
    <col min="6" max="6" width="26.28515625" style="454" customWidth="1"/>
    <col min="7" max="7" width="23.140625" style="454" customWidth="1"/>
    <col min="8" max="8" width="44.5703125" style="454" customWidth="1"/>
    <col min="9" max="9" width="24.42578125" style="454" customWidth="1"/>
    <col min="10" max="10" width="51.85546875" style="454" customWidth="1"/>
    <col min="11" max="11" width="26.7109375" style="454" customWidth="1"/>
    <col min="12" max="12" width="38.42578125" style="454" customWidth="1"/>
    <col min="13" max="13" width="25.85546875" style="454" customWidth="1"/>
    <col min="14" max="14" width="33.85546875" style="454" customWidth="1"/>
    <col min="15" max="15" width="27.7109375" style="454" customWidth="1"/>
    <col min="16" max="16" width="28" style="454" customWidth="1"/>
    <col min="17" max="16384" width="11.42578125" style="454"/>
  </cols>
  <sheetData>
    <row r="1" spans="1:16" ht="15.75" customHeight="1">
      <c r="A1" s="453" t="str">
        <f>"презастраховател: "&amp;Navig!B2</f>
        <v>презастраховател: Наименование</v>
      </c>
      <c r="B1" s="808" t="s">
        <v>964</v>
      </c>
      <c r="C1" s="808"/>
      <c r="D1" s="808"/>
      <c r="E1" s="808"/>
      <c r="F1" s="808"/>
      <c r="G1" s="808"/>
      <c r="H1" s="808"/>
      <c r="I1" s="808"/>
      <c r="J1" s="808"/>
      <c r="K1" s="808"/>
      <c r="L1" s="808"/>
      <c r="M1" s="808"/>
      <c r="N1" s="808"/>
      <c r="O1" s="808"/>
      <c r="P1" s="808"/>
    </row>
    <row r="2" spans="1:16">
      <c r="A2" s="672"/>
      <c r="B2" s="783" t="s">
        <v>965</v>
      </c>
      <c r="C2" s="783"/>
      <c r="D2" s="783"/>
      <c r="E2" s="783"/>
      <c r="F2" s="783"/>
      <c r="G2" s="783"/>
      <c r="H2" s="783"/>
      <c r="I2" s="783"/>
      <c r="J2" s="783"/>
      <c r="K2" s="783"/>
      <c r="L2" s="783"/>
      <c r="M2" s="783"/>
      <c r="N2" s="783"/>
      <c r="O2" s="783"/>
      <c r="P2" s="783"/>
    </row>
    <row r="3" spans="1:16" hidden="1">
      <c r="A3" s="672"/>
      <c r="B3" s="671"/>
      <c r="C3" s="671"/>
      <c r="D3" s="671"/>
      <c r="E3" s="671"/>
      <c r="F3" s="671"/>
      <c r="G3" s="671"/>
      <c r="H3" s="671"/>
      <c r="I3" s="671"/>
      <c r="J3" s="671"/>
      <c r="K3" s="671"/>
      <c r="L3" s="671"/>
      <c r="M3" s="671"/>
      <c r="N3" s="671"/>
      <c r="O3" s="671"/>
      <c r="P3" s="671"/>
    </row>
    <row r="4" spans="1:16" hidden="1">
      <c r="A4" s="672"/>
      <c r="B4" s="671"/>
      <c r="C4" s="671"/>
      <c r="D4" s="671"/>
      <c r="E4" s="671"/>
      <c r="F4" s="671"/>
      <c r="G4" s="671"/>
      <c r="H4" s="671"/>
      <c r="I4" s="671"/>
      <c r="J4" s="671"/>
      <c r="K4" s="671"/>
      <c r="L4" s="671"/>
      <c r="M4" s="671"/>
      <c r="N4" s="671"/>
      <c r="O4" s="671"/>
      <c r="P4" s="671"/>
    </row>
    <row r="5" spans="1:16" hidden="1">
      <c r="A5" s="672"/>
      <c r="B5" s="671"/>
      <c r="C5" s="671"/>
      <c r="D5" s="671"/>
      <c r="E5" s="671"/>
      <c r="F5" s="671"/>
      <c r="G5" s="671"/>
      <c r="H5" s="671"/>
      <c r="I5" s="671"/>
      <c r="J5" s="671"/>
      <c r="K5" s="671"/>
      <c r="L5" s="671"/>
      <c r="M5" s="671"/>
      <c r="N5" s="671"/>
      <c r="O5" s="671"/>
      <c r="P5" s="671"/>
    </row>
    <row r="6" spans="1:16" s="456" customFormat="1" ht="30.75" customHeight="1">
      <c r="A6" s="759" t="s">
        <v>1209</v>
      </c>
      <c r="B6" s="759" t="s">
        <v>966</v>
      </c>
      <c r="C6" s="759" t="s">
        <v>967</v>
      </c>
      <c r="D6" s="759" t="s">
        <v>968</v>
      </c>
      <c r="E6" s="759" t="s">
        <v>969</v>
      </c>
      <c r="F6" s="759" t="s">
        <v>970</v>
      </c>
      <c r="G6" s="759" t="s">
        <v>971</v>
      </c>
      <c r="H6" s="759"/>
      <c r="I6" s="759" t="s">
        <v>972</v>
      </c>
      <c r="J6" s="759"/>
      <c r="K6" s="759" t="s">
        <v>973</v>
      </c>
      <c r="L6" s="759"/>
      <c r="M6" s="759" t="s">
        <v>974</v>
      </c>
      <c r="N6" s="759"/>
      <c r="O6" s="759" t="s">
        <v>975</v>
      </c>
      <c r="P6" s="759"/>
    </row>
    <row r="7" spans="1:16" s="460" customFormat="1" ht="47.25">
      <c r="A7" s="759"/>
      <c r="B7" s="759"/>
      <c r="C7" s="806"/>
      <c r="D7" s="807"/>
      <c r="E7" s="806"/>
      <c r="F7" s="806"/>
      <c r="G7" s="457" t="s">
        <v>1070</v>
      </c>
      <c r="H7" s="670" t="s">
        <v>1126</v>
      </c>
      <c r="I7" s="457" t="s">
        <v>1070</v>
      </c>
      <c r="J7" s="670" t="s">
        <v>1127</v>
      </c>
      <c r="K7" s="457" t="s">
        <v>1070</v>
      </c>
      <c r="L7" s="670" t="s">
        <v>1128</v>
      </c>
      <c r="M7" s="670" t="s">
        <v>1070</v>
      </c>
      <c r="N7" s="669" t="s">
        <v>953</v>
      </c>
      <c r="O7" s="670" t="s">
        <v>1070</v>
      </c>
      <c r="P7" s="669" t="s">
        <v>976</v>
      </c>
    </row>
    <row r="8" spans="1:16" s="460" customFormat="1">
      <c r="A8" s="407" t="s">
        <v>1040</v>
      </c>
      <c r="B8" s="441"/>
      <c r="C8" s="441"/>
      <c r="D8" s="441"/>
      <c r="E8" s="441"/>
      <c r="F8" s="441"/>
      <c r="G8" s="441"/>
      <c r="H8" s="441"/>
      <c r="I8" s="441"/>
      <c r="J8" s="441"/>
      <c r="K8" s="441"/>
      <c r="L8" s="441"/>
      <c r="M8" s="441"/>
      <c r="N8" s="441"/>
      <c r="O8" s="441"/>
      <c r="P8" s="441"/>
    </row>
    <row r="9" spans="1:16" s="460" customFormat="1" ht="47.25">
      <c r="A9" s="407" t="s">
        <v>867</v>
      </c>
      <c r="B9" s="441"/>
      <c r="C9" s="441"/>
      <c r="D9" s="441"/>
      <c r="E9" s="441"/>
      <c r="F9" s="441"/>
      <c r="G9" s="441"/>
      <c r="H9" s="441"/>
      <c r="I9" s="441"/>
      <c r="J9" s="441"/>
      <c r="K9" s="441"/>
      <c r="L9" s="441"/>
      <c r="M9" s="441"/>
      <c r="N9" s="441"/>
      <c r="O9" s="441"/>
      <c r="P9" s="441"/>
    </row>
    <row r="10" spans="1:16" s="460" customFormat="1">
      <c r="A10" s="407" t="s">
        <v>1041</v>
      </c>
      <c r="B10" s="441"/>
      <c r="C10" s="441"/>
      <c r="D10" s="441"/>
      <c r="E10" s="441"/>
      <c r="F10" s="441"/>
      <c r="G10" s="441"/>
      <c r="H10" s="441"/>
      <c r="I10" s="441"/>
      <c r="J10" s="441"/>
      <c r="K10" s="441"/>
      <c r="L10" s="441"/>
      <c r="M10" s="441"/>
      <c r="N10" s="441"/>
      <c r="O10" s="441"/>
      <c r="P10" s="441"/>
    </row>
    <row r="11" spans="1:16" s="460" customFormat="1" ht="31.5">
      <c r="A11" s="407" t="s">
        <v>1042</v>
      </c>
      <c r="B11" s="441"/>
      <c r="C11" s="441"/>
      <c r="D11" s="441"/>
      <c r="E11" s="441"/>
      <c r="F11" s="441"/>
      <c r="G11" s="441"/>
      <c r="H11" s="441"/>
      <c r="I11" s="441"/>
      <c r="J11" s="441"/>
      <c r="K11" s="441"/>
      <c r="L11" s="441"/>
      <c r="M11" s="441"/>
      <c r="N11" s="441"/>
      <c r="O11" s="441"/>
      <c r="P11" s="441"/>
    </row>
    <row r="12" spans="1:16" s="460" customFormat="1">
      <c r="A12" s="407" t="s">
        <v>1043</v>
      </c>
      <c r="B12" s="441"/>
      <c r="C12" s="441"/>
      <c r="D12" s="441"/>
      <c r="E12" s="441"/>
      <c r="F12" s="441"/>
      <c r="G12" s="441"/>
      <c r="H12" s="441"/>
      <c r="I12" s="441"/>
      <c r="J12" s="441"/>
      <c r="K12" s="441"/>
      <c r="L12" s="441"/>
      <c r="M12" s="441"/>
      <c r="N12" s="441"/>
      <c r="O12" s="441"/>
      <c r="P12" s="441"/>
    </row>
    <row r="13" spans="1:16" s="460" customFormat="1">
      <c r="A13" s="407" t="s">
        <v>1044</v>
      </c>
      <c r="B13" s="441"/>
      <c r="C13" s="441"/>
      <c r="D13" s="441"/>
      <c r="E13" s="441"/>
      <c r="F13" s="441"/>
      <c r="G13" s="441"/>
      <c r="H13" s="441"/>
      <c r="I13" s="441"/>
      <c r="J13" s="441"/>
      <c r="K13" s="441"/>
      <c r="L13" s="441"/>
      <c r="M13" s="441"/>
      <c r="N13" s="441"/>
      <c r="O13" s="441"/>
      <c r="P13" s="441"/>
    </row>
    <row r="14" spans="1:16" s="460" customFormat="1">
      <c r="A14" s="407" t="s">
        <v>1045</v>
      </c>
      <c r="B14" s="441"/>
      <c r="C14" s="441"/>
      <c r="D14" s="441"/>
      <c r="E14" s="441"/>
      <c r="F14" s="441"/>
      <c r="G14" s="441"/>
      <c r="H14" s="441"/>
      <c r="I14" s="441"/>
      <c r="J14" s="441"/>
      <c r="K14" s="441"/>
      <c r="L14" s="441"/>
      <c r="M14" s="441"/>
      <c r="N14" s="441"/>
      <c r="O14" s="441"/>
      <c r="P14" s="441"/>
    </row>
    <row r="15" spans="1:16" s="460" customFormat="1">
      <c r="A15" s="407" t="s">
        <v>1046</v>
      </c>
      <c r="B15" s="441"/>
      <c r="C15" s="441"/>
      <c r="D15" s="441"/>
      <c r="E15" s="441"/>
      <c r="F15" s="441"/>
      <c r="G15" s="441"/>
      <c r="H15" s="441"/>
      <c r="I15" s="441"/>
      <c r="J15" s="441"/>
      <c r="K15" s="441"/>
      <c r="L15" s="441"/>
      <c r="M15" s="441"/>
      <c r="N15" s="441"/>
      <c r="O15" s="441"/>
      <c r="P15" s="441"/>
    </row>
    <row r="16" spans="1:16" s="460" customFormat="1">
      <c r="A16" s="407" t="s">
        <v>1047</v>
      </c>
      <c r="B16" s="103">
        <f>SUM(B17:B20)</f>
        <v>0</v>
      </c>
      <c r="C16" s="103">
        <f t="shared" ref="C16:P16" si="0">SUM(C17:C20)</f>
        <v>0</v>
      </c>
      <c r="D16" s="103">
        <f t="shared" si="0"/>
        <v>0</v>
      </c>
      <c r="E16" s="103">
        <f t="shared" si="0"/>
        <v>0</v>
      </c>
      <c r="F16" s="103">
        <f t="shared" si="0"/>
        <v>0</v>
      </c>
      <c r="G16" s="103">
        <f t="shared" si="0"/>
        <v>0</v>
      </c>
      <c r="H16" s="103">
        <f t="shared" si="0"/>
        <v>0</v>
      </c>
      <c r="I16" s="103">
        <f t="shared" si="0"/>
        <v>0</v>
      </c>
      <c r="J16" s="103">
        <f t="shared" si="0"/>
        <v>0</v>
      </c>
      <c r="K16" s="103">
        <f t="shared" si="0"/>
        <v>0</v>
      </c>
      <c r="L16" s="103">
        <f t="shared" si="0"/>
        <v>0</v>
      </c>
      <c r="M16" s="103">
        <f t="shared" si="0"/>
        <v>0</v>
      </c>
      <c r="N16" s="103">
        <f t="shared" si="0"/>
        <v>0</v>
      </c>
      <c r="O16" s="103">
        <f t="shared" si="0"/>
        <v>0</v>
      </c>
      <c r="P16" s="103">
        <f t="shared" si="0"/>
        <v>0</v>
      </c>
    </row>
    <row r="17" spans="1:16" s="460" customFormat="1">
      <c r="A17" s="102" t="s">
        <v>1260</v>
      </c>
      <c r="B17" s="441"/>
      <c r="C17" s="441"/>
      <c r="D17" s="441"/>
      <c r="E17" s="441"/>
      <c r="F17" s="441"/>
      <c r="G17" s="441"/>
      <c r="H17" s="441"/>
      <c r="I17" s="441"/>
      <c r="J17" s="441"/>
      <c r="K17" s="441"/>
      <c r="L17" s="441"/>
      <c r="M17" s="441"/>
      <c r="N17" s="441"/>
      <c r="O17" s="441"/>
      <c r="P17" s="441"/>
    </row>
    <row r="18" spans="1:16" s="460" customFormat="1">
      <c r="A18" s="102" t="s">
        <v>1261</v>
      </c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  <c r="M18" s="441"/>
      <c r="N18" s="441"/>
      <c r="O18" s="441"/>
      <c r="P18" s="441"/>
    </row>
    <row r="19" spans="1:16" s="460" customFormat="1">
      <c r="A19" s="102" t="s">
        <v>1262</v>
      </c>
      <c r="B19" s="441"/>
      <c r="C19" s="441"/>
      <c r="D19" s="441"/>
      <c r="E19" s="441"/>
      <c r="F19" s="441"/>
      <c r="G19" s="441"/>
      <c r="H19" s="441"/>
      <c r="I19" s="441"/>
      <c r="J19" s="441"/>
      <c r="K19" s="441"/>
      <c r="L19" s="441"/>
      <c r="M19" s="441"/>
      <c r="N19" s="441"/>
      <c r="O19" s="441"/>
      <c r="P19" s="441"/>
    </row>
    <row r="20" spans="1:16" s="460" customFormat="1">
      <c r="A20" s="102" t="s">
        <v>1259</v>
      </c>
      <c r="B20" s="441"/>
      <c r="C20" s="441"/>
      <c r="D20" s="441"/>
      <c r="E20" s="441"/>
      <c r="F20" s="441"/>
      <c r="G20" s="441"/>
      <c r="H20" s="441"/>
      <c r="I20" s="441"/>
      <c r="J20" s="441"/>
      <c r="K20" s="441"/>
      <c r="L20" s="441"/>
      <c r="M20" s="441"/>
      <c r="N20" s="441"/>
      <c r="O20" s="441"/>
      <c r="P20" s="441"/>
    </row>
    <row r="21" spans="1:16" s="460" customFormat="1">
      <c r="A21" s="407" t="s">
        <v>1048</v>
      </c>
      <c r="B21" s="103">
        <f>SUM(B22:B23)</f>
        <v>0</v>
      </c>
      <c r="C21" s="103">
        <f t="shared" ref="C21:P21" si="1">SUM(C22:C23)</f>
        <v>0</v>
      </c>
      <c r="D21" s="103">
        <f t="shared" si="1"/>
        <v>0</v>
      </c>
      <c r="E21" s="103">
        <f t="shared" si="1"/>
        <v>0</v>
      </c>
      <c r="F21" s="103">
        <f t="shared" si="1"/>
        <v>0</v>
      </c>
      <c r="G21" s="103">
        <f t="shared" si="1"/>
        <v>0</v>
      </c>
      <c r="H21" s="103">
        <f t="shared" si="1"/>
        <v>0</v>
      </c>
      <c r="I21" s="103">
        <f t="shared" si="1"/>
        <v>0</v>
      </c>
      <c r="J21" s="103">
        <f t="shared" si="1"/>
        <v>0</v>
      </c>
      <c r="K21" s="103">
        <f t="shared" si="1"/>
        <v>0</v>
      </c>
      <c r="L21" s="103">
        <f t="shared" si="1"/>
        <v>0</v>
      </c>
      <c r="M21" s="103">
        <f t="shared" si="1"/>
        <v>0</v>
      </c>
      <c r="N21" s="103">
        <f t="shared" si="1"/>
        <v>0</v>
      </c>
      <c r="O21" s="103">
        <f t="shared" si="1"/>
        <v>0</v>
      </c>
      <c r="P21" s="103">
        <f t="shared" si="1"/>
        <v>0</v>
      </c>
    </row>
    <row r="22" spans="1:16" s="460" customFormat="1">
      <c r="A22" s="102" t="s">
        <v>1258</v>
      </c>
      <c r="B22" s="441"/>
      <c r="C22" s="441"/>
      <c r="D22" s="441"/>
      <c r="E22" s="441"/>
      <c r="F22" s="441"/>
      <c r="G22" s="441"/>
      <c r="H22" s="441"/>
      <c r="I22" s="441"/>
      <c r="J22" s="441"/>
      <c r="K22" s="441"/>
      <c r="L22" s="441"/>
      <c r="M22" s="441"/>
      <c r="N22" s="441"/>
      <c r="O22" s="441"/>
      <c r="P22" s="441"/>
    </row>
    <row r="23" spans="1:16" s="460" customFormat="1">
      <c r="A23" s="102" t="s">
        <v>1257</v>
      </c>
      <c r="B23" s="441"/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441"/>
      <c r="P23" s="441"/>
    </row>
    <row r="24" spans="1:16" s="460" customFormat="1" ht="31.5">
      <c r="A24" s="407" t="s">
        <v>1049</v>
      </c>
      <c r="B24" s="103">
        <f>SUM(B25:B28)</f>
        <v>0</v>
      </c>
      <c r="C24" s="103">
        <f t="shared" ref="C24:P24" si="2">SUM(C25:C28)</f>
        <v>0</v>
      </c>
      <c r="D24" s="103">
        <f t="shared" si="2"/>
        <v>0</v>
      </c>
      <c r="E24" s="103">
        <f t="shared" si="2"/>
        <v>0</v>
      </c>
      <c r="F24" s="103">
        <f t="shared" si="2"/>
        <v>0</v>
      </c>
      <c r="G24" s="103">
        <f t="shared" si="2"/>
        <v>0</v>
      </c>
      <c r="H24" s="103">
        <f t="shared" si="2"/>
        <v>0</v>
      </c>
      <c r="I24" s="103">
        <f t="shared" si="2"/>
        <v>0</v>
      </c>
      <c r="J24" s="103">
        <f t="shared" si="2"/>
        <v>0</v>
      </c>
      <c r="K24" s="103">
        <f t="shared" si="2"/>
        <v>0</v>
      </c>
      <c r="L24" s="103">
        <f t="shared" si="2"/>
        <v>0</v>
      </c>
      <c r="M24" s="103">
        <f t="shared" si="2"/>
        <v>0</v>
      </c>
      <c r="N24" s="103">
        <f t="shared" si="2"/>
        <v>0</v>
      </c>
      <c r="O24" s="103">
        <f t="shared" si="2"/>
        <v>0</v>
      </c>
      <c r="P24" s="103">
        <f t="shared" si="2"/>
        <v>0</v>
      </c>
    </row>
    <row r="25" spans="1:16" s="460" customFormat="1">
      <c r="A25" s="407" t="s">
        <v>863</v>
      </c>
      <c r="B25" s="441"/>
      <c r="C25" s="441"/>
      <c r="D25" s="441"/>
      <c r="E25" s="441"/>
      <c r="F25" s="441"/>
      <c r="G25" s="441"/>
      <c r="H25" s="441"/>
      <c r="I25" s="441"/>
      <c r="J25" s="441"/>
      <c r="K25" s="441"/>
      <c r="L25" s="441"/>
      <c r="M25" s="441"/>
      <c r="N25" s="441"/>
      <c r="O25" s="441"/>
      <c r="P25" s="441"/>
    </row>
    <row r="26" spans="1:16" s="460" customFormat="1">
      <c r="A26" s="407" t="s">
        <v>864</v>
      </c>
      <c r="B26" s="441"/>
      <c r="C26" s="441"/>
      <c r="D26" s="441"/>
      <c r="E26" s="441"/>
      <c r="F26" s="441"/>
      <c r="G26" s="441"/>
      <c r="H26" s="441"/>
      <c r="I26" s="441"/>
      <c r="J26" s="441"/>
      <c r="K26" s="441"/>
      <c r="L26" s="441"/>
      <c r="M26" s="441"/>
      <c r="N26" s="441"/>
      <c r="O26" s="441"/>
      <c r="P26" s="441"/>
    </row>
    <row r="27" spans="1:16" s="450" customFormat="1">
      <c r="A27" s="407" t="s">
        <v>865</v>
      </c>
      <c r="B27" s="441"/>
      <c r="C27" s="441"/>
      <c r="D27" s="441"/>
      <c r="E27" s="441"/>
      <c r="F27" s="441"/>
      <c r="G27" s="441"/>
      <c r="H27" s="441"/>
      <c r="I27" s="441"/>
      <c r="J27" s="441"/>
      <c r="K27" s="441"/>
      <c r="L27" s="441"/>
      <c r="M27" s="441"/>
      <c r="N27" s="441"/>
      <c r="O27" s="441"/>
      <c r="P27" s="441"/>
    </row>
    <row r="28" spans="1:16" s="460" customFormat="1">
      <c r="A28" s="407" t="s">
        <v>866</v>
      </c>
      <c r="B28" s="441"/>
      <c r="C28" s="441"/>
      <c r="D28" s="441"/>
      <c r="E28" s="441"/>
      <c r="F28" s="441"/>
      <c r="G28" s="441"/>
      <c r="H28" s="441"/>
      <c r="I28" s="441"/>
      <c r="J28" s="441"/>
      <c r="K28" s="441"/>
      <c r="L28" s="441"/>
      <c r="M28" s="441"/>
      <c r="N28" s="441"/>
      <c r="O28" s="441"/>
      <c r="P28" s="441"/>
    </row>
    <row r="29" spans="1:16" s="460" customFormat="1" ht="31.5">
      <c r="A29" s="407" t="s">
        <v>1050</v>
      </c>
      <c r="B29" s="441"/>
      <c r="C29" s="441"/>
      <c r="D29" s="441"/>
      <c r="E29" s="441"/>
      <c r="F29" s="441"/>
      <c r="G29" s="441"/>
      <c r="H29" s="441"/>
      <c r="I29" s="441"/>
      <c r="J29" s="441"/>
      <c r="K29" s="441"/>
      <c r="L29" s="441"/>
      <c r="M29" s="441"/>
      <c r="N29" s="441"/>
      <c r="O29" s="441"/>
      <c r="P29" s="441"/>
    </row>
    <row r="30" spans="1:16" s="460" customFormat="1" ht="31.5">
      <c r="A30" s="407" t="s">
        <v>1051</v>
      </c>
      <c r="B30" s="441"/>
      <c r="C30" s="441"/>
      <c r="D30" s="441"/>
      <c r="E30" s="441"/>
      <c r="F30" s="441"/>
      <c r="G30" s="441"/>
      <c r="H30" s="441"/>
      <c r="I30" s="441"/>
      <c r="J30" s="441"/>
      <c r="K30" s="441"/>
      <c r="L30" s="441"/>
      <c r="M30" s="441"/>
      <c r="N30" s="441"/>
      <c r="O30" s="441"/>
      <c r="P30" s="441"/>
    </row>
    <row r="31" spans="1:16" s="460" customFormat="1">
      <c r="A31" s="407" t="s">
        <v>1052</v>
      </c>
      <c r="B31" s="441"/>
      <c r="C31" s="441"/>
      <c r="D31" s="441"/>
      <c r="E31" s="441"/>
      <c r="F31" s="441"/>
      <c r="G31" s="441"/>
      <c r="H31" s="441"/>
      <c r="I31" s="441"/>
      <c r="J31" s="441"/>
      <c r="K31" s="441"/>
      <c r="L31" s="441"/>
      <c r="M31" s="441"/>
      <c r="N31" s="441"/>
      <c r="O31" s="441"/>
      <c r="P31" s="441"/>
    </row>
    <row r="32" spans="1:16" s="460" customFormat="1">
      <c r="A32" s="407" t="s">
        <v>1053</v>
      </c>
      <c r="B32" s="441"/>
      <c r="C32" s="441"/>
      <c r="D32" s="441"/>
      <c r="E32" s="441"/>
      <c r="F32" s="441"/>
      <c r="G32" s="441"/>
      <c r="H32" s="441"/>
      <c r="I32" s="441"/>
      <c r="J32" s="441"/>
      <c r="K32" s="441"/>
      <c r="L32" s="441"/>
      <c r="M32" s="441"/>
      <c r="N32" s="441"/>
      <c r="O32" s="441"/>
      <c r="P32" s="441"/>
    </row>
    <row r="33" spans="1:16" s="460" customFormat="1">
      <c r="A33" s="407" t="s">
        <v>1054</v>
      </c>
      <c r="B33" s="441"/>
      <c r="C33" s="441"/>
      <c r="D33" s="441"/>
      <c r="E33" s="441"/>
      <c r="F33" s="441"/>
      <c r="G33" s="441"/>
      <c r="H33" s="441"/>
      <c r="I33" s="441"/>
      <c r="J33" s="441"/>
      <c r="K33" s="441"/>
      <c r="L33" s="441"/>
      <c r="M33" s="441"/>
      <c r="N33" s="441"/>
      <c r="O33" s="441"/>
      <c r="P33" s="441"/>
    </row>
    <row r="34" spans="1:16" s="460" customFormat="1">
      <c r="A34" s="407" t="s">
        <v>1055</v>
      </c>
      <c r="B34" s="441"/>
      <c r="C34" s="441"/>
      <c r="D34" s="441"/>
      <c r="E34" s="441"/>
      <c r="F34" s="441"/>
      <c r="G34" s="441"/>
      <c r="H34" s="441"/>
      <c r="I34" s="441"/>
      <c r="J34" s="441"/>
      <c r="K34" s="441"/>
      <c r="L34" s="441"/>
      <c r="M34" s="441"/>
      <c r="N34" s="441"/>
      <c r="O34" s="441"/>
      <c r="P34" s="441"/>
    </row>
    <row r="35" spans="1:16" s="460" customFormat="1">
      <c r="A35" s="407" t="s">
        <v>1056</v>
      </c>
      <c r="B35" s="441"/>
      <c r="C35" s="441"/>
      <c r="D35" s="441"/>
      <c r="E35" s="441"/>
      <c r="F35" s="441"/>
      <c r="G35" s="441"/>
      <c r="H35" s="441"/>
      <c r="I35" s="441"/>
      <c r="J35" s="441"/>
      <c r="K35" s="441"/>
      <c r="L35" s="441"/>
      <c r="M35" s="441"/>
      <c r="N35" s="441"/>
      <c r="O35" s="441"/>
      <c r="P35" s="441"/>
    </row>
    <row r="36" spans="1:16" s="460" customFormat="1">
      <c r="A36" s="407" t="s">
        <v>1057</v>
      </c>
      <c r="B36" s="441"/>
      <c r="C36" s="441"/>
      <c r="D36" s="441"/>
      <c r="E36" s="441"/>
      <c r="F36" s="441"/>
      <c r="G36" s="441"/>
      <c r="H36" s="441"/>
      <c r="I36" s="441"/>
      <c r="J36" s="441"/>
      <c r="K36" s="441"/>
      <c r="L36" s="441"/>
      <c r="M36" s="441"/>
      <c r="N36" s="441"/>
      <c r="O36" s="441"/>
      <c r="P36" s="441"/>
    </row>
    <row r="37" spans="1:16" s="460" customFormat="1">
      <c r="A37" s="105" t="s">
        <v>1058</v>
      </c>
      <c r="B37" s="106">
        <f>SUM(B8,B10:B16,B21,B24,B29:B36)</f>
        <v>0</v>
      </c>
      <c r="C37" s="106">
        <f>SUM(C8,C10:C16,C21,C24,C29:C36)</f>
        <v>0</v>
      </c>
      <c r="D37" s="106">
        <f t="shared" ref="D37:P37" si="3">SUM(D8,D10:D16,D21,D24,D29:D36)</f>
        <v>0</v>
      </c>
      <c r="E37" s="106">
        <f t="shared" si="3"/>
        <v>0</v>
      </c>
      <c r="F37" s="106">
        <f t="shared" si="3"/>
        <v>0</v>
      </c>
      <c r="G37" s="106">
        <f t="shared" si="3"/>
        <v>0</v>
      </c>
      <c r="H37" s="106">
        <f t="shared" si="3"/>
        <v>0</v>
      </c>
      <c r="I37" s="106">
        <f t="shared" si="3"/>
        <v>0</v>
      </c>
      <c r="J37" s="106">
        <f t="shared" si="3"/>
        <v>0</v>
      </c>
      <c r="K37" s="106">
        <f t="shared" si="3"/>
        <v>0</v>
      </c>
      <c r="L37" s="106">
        <f t="shared" si="3"/>
        <v>0</v>
      </c>
      <c r="M37" s="106">
        <f t="shared" si="3"/>
        <v>0</v>
      </c>
      <c r="N37" s="106">
        <f t="shared" si="3"/>
        <v>0</v>
      </c>
      <c r="O37" s="106">
        <f t="shared" si="3"/>
        <v>0</v>
      </c>
      <c r="P37" s="106">
        <f t="shared" si="3"/>
        <v>0</v>
      </c>
    </row>
    <row r="38" spans="1:16">
      <c r="A38" s="718" t="s">
        <v>1077</v>
      </c>
      <c r="B38" s="452"/>
      <c r="C38" s="804" t="s">
        <v>1078</v>
      </c>
      <c r="D38" s="805"/>
      <c r="E38" s="85"/>
      <c r="F38" s="804" t="s">
        <v>1076</v>
      </c>
      <c r="G38" s="805"/>
      <c r="H38" s="85"/>
      <c r="I38" s="85"/>
      <c r="J38" s="85"/>
      <c r="K38" s="85"/>
      <c r="L38" s="87"/>
      <c r="M38" s="87"/>
      <c r="N38" s="87"/>
      <c r="O38" s="87"/>
      <c r="P38" s="87"/>
    </row>
    <row r="39" spans="1:16">
      <c r="A39" s="461"/>
      <c r="B39" s="462"/>
      <c r="C39" s="462"/>
      <c r="D39" s="462"/>
      <c r="E39" s="462"/>
      <c r="F39" s="462"/>
      <c r="G39" s="462"/>
      <c r="H39" s="462"/>
      <c r="I39" s="462"/>
      <c r="J39" s="462"/>
      <c r="K39" s="462"/>
    </row>
    <row r="40" spans="1:16">
      <c r="A40" s="461"/>
      <c r="B40" s="462"/>
      <c r="C40" s="462"/>
      <c r="D40" s="462"/>
      <c r="E40" s="462"/>
      <c r="F40" s="462"/>
      <c r="G40" s="462"/>
      <c r="H40" s="462"/>
      <c r="I40" s="462"/>
      <c r="J40" s="462"/>
      <c r="K40" s="462"/>
    </row>
    <row r="41" spans="1:16">
      <c r="A41" s="461"/>
      <c r="B41" s="462"/>
      <c r="C41" s="462"/>
      <c r="D41" s="462"/>
      <c r="E41" s="462"/>
      <c r="F41" s="462"/>
      <c r="G41" s="462"/>
      <c r="H41" s="462"/>
      <c r="I41" s="462"/>
      <c r="J41" s="462"/>
      <c r="K41" s="462"/>
    </row>
    <row r="42" spans="1:16">
      <c r="A42" s="463"/>
      <c r="B42" s="462"/>
      <c r="C42" s="462"/>
      <c r="D42" s="462"/>
      <c r="E42" s="462"/>
      <c r="F42" s="462"/>
      <c r="G42" s="462"/>
      <c r="H42" s="462"/>
      <c r="I42" s="462"/>
      <c r="J42" s="462"/>
      <c r="K42" s="462"/>
    </row>
    <row r="43" spans="1:16">
      <c r="A43" s="463"/>
      <c r="B43" s="462"/>
      <c r="C43" s="462"/>
      <c r="D43" s="462"/>
      <c r="E43" s="462"/>
      <c r="F43" s="462"/>
      <c r="G43" s="462"/>
      <c r="H43" s="462"/>
      <c r="I43" s="462"/>
      <c r="J43" s="462"/>
      <c r="K43" s="462"/>
    </row>
    <row r="44" spans="1:16">
      <c r="A44" s="463"/>
      <c r="B44" s="462"/>
      <c r="C44" s="462"/>
      <c r="D44" s="462"/>
      <c r="E44" s="462"/>
      <c r="F44" s="462"/>
      <c r="G44" s="462"/>
      <c r="H44" s="462"/>
      <c r="I44" s="462"/>
      <c r="J44" s="462"/>
      <c r="K44" s="462"/>
    </row>
    <row r="45" spans="1:16">
      <c r="A45" s="463"/>
      <c r="B45" s="462"/>
      <c r="C45" s="462"/>
      <c r="D45" s="462"/>
      <c r="E45" s="462"/>
      <c r="F45" s="462"/>
      <c r="G45" s="462"/>
      <c r="H45" s="462"/>
      <c r="I45" s="462"/>
      <c r="J45" s="462"/>
      <c r="K45" s="462"/>
    </row>
    <row r="46" spans="1:16">
      <c r="B46" s="462"/>
      <c r="C46" s="462"/>
      <c r="D46" s="462"/>
      <c r="E46" s="462"/>
      <c r="F46" s="462"/>
      <c r="G46" s="462"/>
      <c r="H46" s="462"/>
      <c r="I46" s="462"/>
      <c r="J46" s="462"/>
      <c r="K46" s="462"/>
    </row>
    <row r="47" spans="1:16">
      <c r="D47" s="464"/>
    </row>
    <row r="48" spans="1:16">
      <c r="B48" s="462"/>
      <c r="C48" s="462"/>
    </row>
  </sheetData>
  <sheetProtection algorithmName="SHA-512" hashValue="7RYpD+Qh0XfCWzp7HJ/cB+VQg5eYxWSyw6oMgLo+kh2/cWz08Lo+d5FS1xIMd5oIvISbHZe/QwRAwyM3z6yxfA==" saltValue="oi79kfcluNngnAKBSgRD2A==" spinCount="100000" sheet="1" objects="1" scenarios="1"/>
  <mergeCells count="15">
    <mergeCell ref="B1:P1"/>
    <mergeCell ref="B2:P2"/>
    <mergeCell ref="G6:H6"/>
    <mergeCell ref="F6:F7"/>
    <mergeCell ref="I6:J6"/>
    <mergeCell ref="K6:L6"/>
    <mergeCell ref="M6:N6"/>
    <mergeCell ref="O6:P6"/>
    <mergeCell ref="C38:D38"/>
    <mergeCell ref="F38:G38"/>
    <mergeCell ref="A6:A7"/>
    <mergeCell ref="B6:B7"/>
    <mergeCell ref="C6:C7"/>
    <mergeCell ref="D6:D7"/>
    <mergeCell ref="E6:E7"/>
  </mergeCells>
  <phoneticPr fontId="0" type="noConversion"/>
  <printOptions horizontalCentered="1" verticalCentered="1"/>
  <pageMargins left="0.19685039370078741" right="0.23622047244094491" top="0.31496062992125984" bottom="0.47244094488188981" header="0.19685039370078741" footer="0.23622047244094491"/>
  <pageSetup paperSize="9" scale="27" orientation="landscape" horizontalDpi="300" verticalDpi="300" r:id="rId1"/>
  <headerFooter alignWithMargins="0">
    <oddHeader xml:space="preserve">&amp;C&amp;"Times New Roman,Regular"
</oddHeader>
    <oddFooter xml:space="preserve">&amp;C&amp;"Times New Roman,Regular"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">
    <tabColor indexed="22"/>
  </sheetPr>
  <dimension ref="A1:Y49"/>
  <sheetViews>
    <sheetView view="pageBreakPreview" topLeftCell="A24" zoomScale="70" zoomScaleNormal="100" zoomScaleSheetLayoutView="70" workbookViewId="0">
      <selection activeCell="C48" sqref="C48"/>
    </sheetView>
  </sheetViews>
  <sheetFormatPr defaultColWidth="25" defaultRowHeight="15.75"/>
  <cols>
    <col min="1" max="1" width="64.28515625" style="5" customWidth="1"/>
    <col min="2" max="2" width="31.85546875" style="5" customWidth="1"/>
    <col min="3" max="6" width="24.7109375" style="5" customWidth="1"/>
    <col min="7" max="7" width="28.85546875" style="5" customWidth="1"/>
    <col min="8" max="8" width="27.140625" style="5" customWidth="1"/>
    <col min="9" max="12" width="24.7109375" style="5" customWidth="1"/>
    <col min="13" max="16384" width="25" style="5"/>
  </cols>
  <sheetData>
    <row r="1" spans="1:25">
      <c r="A1" s="228" t="str">
        <f>"застраховател: "&amp;Navig!B2</f>
        <v>застраховател: Наименование</v>
      </c>
      <c r="B1" s="810" t="s">
        <v>1176</v>
      </c>
      <c r="C1" s="810"/>
      <c r="D1" s="810"/>
      <c r="E1" s="810"/>
      <c r="F1" s="810"/>
      <c r="G1" s="810"/>
      <c r="H1" s="810"/>
      <c r="I1" s="810"/>
      <c r="J1" s="810"/>
      <c r="K1" s="810"/>
      <c r="L1" s="810"/>
    </row>
    <row r="2" spans="1:25">
      <c r="A2" s="58" t="s">
        <v>284</v>
      </c>
      <c r="B2" s="58"/>
      <c r="C2" s="438"/>
      <c r="D2" s="439"/>
      <c r="F2" s="439"/>
      <c r="G2" s="439"/>
      <c r="H2" s="439"/>
      <c r="I2" s="439"/>
      <c r="J2" s="440"/>
      <c r="K2" s="440"/>
      <c r="L2" s="440"/>
    </row>
    <row r="3" spans="1:25" hidden="1">
      <c r="A3" s="58"/>
      <c r="B3" s="58"/>
      <c r="C3" s="438"/>
      <c r="D3" s="439"/>
      <c r="F3" s="439"/>
      <c r="G3" s="439"/>
      <c r="H3" s="439"/>
      <c r="I3" s="439"/>
      <c r="J3" s="440"/>
      <c r="K3" s="440"/>
      <c r="L3" s="440"/>
    </row>
    <row r="4" spans="1:25" hidden="1">
      <c r="A4" s="58"/>
      <c r="B4" s="58"/>
      <c r="C4" s="438"/>
      <c r="D4" s="439"/>
      <c r="F4" s="439"/>
      <c r="G4" s="439"/>
      <c r="H4" s="439"/>
      <c r="I4" s="439"/>
      <c r="J4" s="440"/>
      <c r="K4" s="440"/>
      <c r="L4" s="440"/>
    </row>
    <row r="5" spans="1:25" hidden="1">
      <c r="A5" s="58"/>
      <c r="B5" s="58"/>
      <c r="C5" s="438"/>
      <c r="D5" s="439"/>
      <c r="F5" s="439"/>
      <c r="G5" s="439"/>
      <c r="H5" s="439"/>
      <c r="I5" s="439"/>
      <c r="J5" s="440"/>
      <c r="K5" s="440"/>
      <c r="L5" s="440"/>
    </row>
    <row r="6" spans="1:25" s="58" customFormat="1" ht="48.75" customHeight="1">
      <c r="A6" s="776" t="s">
        <v>1209</v>
      </c>
      <c r="B6" s="776" t="s">
        <v>285</v>
      </c>
      <c r="C6" s="776" t="s">
        <v>286</v>
      </c>
      <c r="D6" s="776"/>
      <c r="E6" s="776" t="s">
        <v>287</v>
      </c>
      <c r="F6" s="776"/>
      <c r="G6" s="776" t="s">
        <v>288</v>
      </c>
      <c r="H6" s="776" t="s">
        <v>289</v>
      </c>
      <c r="I6" s="776" t="s">
        <v>290</v>
      </c>
      <c r="J6" s="776"/>
      <c r="K6" s="776" t="s">
        <v>291</v>
      </c>
      <c r="L6" s="776"/>
    </row>
    <row r="7" spans="1:25" s="58" customFormat="1" ht="51" customHeight="1">
      <c r="A7" s="776"/>
      <c r="B7" s="776"/>
      <c r="C7" s="112" t="s">
        <v>1070</v>
      </c>
      <c r="D7" s="112" t="s">
        <v>292</v>
      </c>
      <c r="E7" s="112" t="s">
        <v>1070</v>
      </c>
      <c r="F7" s="112" t="s">
        <v>292</v>
      </c>
      <c r="G7" s="776"/>
      <c r="H7" s="776"/>
      <c r="I7" s="112" t="s">
        <v>1070</v>
      </c>
      <c r="J7" s="112" t="s">
        <v>292</v>
      </c>
      <c r="K7" s="112" t="s">
        <v>1070</v>
      </c>
      <c r="L7" s="112" t="s">
        <v>292</v>
      </c>
    </row>
    <row r="8" spans="1:25" s="10" customFormat="1">
      <c r="A8" s="102" t="s">
        <v>1040</v>
      </c>
      <c r="B8" s="441"/>
      <c r="C8" s="441"/>
      <c r="D8" s="441"/>
      <c r="E8" s="441"/>
      <c r="F8" s="441"/>
      <c r="G8" s="441"/>
      <c r="H8" s="441"/>
      <c r="I8" s="441"/>
      <c r="J8" s="441"/>
      <c r="K8" s="441"/>
      <c r="L8" s="441"/>
    </row>
    <row r="9" spans="1:25" s="10" customFormat="1" ht="47.25">
      <c r="A9" s="102" t="s">
        <v>867</v>
      </c>
      <c r="B9" s="441"/>
      <c r="C9" s="441"/>
      <c r="D9" s="441"/>
      <c r="E9" s="441"/>
      <c r="F9" s="441"/>
      <c r="G9" s="441"/>
      <c r="H9" s="441"/>
      <c r="I9" s="441"/>
      <c r="J9" s="441"/>
      <c r="K9" s="441"/>
      <c r="L9" s="441"/>
    </row>
    <row r="10" spans="1:25" s="10" customFormat="1">
      <c r="A10" s="102" t="s">
        <v>1041</v>
      </c>
      <c r="B10" s="441"/>
      <c r="C10" s="441"/>
      <c r="D10" s="441"/>
      <c r="E10" s="441"/>
      <c r="F10" s="441"/>
      <c r="G10" s="441"/>
      <c r="H10" s="441"/>
      <c r="I10" s="441"/>
      <c r="J10" s="441"/>
      <c r="K10" s="441"/>
      <c r="L10" s="441"/>
    </row>
    <row r="11" spans="1:25" ht="31.5">
      <c r="A11" s="102" t="s">
        <v>1042</v>
      </c>
      <c r="B11" s="441"/>
      <c r="C11" s="441"/>
      <c r="D11" s="441"/>
      <c r="E11" s="441"/>
      <c r="F11" s="441"/>
      <c r="G11" s="441"/>
      <c r="H11" s="441"/>
      <c r="I11" s="441"/>
      <c r="J11" s="441"/>
      <c r="K11" s="441"/>
      <c r="L11" s="441"/>
      <c r="M11" s="442"/>
      <c r="N11" s="443"/>
      <c r="O11" s="444"/>
      <c r="P11" s="10"/>
      <c r="Q11" s="10"/>
      <c r="R11" s="10"/>
      <c r="S11" s="10"/>
      <c r="T11" s="10"/>
      <c r="U11" s="10"/>
      <c r="V11" s="445"/>
      <c r="W11" s="445"/>
      <c r="X11" s="445"/>
      <c r="Y11" s="445"/>
    </row>
    <row r="12" spans="1:25">
      <c r="A12" s="102" t="s">
        <v>1043</v>
      </c>
      <c r="B12" s="441"/>
      <c r="C12" s="441"/>
      <c r="D12" s="441"/>
      <c r="E12" s="441"/>
      <c r="F12" s="441"/>
      <c r="G12" s="441"/>
      <c r="H12" s="441"/>
      <c r="I12" s="441"/>
      <c r="J12" s="441"/>
      <c r="K12" s="441"/>
      <c r="L12" s="441"/>
      <c r="M12" s="442"/>
      <c r="N12" s="443"/>
      <c r="O12" s="10"/>
      <c r="P12" s="10"/>
      <c r="Q12" s="10"/>
      <c r="R12" s="10"/>
      <c r="S12" s="10"/>
      <c r="T12" s="10"/>
      <c r="U12" s="10"/>
      <c r="V12" s="445"/>
      <c r="W12" s="445"/>
      <c r="X12" s="445"/>
      <c r="Y12" s="445"/>
    </row>
    <row r="13" spans="1:25" s="10" customFormat="1">
      <c r="A13" s="102" t="s">
        <v>1044</v>
      </c>
      <c r="B13" s="441"/>
      <c r="C13" s="441"/>
      <c r="D13" s="441"/>
      <c r="E13" s="441"/>
      <c r="F13" s="441"/>
      <c r="G13" s="441"/>
      <c r="H13" s="441"/>
      <c r="I13" s="441"/>
      <c r="J13" s="441"/>
      <c r="K13" s="441"/>
      <c r="L13" s="441"/>
    </row>
    <row r="14" spans="1:25">
      <c r="A14" s="102" t="s">
        <v>1045</v>
      </c>
      <c r="B14" s="441"/>
      <c r="C14" s="441"/>
      <c r="D14" s="441"/>
      <c r="E14" s="441"/>
      <c r="F14" s="441"/>
      <c r="G14" s="441"/>
      <c r="H14" s="441"/>
      <c r="I14" s="441"/>
      <c r="J14" s="441"/>
      <c r="K14" s="441"/>
      <c r="L14" s="441"/>
      <c r="M14" s="442"/>
      <c r="N14" s="443"/>
      <c r="O14" s="444"/>
      <c r="P14" s="10"/>
      <c r="Q14" s="10"/>
      <c r="R14" s="10"/>
      <c r="S14" s="10"/>
      <c r="T14" s="10"/>
      <c r="U14" s="10"/>
      <c r="V14" s="445"/>
      <c r="W14" s="445"/>
      <c r="X14" s="445"/>
      <c r="Y14" s="445"/>
    </row>
    <row r="15" spans="1:25">
      <c r="A15" s="102" t="s">
        <v>1046</v>
      </c>
      <c r="B15" s="441"/>
      <c r="C15" s="441"/>
      <c r="D15" s="441"/>
      <c r="E15" s="441"/>
      <c r="F15" s="441"/>
      <c r="G15" s="441"/>
      <c r="H15" s="441"/>
      <c r="I15" s="441"/>
      <c r="J15" s="441"/>
      <c r="K15" s="441"/>
      <c r="L15" s="441"/>
      <c r="M15" s="442"/>
      <c r="N15" s="443"/>
      <c r="O15" s="10"/>
      <c r="P15" s="10"/>
      <c r="Q15" s="10"/>
      <c r="R15" s="10"/>
      <c r="S15" s="10"/>
      <c r="T15" s="10"/>
      <c r="U15" s="10"/>
      <c r="V15" s="445"/>
      <c r="W15" s="445"/>
      <c r="X15" s="445"/>
      <c r="Y15" s="445"/>
    </row>
    <row r="16" spans="1:25" s="10" customFormat="1">
      <c r="A16" s="102" t="s">
        <v>1047</v>
      </c>
      <c r="B16" s="103">
        <f>SUM(B17:B20)</f>
        <v>0</v>
      </c>
      <c r="C16" s="103">
        <f t="shared" ref="C16:L16" si="0">SUM(C17:C20)</f>
        <v>0</v>
      </c>
      <c r="D16" s="103">
        <f t="shared" si="0"/>
        <v>0</v>
      </c>
      <c r="E16" s="103">
        <f t="shared" si="0"/>
        <v>0</v>
      </c>
      <c r="F16" s="103">
        <f t="shared" si="0"/>
        <v>0</v>
      </c>
      <c r="G16" s="103">
        <f t="shared" si="0"/>
        <v>0</v>
      </c>
      <c r="H16" s="103">
        <f t="shared" si="0"/>
        <v>0</v>
      </c>
      <c r="I16" s="103">
        <f t="shared" si="0"/>
        <v>0</v>
      </c>
      <c r="J16" s="103">
        <f t="shared" si="0"/>
        <v>0</v>
      </c>
      <c r="K16" s="103">
        <f t="shared" si="0"/>
        <v>0</v>
      </c>
      <c r="L16" s="103">
        <f t="shared" si="0"/>
        <v>0</v>
      </c>
    </row>
    <row r="17" spans="1:25" s="10" customFormat="1">
      <c r="A17" s="102" t="s">
        <v>1260</v>
      </c>
      <c r="B17" s="441"/>
      <c r="C17" s="441"/>
      <c r="D17" s="441"/>
      <c r="E17" s="441"/>
      <c r="F17" s="441"/>
      <c r="G17" s="441"/>
      <c r="H17" s="441"/>
      <c r="I17" s="441"/>
      <c r="J17" s="441"/>
      <c r="K17" s="441"/>
      <c r="L17" s="441"/>
    </row>
    <row r="18" spans="1:25" s="10" customFormat="1">
      <c r="A18" s="102" t="s">
        <v>1261</v>
      </c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</row>
    <row r="19" spans="1:25" s="10" customFormat="1">
      <c r="A19" s="102" t="s">
        <v>1262</v>
      </c>
      <c r="B19" s="441"/>
      <c r="C19" s="441"/>
      <c r="D19" s="441"/>
      <c r="E19" s="441"/>
      <c r="F19" s="441"/>
      <c r="G19" s="441"/>
      <c r="H19" s="441"/>
      <c r="I19" s="441"/>
      <c r="J19" s="441"/>
      <c r="K19" s="441"/>
      <c r="L19" s="441"/>
    </row>
    <row r="20" spans="1:25" s="10" customFormat="1">
      <c r="A20" s="102" t="s">
        <v>1259</v>
      </c>
      <c r="B20" s="441"/>
      <c r="C20" s="441"/>
      <c r="D20" s="441"/>
      <c r="E20" s="441"/>
      <c r="F20" s="441"/>
      <c r="G20" s="441"/>
      <c r="H20" s="441"/>
      <c r="I20" s="441"/>
      <c r="J20" s="441"/>
      <c r="K20" s="441"/>
      <c r="L20" s="441"/>
    </row>
    <row r="21" spans="1:25">
      <c r="A21" s="102" t="s">
        <v>1048</v>
      </c>
      <c r="B21" s="103">
        <f>SUM(B22:B23)</f>
        <v>0</v>
      </c>
      <c r="C21" s="103">
        <f t="shared" ref="C21:L21" si="1">SUM(C22:C23)</f>
        <v>0</v>
      </c>
      <c r="D21" s="103">
        <f t="shared" si="1"/>
        <v>0</v>
      </c>
      <c r="E21" s="103">
        <f t="shared" si="1"/>
        <v>0</v>
      </c>
      <c r="F21" s="103">
        <f t="shared" si="1"/>
        <v>0</v>
      </c>
      <c r="G21" s="103">
        <f t="shared" si="1"/>
        <v>0</v>
      </c>
      <c r="H21" s="103">
        <f t="shared" si="1"/>
        <v>0</v>
      </c>
      <c r="I21" s="103">
        <f t="shared" si="1"/>
        <v>0</v>
      </c>
      <c r="J21" s="103">
        <f t="shared" si="1"/>
        <v>0</v>
      </c>
      <c r="K21" s="103">
        <f t="shared" si="1"/>
        <v>0</v>
      </c>
      <c r="L21" s="103">
        <f t="shared" si="1"/>
        <v>0</v>
      </c>
      <c r="M21" s="442"/>
      <c r="N21" s="443"/>
      <c r="O21" s="444"/>
      <c r="P21" s="10"/>
      <c r="Q21" s="10"/>
      <c r="R21" s="10"/>
      <c r="S21" s="10"/>
      <c r="T21" s="10"/>
      <c r="U21" s="10"/>
      <c r="V21" s="445"/>
      <c r="W21" s="445"/>
      <c r="X21" s="445"/>
      <c r="Y21" s="445"/>
    </row>
    <row r="22" spans="1:25" ht="31.5">
      <c r="A22" s="102" t="s">
        <v>1258</v>
      </c>
      <c r="B22" s="441"/>
      <c r="C22" s="441"/>
      <c r="D22" s="441"/>
      <c r="E22" s="441"/>
      <c r="F22" s="441"/>
      <c r="G22" s="441"/>
      <c r="H22" s="441"/>
      <c r="I22" s="441"/>
      <c r="J22" s="441"/>
      <c r="K22" s="441"/>
      <c r="L22" s="441"/>
      <c r="M22" s="442"/>
      <c r="N22" s="443"/>
      <c r="O22" s="444"/>
      <c r="P22" s="10"/>
      <c r="Q22" s="10"/>
      <c r="R22" s="10"/>
      <c r="S22" s="10"/>
      <c r="T22" s="10"/>
      <c r="U22" s="10"/>
      <c r="V22" s="445"/>
      <c r="W22" s="445"/>
      <c r="X22" s="445"/>
      <c r="Y22" s="445"/>
    </row>
    <row r="23" spans="1:25">
      <c r="A23" s="102" t="s">
        <v>1257</v>
      </c>
      <c r="B23" s="441"/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2"/>
      <c r="N23" s="443"/>
      <c r="O23" s="444"/>
      <c r="P23" s="10"/>
      <c r="Q23" s="10"/>
      <c r="R23" s="10"/>
      <c r="S23" s="10"/>
      <c r="T23" s="10"/>
      <c r="U23" s="10"/>
      <c r="V23" s="445"/>
      <c r="W23" s="445"/>
      <c r="X23" s="445"/>
      <c r="Y23" s="445"/>
    </row>
    <row r="24" spans="1:25" ht="31.5">
      <c r="A24" s="102" t="s">
        <v>1049</v>
      </c>
      <c r="B24" s="103">
        <f>SUM(B25:B28)</f>
        <v>0</v>
      </c>
      <c r="C24" s="103">
        <f t="shared" ref="C24:L24" si="2">SUM(C25:C28)</f>
        <v>0</v>
      </c>
      <c r="D24" s="103">
        <f t="shared" si="2"/>
        <v>0</v>
      </c>
      <c r="E24" s="103">
        <f t="shared" si="2"/>
        <v>0</v>
      </c>
      <c r="F24" s="103">
        <f t="shared" si="2"/>
        <v>0</v>
      </c>
      <c r="G24" s="103">
        <f t="shared" si="2"/>
        <v>0</v>
      </c>
      <c r="H24" s="103">
        <f t="shared" si="2"/>
        <v>0</v>
      </c>
      <c r="I24" s="103">
        <f t="shared" si="2"/>
        <v>0</v>
      </c>
      <c r="J24" s="103">
        <f t="shared" si="2"/>
        <v>0</v>
      </c>
      <c r="K24" s="103">
        <f t="shared" si="2"/>
        <v>0</v>
      </c>
      <c r="L24" s="103">
        <f t="shared" si="2"/>
        <v>0</v>
      </c>
      <c r="M24" s="442"/>
      <c r="N24" s="443"/>
      <c r="O24" s="10"/>
      <c r="P24" s="10"/>
      <c r="Q24" s="10"/>
      <c r="R24" s="10"/>
      <c r="S24" s="10"/>
      <c r="T24" s="10"/>
      <c r="U24" s="10"/>
      <c r="V24" s="445"/>
      <c r="W24" s="445"/>
      <c r="X24" s="445"/>
      <c r="Y24" s="445"/>
    </row>
    <row r="25" spans="1:25" s="10" customFormat="1">
      <c r="A25" s="102" t="s">
        <v>863</v>
      </c>
      <c r="B25" s="441"/>
      <c r="C25" s="441"/>
      <c r="D25" s="441"/>
      <c r="E25" s="441"/>
      <c r="F25" s="441"/>
      <c r="G25" s="441"/>
      <c r="H25" s="441"/>
      <c r="I25" s="441"/>
      <c r="J25" s="441"/>
      <c r="K25" s="441"/>
      <c r="L25" s="441"/>
    </row>
    <row r="26" spans="1:25" s="10" customFormat="1">
      <c r="A26" s="102" t="s">
        <v>864</v>
      </c>
      <c r="B26" s="441"/>
      <c r="C26" s="441"/>
      <c r="D26" s="441"/>
      <c r="E26" s="441"/>
      <c r="F26" s="441"/>
      <c r="G26" s="441"/>
      <c r="H26" s="441"/>
      <c r="I26" s="441"/>
      <c r="J26" s="441"/>
      <c r="K26" s="441"/>
      <c r="L26" s="441"/>
    </row>
    <row r="27" spans="1:25" s="10" customFormat="1">
      <c r="A27" s="102" t="s">
        <v>865</v>
      </c>
      <c r="B27" s="441"/>
      <c r="C27" s="441"/>
      <c r="D27" s="441"/>
      <c r="E27" s="441"/>
      <c r="F27" s="441"/>
      <c r="G27" s="441"/>
      <c r="H27" s="441"/>
      <c r="I27" s="441"/>
      <c r="J27" s="441"/>
      <c r="K27" s="441"/>
      <c r="L27" s="441"/>
    </row>
    <row r="28" spans="1:25" s="10" customFormat="1">
      <c r="A28" s="102" t="s">
        <v>866</v>
      </c>
      <c r="B28" s="441"/>
      <c r="C28" s="441"/>
      <c r="D28" s="441"/>
      <c r="E28" s="441"/>
      <c r="F28" s="441"/>
      <c r="G28" s="441"/>
      <c r="H28" s="441"/>
      <c r="I28" s="441"/>
      <c r="J28" s="441"/>
      <c r="K28" s="441"/>
      <c r="L28" s="441"/>
    </row>
    <row r="29" spans="1:25" ht="31.5">
      <c r="A29" s="102" t="s">
        <v>1050</v>
      </c>
      <c r="B29" s="441"/>
      <c r="C29" s="441"/>
      <c r="D29" s="441"/>
      <c r="E29" s="441"/>
      <c r="F29" s="441"/>
      <c r="G29" s="441"/>
      <c r="H29" s="441"/>
      <c r="I29" s="441"/>
      <c r="J29" s="441"/>
      <c r="K29" s="441"/>
      <c r="L29" s="441"/>
      <c r="M29" s="442"/>
      <c r="N29" s="443"/>
      <c r="O29" s="444"/>
      <c r="P29" s="10"/>
      <c r="Q29" s="10"/>
      <c r="R29" s="10"/>
      <c r="S29" s="10"/>
      <c r="T29" s="10"/>
      <c r="U29" s="10"/>
      <c r="V29" s="445"/>
      <c r="W29" s="445"/>
      <c r="X29" s="445"/>
      <c r="Y29" s="445"/>
    </row>
    <row r="30" spans="1:25" ht="31.5">
      <c r="A30" s="102" t="s">
        <v>1051</v>
      </c>
      <c r="B30" s="441"/>
      <c r="C30" s="441"/>
      <c r="D30" s="441"/>
      <c r="E30" s="441"/>
      <c r="F30" s="441"/>
      <c r="G30" s="441"/>
      <c r="H30" s="441"/>
      <c r="I30" s="441"/>
      <c r="J30" s="441"/>
      <c r="K30" s="441"/>
      <c r="L30" s="441"/>
      <c r="M30" s="442"/>
      <c r="N30" s="443"/>
      <c r="O30" s="10"/>
      <c r="P30" s="10"/>
      <c r="Q30" s="10"/>
      <c r="R30" s="10"/>
      <c r="S30" s="10"/>
      <c r="T30" s="10"/>
      <c r="U30" s="10"/>
      <c r="V30" s="445"/>
      <c r="W30" s="445"/>
      <c r="X30" s="445"/>
      <c r="Y30" s="445"/>
    </row>
    <row r="31" spans="1:25" s="10" customFormat="1" ht="31.5">
      <c r="A31" s="102" t="s">
        <v>1052</v>
      </c>
      <c r="B31" s="441"/>
      <c r="C31" s="441"/>
      <c r="D31" s="441"/>
      <c r="E31" s="441"/>
      <c r="F31" s="441"/>
      <c r="G31" s="441"/>
      <c r="H31" s="441"/>
      <c r="I31" s="441"/>
      <c r="J31" s="441"/>
      <c r="K31" s="441"/>
      <c r="L31" s="441"/>
    </row>
    <row r="32" spans="1:25" s="10" customFormat="1">
      <c r="A32" s="102" t="s">
        <v>1053</v>
      </c>
      <c r="B32" s="441"/>
      <c r="C32" s="441"/>
      <c r="D32" s="441"/>
      <c r="E32" s="441"/>
      <c r="F32" s="441"/>
      <c r="G32" s="441"/>
      <c r="H32" s="441"/>
      <c r="I32" s="441"/>
      <c r="J32" s="441"/>
      <c r="K32" s="441"/>
      <c r="L32" s="441"/>
    </row>
    <row r="33" spans="1:25" s="10" customFormat="1">
      <c r="A33" s="102" t="s">
        <v>1054</v>
      </c>
      <c r="B33" s="441"/>
      <c r="C33" s="441"/>
      <c r="D33" s="441"/>
      <c r="E33" s="441"/>
      <c r="F33" s="441"/>
      <c r="G33" s="441"/>
      <c r="H33" s="441"/>
      <c r="I33" s="441"/>
      <c r="J33" s="441"/>
      <c r="K33" s="441"/>
      <c r="L33" s="441"/>
    </row>
    <row r="34" spans="1:25" s="10" customFormat="1">
      <c r="A34" s="102" t="s">
        <v>1055</v>
      </c>
      <c r="B34" s="441"/>
      <c r="C34" s="441"/>
      <c r="D34" s="441"/>
      <c r="E34" s="441"/>
      <c r="F34" s="441"/>
      <c r="G34" s="441"/>
      <c r="H34" s="441"/>
      <c r="I34" s="441"/>
      <c r="J34" s="441"/>
      <c r="K34" s="441"/>
      <c r="L34" s="441"/>
    </row>
    <row r="35" spans="1:25">
      <c r="A35" s="102" t="s">
        <v>1056</v>
      </c>
      <c r="B35" s="441"/>
      <c r="C35" s="441"/>
      <c r="D35" s="441"/>
      <c r="E35" s="441"/>
      <c r="F35" s="441"/>
      <c r="G35" s="441"/>
      <c r="H35" s="441"/>
      <c r="I35" s="441"/>
      <c r="J35" s="441"/>
      <c r="K35" s="441"/>
      <c r="L35" s="441"/>
      <c r="M35" s="442"/>
      <c r="N35" s="443"/>
      <c r="O35" s="444"/>
      <c r="P35" s="10"/>
      <c r="Q35" s="10"/>
      <c r="R35" s="10"/>
      <c r="S35" s="10"/>
      <c r="T35" s="10"/>
      <c r="U35" s="10"/>
      <c r="V35" s="445"/>
      <c r="W35" s="445"/>
      <c r="X35" s="445"/>
      <c r="Y35" s="445"/>
    </row>
    <row r="36" spans="1:25">
      <c r="A36" s="102" t="s">
        <v>1057</v>
      </c>
      <c r="B36" s="441"/>
      <c r="C36" s="441"/>
      <c r="D36" s="441"/>
      <c r="E36" s="441"/>
      <c r="F36" s="441"/>
      <c r="G36" s="441"/>
      <c r="H36" s="441"/>
      <c r="I36" s="441"/>
      <c r="J36" s="441"/>
      <c r="K36" s="441"/>
      <c r="L36" s="441"/>
      <c r="M36" s="442"/>
      <c r="N36" s="443"/>
      <c r="O36" s="444"/>
      <c r="P36" s="10"/>
      <c r="Q36" s="10"/>
      <c r="R36" s="10"/>
      <c r="S36" s="10"/>
      <c r="T36" s="10"/>
      <c r="U36" s="10"/>
      <c r="V36" s="445"/>
      <c r="W36" s="445"/>
      <c r="X36" s="445"/>
      <c r="Y36" s="445"/>
    </row>
    <row r="37" spans="1:25">
      <c r="A37" s="446" t="s">
        <v>1058</v>
      </c>
      <c r="B37" s="106">
        <f>SUM(B8,B10:B16,B21,B24,B29:B36)</f>
        <v>0</v>
      </c>
      <c r="C37" s="106">
        <f t="shared" ref="C37:L37" si="3">SUM(C8,C10:C16,C21,C24,C29:C36)</f>
        <v>0</v>
      </c>
      <c r="D37" s="106">
        <f t="shared" si="3"/>
        <v>0</v>
      </c>
      <c r="E37" s="106">
        <f t="shared" si="3"/>
        <v>0</v>
      </c>
      <c r="F37" s="106">
        <f t="shared" si="3"/>
        <v>0</v>
      </c>
      <c r="G37" s="106">
        <f t="shared" si="3"/>
        <v>0</v>
      </c>
      <c r="H37" s="106">
        <f t="shared" si="3"/>
        <v>0</v>
      </c>
      <c r="I37" s="106">
        <f t="shared" si="3"/>
        <v>0</v>
      </c>
      <c r="J37" s="106">
        <f t="shared" si="3"/>
        <v>0</v>
      </c>
      <c r="K37" s="106">
        <f t="shared" si="3"/>
        <v>0</v>
      </c>
      <c r="L37" s="106">
        <f t="shared" si="3"/>
        <v>0</v>
      </c>
      <c r="M37" s="442"/>
      <c r="N37" s="443"/>
      <c r="O37" s="10"/>
      <c r="P37" s="10"/>
      <c r="Q37" s="10"/>
      <c r="R37" s="10"/>
      <c r="S37" s="10"/>
      <c r="T37" s="10"/>
      <c r="U37" s="10"/>
      <c r="V37" s="445"/>
      <c r="W37" s="445"/>
      <c r="X37" s="445"/>
      <c r="Y37" s="445"/>
    </row>
    <row r="38" spans="1:25">
      <c r="A38" s="5" t="s">
        <v>293</v>
      </c>
    </row>
    <row r="39" spans="1:25" ht="46.5" customHeight="1">
      <c r="A39" s="811" t="s">
        <v>1034</v>
      </c>
      <c r="B39" s="812" t="s">
        <v>294</v>
      </c>
      <c r="C39" s="812" t="s">
        <v>295</v>
      </c>
      <c r="D39" s="812"/>
      <c r="E39" s="812" t="s">
        <v>296</v>
      </c>
      <c r="F39" s="812"/>
      <c r="G39" s="812" t="s">
        <v>297</v>
      </c>
      <c r="H39" s="776" t="s">
        <v>298</v>
      </c>
      <c r="I39" s="112"/>
      <c r="J39" s="776" t="s">
        <v>299</v>
      </c>
      <c r="K39" s="112"/>
      <c r="L39" s="776" t="s">
        <v>300</v>
      </c>
    </row>
    <row r="40" spans="1:25" ht="49.5" customHeight="1">
      <c r="A40" s="811"/>
      <c r="B40" s="812"/>
      <c r="C40" s="112" t="s">
        <v>1070</v>
      </c>
      <c r="D40" s="112" t="s">
        <v>292</v>
      </c>
      <c r="E40" s="112" t="s">
        <v>1070</v>
      </c>
      <c r="F40" s="112" t="s">
        <v>292</v>
      </c>
      <c r="G40" s="812"/>
      <c r="H40" s="776"/>
      <c r="I40" s="112"/>
      <c r="J40" s="776"/>
      <c r="K40" s="112"/>
      <c r="L40" s="776"/>
    </row>
    <row r="41" spans="1:25">
      <c r="A41" s="447" t="s">
        <v>301</v>
      </c>
      <c r="B41" s="448"/>
      <c r="C41" s="448"/>
      <c r="D41" s="448"/>
      <c r="E41" s="448"/>
      <c r="F41" s="448"/>
      <c r="G41" s="448"/>
      <c r="H41" s="448"/>
      <c r="I41" s="448"/>
      <c r="J41" s="448"/>
      <c r="K41" s="448"/>
      <c r="L41" s="448"/>
    </row>
    <row r="42" spans="1:25">
      <c r="A42" s="447" t="s">
        <v>302</v>
      </c>
      <c r="B42" s="448"/>
      <c r="C42" s="448"/>
      <c r="D42" s="448"/>
      <c r="E42" s="448"/>
      <c r="F42" s="448"/>
      <c r="G42" s="448"/>
      <c r="H42" s="448"/>
      <c r="I42" s="448"/>
      <c r="J42" s="448"/>
      <c r="K42" s="448"/>
      <c r="L42" s="448"/>
    </row>
    <row r="43" spans="1:25">
      <c r="A43" s="447" t="s">
        <v>303</v>
      </c>
      <c r="B43" s="448"/>
      <c r="C43" s="448"/>
      <c r="D43" s="448"/>
      <c r="E43" s="448"/>
      <c r="F43" s="448"/>
      <c r="G43" s="448"/>
      <c r="H43" s="448"/>
      <c r="I43" s="448"/>
      <c r="J43" s="448"/>
      <c r="K43" s="448"/>
      <c r="L43" s="448"/>
    </row>
    <row r="44" spans="1:25">
      <c r="A44" s="717"/>
      <c r="B44" s="448"/>
      <c r="C44" s="448"/>
      <c r="D44" s="448"/>
      <c r="E44" s="448"/>
      <c r="F44" s="448"/>
      <c r="G44" s="448"/>
      <c r="H44" s="448"/>
      <c r="I44" s="448"/>
      <c r="J44" s="448"/>
      <c r="K44" s="448"/>
      <c r="L44" s="448"/>
    </row>
    <row r="45" spans="1:25">
      <c r="A45" s="449" t="s">
        <v>1058</v>
      </c>
      <c r="B45" s="106">
        <f>SUM(B41:B44)</f>
        <v>0</v>
      </c>
      <c r="C45" s="106">
        <f t="shared" ref="C45:L45" si="4">SUM(C41:C44)</f>
        <v>0</v>
      </c>
      <c r="D45" s="106">
        <f t="shared" si="4"/>
        <v>0</v>
      </c>
      <c r="E45" s="106">
        <f t="shared" si="4"/>
        <v>0</v>
      </c>
      <c r="F45" s="106">
        <f t="shared" si="4"/>
        <v>0</v>
      </c>
      <c r="G45" s="106">
        <f t="shared" si="4"/>
        <v>0</v>
      </c>
      <c r="H45" s="106">
        <f t="shared" si="4"/>
        <v>0</v>
      </c>
      <c r="I45" s="106">
        <f t="shared" si="4"/>
        <v>0</v>
      </c>
      <c r="J45" s="106">
        <f t="shared" si="4"/>
        <v>0</v>
      </c>
      <c r="K45" s="106">
        <f t="shared" si="4"/>
        <v>0</v>
      </c>
      <c r="L45" s="106">
        <f t="shared" si="4"/>
        <v>0</v>
      </c>
    </row>
    <row r="47" spans="1:25">
      <c r="A47" s="5" t="s">
        <v>1266</v>
      </c>
    </row>
    <row r="48" spans="1:25">
      <c r="A48" s="108" t="s">
        <v>1077</v>
      </c>
      <c r="B48" s="109"/>
      <c r="C48" s="110" t="s">
        <v>1078</v>
      </c>
      <c r="D48" s="111"/>
      <c r="E48" s="111"/>
      <c r="F48" s="111"/>
      <c r="G48" s="111"/>
      <c r="H48" s="111"/>
      <c r="I48" s="809" t="s">
        <v>1076</v>
      </c>
      <c r="J48" s="809"/>
      <c r="K48" s="809"/>
      <c r="L48" s="809"/>
    </row>
    <row r="49" spans="12:12">
      <c r="L49" s="11"/>
    </row>
  </sheetData>
  <sheetProtection algorithmName="SHA-512" hashValue="va/ejXHDMgs8iciGoG8A9cKPj3ei1yjMzhHMqVeay8lJsOcsgKEEICgni7oKgdDR5qiB5Iaw5IDHVw0qCHY5KQ==" saltValue="UVi1XVCQSe2R0p/8lTP/gg==" spinCount="100000" sheet="1" insertRows="0"/>
  <mergeCells count="18">
    <mergeCell ref="B1:L1"/>
    <mergeCell ref="A39:A40"/>
    <mergeCell ref="A6:A7"/>
    <mergeCell ref="B6:B7"/>
    <mergeCell ref="C6:D6"/>
    <mergeCell ref="B39:B40"/>
    <mergeCell ref="C39:D39"/>
    <mergeCell ref="E39:F39"/>
    <mergeCell ref="K6:L6"/>
    <mergeCell ref="I6:J6"/>
    <mergeCell ref="G39:G40"/>
    <mergeCell ref="E6:F6"/>
    <mergeCell ref="G6:G7"/>
    <mergeCell ref="I48:L48"/>
    <mergeCell ref="J39:J40"/>
    <mergeCell ref="L39:L40"/>
    <mergeCell ref="H39:H40"/>
    <mergeCell ref="H6:H7"/>
  </mergeCells>
  <phoneticPr fontId="0" type="noConversion"/>
  <printOptions horizontalCentered="1" verticalCentered="1"/>
  <pageMargins left="0.27559055118110237" right="0.27559055118110237" top="0.27559055118110237" bottom="0.31496062992125984" header="0.19685039370078741" footer="0.15748031496062992"/>
  <pageSetup paperSize="9" scale="41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indexed="22"/>
    <pageSetUpPr fitToPage="1"/>
  </sheetPr>
  <dimension ref="A1:D30"/>
  <sheetViews>
    <sheetView view="pageBreakPreview" zoomScale="70" zoomScaleNormal="100" zoomScaleSheetLayoutView="70" workbookViewId="0"/>
  </sheetViews>
  <sheetFormatPr defaultColWidth="9.140625" defaultRowHeight="15.75"/>
  <cols>
    <col min="1" max="1" width="61" style="426" customWidth="1"/>
    <col min="2" max="3" width="55.7109375" style="426" customWidth="1"/>
    <col min="4" max="16384" width="9.140625" style="426"/>
  </cols>
  <sheetData>
    <row r="1" spans="1:4">
      <c r="A1" s="228" t="str">
        <f>"застраховател: "&amp;Navig!B2</f>
        <v>застраховател: Наименование</v>
      </c>
      <c r="C1" s="432"/>
      <c r="D1" s="433"/>
    </row>
    <row r="2" spans="1:4" ht="33" customHeight="1">
      <c r="A2" s="813" t="s">
        <v>1263</v>
      </c>
      <c r="B2" s="813"/>
      <c r="C2" s="813"/>
    </row>
    <row r="3" spans="1:4">
      <c r="A3" s="813" t="str">
        <f>"КЪМ 31.12."&amp;Navig!B3&amp;" ГОДИНА"</f>
        <v>КЪМ 31.12.2017 ГОДИНА</v>
      </c>
      <c r="B3" s="813"/>
      <c r="C3" s="813"/>
    </row>
    <row r="4" spans="1:4">
      <c r="B4" s="434"/>
      <c r="C4" s="434" t="s">
        <v>1098</v>
      </c>
    </row>
    <row r="5" spans="1:4" s="435" customFormat="1" ht="47.25" customHeight="1">
      <c r="A5" s="421" t="s">
        <v>1099</v>
      </c>
      <c r="B5" s="421" t="s">
        <v>1264</v>
      </c>
      <c r="C5" s="421" t="s">
        <v>1265</v>
      </c>
    </row>
    <row r="6" spans="1:4">
      <c r="A6" s="422" t="s">
        <v>1100</v>
      </c>
      <c r="B6" s="423"/>
      <c r="C6" s="427"/>
    </row>
    <row r="7" spans="1:4">
      <c r="A7" s="430"/>
      <c r="B7" s="430"/>
      <c r="C7" s="431"/>
    </row>
    <row r="8" spans="1:4">
      <c r="A8" s="430"/>
      <c r="B8" s="430"/>
      <c r="C8" s="431"/>
    </row>
    <row r="9" spans="1:4">
      <c r="A9" s="430"/>
      <c r="B9" s="430"/>
      <c r="C9" s="431"/>
    </row>
    <row r="10" spans="1:4">
      <c r="A10" s="430"/>
      <c r="B10" s="430"/>
      <c r="C10" s="431"/>
    </row>
    <row r="11" spans="1:4">
      <c r="A11" s="430"/>
      <c r="B11" s="430"/>
      <c r="C11" s="431"/>
    </row>
    <row r="12" spans="1:4">
      <c r="A12" s="430"/>
      <c r="B12" s="430"/>
      <c r="C12" s="431"/>
    </row>
    <row r="13" spans="1:4">
      <c r="A13" s="430"/>
      <c r="B13" s="430"/>
      <c r="C13" s="431"/>
    </row>
    <row r="14" spans="1:4">
      <c r="A14" s="430"/>
      <c r="B14" s="430"/>
      <c r="C14" s="431"/>
    </row>
    <row r="15" spans="1:4">
      <c r="A15" s="430"/>
      <c r="B15" s="430"/>
      <c r="C15" s="431"/>
    </row>
    <row r="16" spans="1:4">
      <c r="A16" s="430"/>
      <c r="B16" s="430"/>
      <c r="C16" s="431"/>
    </row>
    <row r="17" spans="1:3">
      <c r="A17" s="430"/>
      <c r="B17" s="430"/>
      <c r="C17" s="431"/>
    </row>
    <row r="18" spans="1:3">
      <c r="A18" s="430"/>
      <c r="B18" s="430"/>
      <c r="C18" s="431"/>
    </row>
    <row r="19" spans="1:3">
      <c r="A19" s="430"/>
      <c r="B19" s="430"/>
      <c r="C19" s="431"/>
    </row>
    <row r="20" spans="1:3">
      <c r="A20" s="430"/>
      <c r="B20" s="430"/>
      <c r="C20" s="431"/>
    </row>
    <row r="21" spans="1:3">
      <c r="A21" s="430"/>
      <c r="B21" s="430"/>
      <c r="C21" s="431"/>
    </row>
    <row r="22" spans="1:3">
      <c r="A22" s="713"/>
      <c r="B22" s="430"/>
      <c r="C22" s="431"/>
    </row>
    <row r="23" spans="1:3">
      <c r="A23" s="437" t="s">
        <v>544</v>
      </c>
      <c r="B23" s="430"/>
      <c r="C23" s="431"/>
    </row>
    <row r="24" spans="1:3">
      <c r="A24" s="436"/>
      <c r="B24" s="430"/>
      <c r="C24" s="431"/>
    </row>
    <row r="25" spans="1:3">
      <c r="A25" s="714" t="s">
        <v>545</v>
      </c>
      <c r="B25" s="430"/>
      <c r="C25" s="431"/>
    </row>
    <row r="26" spans="1:3">
      <c r="A26" s="715" t="s">
        <v>1101</v>
      </c>
      <c r="B26" s="430"/>
      <c r="C26" s="431"/>
    </row>
    <row r="27" spans="1:3">
      <c r="A27" s="715" t="s">
        <v>1032</v>
      </c>
      <c r="B27" s="430"/>
      <c r="C27" s="431"/>
    </row>
    <row r="28" spans="1:3">
      <c r="A28" s="424" t="s">
        <v>1033</v>
      </c>
      <c r="B28" s="428">
        <f>SUM(B6:B27)</f>
        <v>0</v>
      </c>
      <c r="C28" s="429">
        <f>SUM(C6:C27)</f>
        <v>0</v>
      </c>
    </row>
    <row r="29" spans="1:3">
      <c r="A29" s="425"/>
    </row>
    <row r="30" spans="1:3">
      <c r="A30" s="716" t="s">
        <v>144</v>
      </c>
      <c r="B30" s="716" t="s">
        <v>145</v>
      </c>
      <c r="C30" s="716" t="s">
        <v>146</v>
      </c>
    </row>
  </sheetData>
  <sheetProtection algorithmName="SHA-512" hashValue="F3gcC4/vvQLiWeKYlpB0gKJtHnDFwQGWdO6BVKoFYnAMut7Fsz7k9jau4wa460NjHSLGsBIKWm7u+G0GHf8jMg==" saltValue="CcFvgYs/X3edyoTW0J+aAg==" spinCount="100000" sheet="1" insertRows="0"/>
  <mergeCells count="2">
    <mergeCell ref="A2:C2"/>
    <mergeCell ref="A3:C3"/>
  </mergeCells>
  <phoneticPr fontId="13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AN38"/>
  <sheetViews>
    <sheetView view="pageBreakPreview" zoomScale="70" zoomScaleNormal="100" zoomScaleSheetLayoutView="70" zoomScalePageLayoutView="160" workbookViewId="0">
      <selection activeCell="B9" sqref="B9"/>
    </sheetView>
  </sheetViews>
  <sheetFormatPr defaultColWidth="211.42578125" defaultRowHeight="40.5"/>
  <cols>
    <col min="1" max="1" width="64" style="99" customWidth="1"/>
    <col min="2" max="3" width="14.7109375" style="99" customWidth="1"/>
    <col min="4" max="4" width="12.7109375" style="99" customWidth="1"/>
    <col min="5" max="5" width="14.7109375" style="99" customWidth="1"/>
    <col min="6" max="6" width="12.7109375" style="99" customWidth="1"/>
    <col min="7" max="7" width="14.7109375" style="99" customWidth="1"/>
    <col min="8" max="8" width="12.7109375" style="99" customWidth="1"/>
    <col min="9" max="9" width="14.7109375" style="99" customWidth="1"/>
    <col min="10" max="10" width="12.7109375" style="98" customWidth="1"/>
    <col min="11" max="11" width="14.7109375" style="98" customWidth="1"/>
    <col min="12" max="12" width="12.7109375" style="98" customWidth="1"/>
    <col min="13" max="13" width="14.7109375" style="98" customWidth="1"/>
    <col min="14" max="14" width="12.7109375" style="98" customWidth="1"/>
    <col min="15" max="15" width="14.7109375" style="98" customWidth="1"/>
    <col min="16" max="16" width="12.7109375" style="98" customWidth="1"/>
    <col min="17" max="17" width="14.7109375" style="98" customWidth="1"/>
    <col min="18" max="18" width="12.7109375" style="98" customWidth="1"/>
    <col min="19" max="21" width="14.7109375" style="98" customWidth="1"/>
    <col min="22" max="22" width="12.7109375" style="98" customWidth="1"/>
    <col min="23" max="23" width="14.7109375" style="98" customWidth="1"/>
    <col min="24" max="24" width="12.7109375" style="98" customWidth="1"/>
    <col min="25" max="25" width="14.7109375" style="98" customWidth="1"/>
    <col min="26" max="26" width="12.7109375" style="98" customWidth="1"/>
    <col min="27" max="27" width="14.7109375" style="98" customWidth="1"/>
    <col min="28" max="28" width="12.7109375" style="98" customWidth="1"/>
    <col min="29" max="29" width="14.7109375" style="98" customWidth="1"/>
    <col min="30" max="30" width="12.7109375" style="98" customWidth="1"/>
    <col min="31" max="38" width="14.7109375" style="98" customWidth="1"/>
    <col min="39" max="39" width="19.28515625" style="98" customWidth="1"/>
    <col min="40" max="40" width="27" style="98" customWidth="1"/>
    <col min="41" max="16384" width="211.42578125" style="98"/>
  </cols>
  <sheetData>
    <row r="1" spans="1:40" ht="15.75" customHeight="1">
      <c r="A1" s="453" t="str">
        <f>"застраховател: "&amp;Navig!B2</f>
        <v>застраховател: Наименование</v>
      </c>
      <c r="B1" s="527" t="s">
        <v>1228</v>
      </c>
      <c r="C1" s="527"/>
      <c r="D1" s="527"/>
      <c r="F1" s="740" t="str">
        <f>"СПРАВКА № ГО.1.1: РЕЗЕРВ ЗА ПРЕДСТОЯЩИ ПЛАЩАНИЯ КЪМ 31.12."&amp;Navig!B3&amp;" ГОДИНА"</f>
        <v>СПРАВКА № ГО.1.1: РЕЗЕРВ ЗА ПРЕДСТОЯЩИ ПЛАЩАНИЯ КЪМ 31.12.2017 ГОДИНА</v>
      </c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740"/>
      <c r="S1" s="740"/>
      <c r="T1" s="740"/>
      <c r="U1" s="740"/>
      <c r="V1" s="740"/>
      <c r="W1" s="740"/>
      <c r="X1" s="740"/>
      <c r="Y1" s="740"/>
      <c r="Z1" s="740"/>
      <c r="AA1" s="740"/>
      <c r="AB1" s="740"/>
      <c r="AC1" s="740"/>
      <c r="AD1" s="740"/>
      <c r="AE1" s="740"/>
      <c r="AF1" s="740"/>
      <c r="AG1" s="740"/>
      <c r="AH1" s="740"/>
      <c r="AI1" s="740"/>
      <c r="AJ1" s="740"/>
      <c r="AK1" s="740"/>
      <c r="AL1" s="740"/>
      <c r="AM1" s="740"/>
      <c r="AN1" s="740"/>
    </row>
    <row r="2" spans="1:40" ht="15.75" customHeight="1">
      <c r="A2" s="607"/>
      <c r="B2" s="607"/>
      <c r="C2" s="607"/>
      <c r="D2" s="607"/>
      <c r="E2" s="607"/>
      <c r="F2" s="607"/>
      <c r="G2" s="607"/>
      <c r="H2" s="607"/>
      <c r="I2" s="607"/>
      <c r="J2" s="607"/>
      <c r="K2" s="607"/>
      <c r="L2" s="607"/>
      <c r="M2" s="607"/>
      <c r="N2" s="607"/>
      <c r="O2" s="607"/>
      <c r="P2" s="607"/>
      <c r="Q2" s="607"/>
      <c r="R2" s="607"/>
      <c r="S2" s="607"/>
      <c r="T2" s="607"/>
      <c r="U2" s="607"/>
      <c r="V2" s="607"/>
      <c r="W2" s="607"/>
      <c r="X2" s="607"/>
      <c r="Y2" s="607"/>
      <c r="Z2" s="607"/>
      <c r="AA2" s="607"/>
      <c r="AB2" s="607"/>
      <c r="AC2" s="607"/>
      <c r="AD2" s="607"/>
      <c r="AE2" s="607"/>
      <c r="AF2" s="607"/>
      <c r="AG2" s="607"/>
      <c r="AH2" s="607"/>
      <c r="AI2" s="607"/>
      <c r="AJ2" s="607"/>
      <c r="AK2" s="607"/>
      <c r="AL2" s="607"/>
      <c r="AM2" s="607"/>
      <c r="AN2" s="607"/>
    </row>
    <row r="3" spans="1:40" ht="15.75" hidden="1" customHeight="1">
      <c r="A3" s="607"/>
      <c r="B3" s="609"/>
      <c r="C3" s="607"/>
      <c r="D3" s="607"/>
      <c r="E3" s="607"/>
      <c r="F3" s="607"/>
      <c r="G3" s="607"/>
      <c r="H3" s="607"/>
      <c r="I3" s="607"/>
      <c r="J3" s="607"/>
      <c r="K3" s="607"/>
      <c r="L3" s="607"/>
      <c r="M3" s="607"/>
      <c r="N3" s="607"/>
      <c r="O3" s="607"/>
      <c r="P3" s="607"/>
      <c r="Q3" s="607"/>
      <c r="R3" s="607"/>
      <c r="S3" s="607"/>
      <c r="T3" s="607"/>
      <c r="U3" s="607"/>
      <c r="V3" s="607"/>
      <c r="W3" s="607"/>
      <c r="X3" s="607"/>
      <c r="Y3" s="607"/>
      <c r="Z3" s="607"/>
      <c r="AA3" s="607"/>
      <c r="AB3" s="607"/>
      <c r="AC3" s="607"/>
      <c r="AD3" s="607"/>
      <c r="AE3" s="607"/>
      <c r="AF3" s="607"/>
      <c r="AG3" s="607"/>
      <c r="AH3" s="607"/>
      <c r="AI3" s="607"/>
      <c r="AJ3" s="607"/>
      <c r="AK3" s="607"/>
      <c r="AL3" s="607"/>
      <c r="AM3" s="607"/>
      <c r="AN3" s="607"/>
    </row>
    <row r="4" spans="1:40" s="100" customFormat="1" ht="32.1" customHeight="1">
      <c r="A4" s="736" t="s">
        <v>1034</v>
      </c>
      <c r="B4" s="737" t="s">
        <v>304</v>
      </c>
      <c r="C4" s="733" t="s">
        <v>305</v>
      </c>
      <c r="D4" s="734"/>
      <c r="E4" s="734"/>
      <c r="F4" s="734"/>
      <c r="G4" s="734"/>
      <c r="H4" s="734"/>
      <c r="I4" s="734"/>
      <c r="J4" s="734"/>
      <c r="K4" s="734"/>
      <c r="L4" s="734"/>
      <c r="M4" s="734"/>
      <c r="N4" s="734"/>
      <c r="O4" s="734"/>
      <c r="P4" s="734"/>
      <c r="Q4" s="734"/>
      <c r="R4" s="734"/>
      <c r="S4" s="735"/>
      <c r="T4" s="733" t="s">
        <v>305</v>
      </c>
      <c r="U4" s="734"/>
      <c r="V4" s="734"/>
      <c r="W4" s="734"/>
      <c r="X4" s="734"/>
      <c r="Y4" s="734"/>
      <c r="Z4" s="734"/>
      <c r="AA4" s="734"/>
      <c r="AB4" s="734"/>
      <c r="AC4" s="734"/>
      <c r="AD4" s="735"/>
      <c r="AE4" s="732" t="s">
        <v>306</v>
      </c>
      <c r="AF4" s="732"/>
      <c r="AG4" s="732"/>
      <c r="AH4" s="732"/>
      <c r="AI4" s="732"/>
      <c r="AJ4" s="732"/>
      <c r="AK4" s="732"/>
      <c r="AL4" s="732"/>
      <c r="AM4" s="732" t="s">
        <v>307</v>
      </c>
      <c r="AN4" s="732" t="s">
        <v>308</v>
      </c>
    </row>
    <row r="5" spans="1:40" s="100" customFormat="1" ht="26.45" customHeight="1">
      <c r="A5" s="736"/>
      <c r="B5" s="738"/>
      <c r="C5" s="733" t="s">
        <v>309</v>
      </c>
      <c r="D5" s="734"/>
      <c r="E5" s="734"/>
      <c r="F5" s="734"/>
      <c r="G5" s="734"/>
      <c r="H5" s="734"/>
      <c r="I5" s="734"/>
      <c r="J5" s="734"/>
      <c r="K5" s="734"/>
      <c r="L5" s="734"/>
      <c r="M5" s="734"/>
      <c r="N5" s="734"/>
      <c r="O5" s="734"/>
      <c r="P5" s="734"/>
      <c r="Q5" s="734"/>
      <c r="R5" s="734"/>
      <c r="S5" s="735"/>
      <c r="T5" s="733" t="s">
        <v>310</v>
      </c>
      <c r="U5" s="734"/>
      <c r="V5" s="734"/>
      <c r="W5" s="734"/>
      <c r="X5" s="734"/>
      <c r="Y5" s="734"/>
      <c r="Z5" s="734"/>
      <c r="AA5" s="734"/>
      <c r="AB5" s="734"/>
      <c r="AC5" s="734"/>
      <c r="AD5" s="735"/>
      <c r="AE5" s="732"/>
      <c r="AF5" s="732"/>
      <c r="AG5" s="732"/>
      <c r="AH5" s="732"/>
      <c r="AI5" s="732"/>
      <c r="AJ5" s="732"/>
      <c r="AK5" s="732"/>
      <c r="AL5" s="732"/>
      <c r="AM5" s="732"/>
      <c r="AN5" s="732"/>
    </row>
    <row r="6" spans="1:40" s="100" customFormat="1" ht="26.1" customHeight="1">
      <c r="A6" s="736"/>
      <c r="B6" s="738"/>
      <c r="C6" s="732" t="s">
        <v>311</v>
      </c>
      <c r="D6" s="732"/>
      <c r="E6" s="732" t="s">
        <v>1121</v>
      </c>
      <c r="F6" s="732"/>
      <c r="G6" s="732" t="s">
        <v>1122</v>
      </c>
      <c r="H6" s="732"/>
      <c r="I6" s="732" t="s">
        <v>1123</v>
      </c>
      <c r="J6" s="732"/>
      <c r="K6" s="732" t="s">
        <v>1124</v>
      </c>
      <c r="L6" s="732"/>
      <c r="M6" s="732" t="s">
        <v>1125</v>
      </c>
      <c r="N6" s="732"/>
      <c r="O6" s="732" t="s">
        <v>312</v>
      </c>
      <c r="P6" s="732"/>
      <c r="Q6" s="732" t="s">
        <v>313</v>
      </c>
      <c r="R6" s="732"/>
      <c r="S6" s="732" t="s">
        <v>1070</v>
      </c>
      <c r="T6" s="732" t="s">
        <v>1070</v>
      </c>
      <c r="U6" s="732" t="s">
        <v>311</v>
      </c>
      <c r="V6" s="732"/>
      <c r="W6" s="732" t="s">
        <v>1121</v>
      </c>
      <c r="X6" s="732"/>
      <c r="Y6" s="732" t="s">
        <v>1122</v>
      </c>
      <c r="Z6" s="732"/>
      <c r="AA6" s="732" t="s">
        <v>1123</v>
      </c>
      <c r="AB6" s="732"/>
      <c r="AC6" s="732" t="s">
        <v>314</v>
      </c>
      <c r="AD6" s="732"/>
      <c r="AE6" s="732" t="s">
        <v>1070</v>
      </c>
      <c r="AF6" s="732" t="s">
        <v>311</v>
      </c>
      <c r="AG6" s="732" t="s">
        <v>1121</v>
      </c>
      <c r="AH6" s="732" t="s">
        <v>1122</v>
      </c>
      <c r="AI6" s="732" t="s">
        <v>1123</v>
      </c>
      <c r="AJ6" s="732" t="s">
        <v>1124</v>
      </c>
      <c r="AK6" s="732" t="s">
        <v>1125</v>
      </c>
      <c r="AL6" s="732" t="s">
        <v>315</v>
      </c>
      <c r="AM6" s="732"/>
      <c r="AN6" s="732"/>
    </row>
    <row r="7" spans="1:40" s="100" customFormat="1" ht="39.75">
      <c r="A7" s="736"/>
      <c r="B7" s="739"/>
      <c r="C7" s="330" t="s">
        <v>316</v>
      </c>
      <c r="D7" s="330" t="s">
        <v>317</v>
      </c>
      <c r="E7" s="330" t="s">
        <v>316</v>
      </c>
      <c r="F7" s="330" t="s">
        <v>317</v>
      </c>
      <c r="G7" s="330" t="s">
        <v>316</v>
      </c>
      <c r="H7" s="330" t="s">
        <v>317</v>
      </c>
      <c r="I7" s="330" t="s">
        <v>316</v>
      </c>
      <c r="J7" s="330" t="s">
        <v>317</v>
      </c>
      <c r="K7" s="330" t="s">
        <v>316</v>
      </c>
      <c r="L7" s="330" t="s">
        <v>317</v>
      </c>
      <c r="M7" s="330" t="s">
        <v>316</v>
      </c>
      <c r="N7" s="330" t="s">
        <v>317</v>
      </c>
      <c r="O7" s="330" t="s">
        <v>316</v>
      </c>
      <c r="P7" s="330" t="s">
        <v>317</v>
      </c>
      <c r="Q7" s="330" t="s">
        <v>316</v>
      </c>
      <c r="R7" s="330" t="s">
        <v>317</v>
      </c>
      <c r="S7" s="732"/>
      <c r="T7" s="732"/>
      <c r="U7" s="330" t="s">
        <v>316</v>
      </c>
      <c r="V7" s="330" t="s">
        <v>317</v>
      </c>
      <c r="W7" s="330" t="s">
        <v>316</v>
      </c>
      <c r="X7" s="330" t="s">
        <v>317</v>
      </c>
      <c r="Y7" s="330" t="s">
        <v>316</v>
      </c>
      <c r="Z7" s="330" t="s">
        <v>317</v>
      </c>
      <c r="AA7" s="330" t="s">
        <v>316</v>
      </c>
      <c r="AB7" s="330" t="s">
        <v>317</v>
      </c>
      <c r="AC7" s="330" t="s">
        <v>316</v>
      </c>
      <c r="AD7" s="330" t="s">
        <v>317</v>
      </c>
      <c r="AE7" s="732"/>
      <c r="AF7" s="732"/>
      <c r="AG7" s="732"/>
      <c r="AH7" s="732"/>
      <c r="AI7" s="732"/>
      <c r="AJ7" s="732"/>
      <c r="AK7" s="732"/>
      <c r="AL7" s="732"/>
      <c r="AM7" s="732"/>
      <c r="AN7" s="732"/>
    </row>
    <row r="8" spans="1:40" s="101" customFormat="1" ht="15.75" customHeight="1">
      <c r="A8" s="407" t="s">
        <v>1040</v>
      </c>
      <c r="B8" s="465">
        <f>S8+AE8+AM8</f>
        <v>0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103">
        <f>SUM(C8,E8,G8,I8,K8,M8,O8,Q8)</f>
        <v>0</v>
      </c>
      <c r="T8" s="466">
        <f>SUM(U8,W8,Y8,AA8,AC8)</f>
        <v>0</v>
      </c>
      <c r="U8" s="92"/>
      <c r="V8" s="92"/>
      <c r="W8" s="92"/>
      <c r="X8" s="92"/>
      <c r="Y8" s="92"/>
      <c r="Z8" s="92"/>
      <c r="AA8" s="92"/>
      <c r="AB8" s="92"/>
      <c r="AC8" s="92"/>
      <c r="AD8" s="92"/>
      <c r="AE8" s="103">
        <f>SUM(AF8:AL8)</f>
        <v>0</v>
      </c>
      <c r="AF8" s="92"/>
      <c r="AG8" s="92"/>
      <c r="AH8" s="92"/>
      <c r="AI8" s="92"/>
      <c r="AJ8" s="92"/>
      <c r="AK8" s="92"/>
      <c r="AL8" s="92"/>
      <c r="AM8" s="92"/>
      <c r="AN8" s="92"/>
    </row>
    <row r="9" spans="1:40" s="101" customFormat="1" ht="47.25">
      <c r="A9" s="407" t="s">
        <v>867</v>
      </c>
      <c r="B9" s="465">
        <f t="shared" ref="B9:B36" si="0">S9+AE9+AM9</f>
        <v>0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103">
        <f t="shared" ref="S9:S36" si="1">SUM(C9,E9,G9,I9,K9,M9,O9,Q9)</f>
        <v>0</v>
      </c>
      <c r="T9" s="102">
        <f t="shared" ref="T9:T36" si="2">SUM(U9,W9,Y9,AA9,AC9)</f>
        <v>0</v>
      </c>
      <c r="U9" s="92"/>
      <c r="V9" s="92"/>
      <c r="W9" s="92"/>
      <c r="X9" s="92"/>
      <c r="Y9" s="92"/>
      <c r="Z9" s="92"/>
      <c r="AA9" s="92"/>
      <c r="AB9" s="92"/>
      <c r="AC9" s="92"/>
      <c r="AD9" s="92"/>
      <c r="AE9" s="103">
        <f t="shared" ref="AE9:AE36" si="3">SUM(AF9:AL9)</f>
        <v>0</v>
      </c>
      <c r="AF9" s="92"/>
      <c r="AG9" s="92"/>
      <c r="AH9" s="92"/>
      <c r="AI9" s="92"/>
      <c r="AJ9" s="92"/>
      <c r="AK9" s="92"/>
      <c r="AL9" s="92"/>
      <c r="AM9" s="92"/>
      <c r="AN9" s="92"/>
    </row>
    <row r="10" spans="1:40" s="101" customFormat="1" ht="15.75" customHeight="1">
      <c r="A10" s="407" t="s">
        <v>1041</v>
      </c>
      <c r="B10" s="465">
        <f t="shared" si="0"/>
        <v>0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103">
        <f t="shared" si="1"/>
        <v>0</v>
      </c>
      <c r="T10" s="102">
        <f t="shared" si="2"/>
        <v>0</v>
      </c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103">
        <f t="shared" si="3"/>
        <v>0</v>
      </c>
      <c r="AF10" s="92"/>
      <c r="AG10" s="92"/>
      <c r="AH10" s="92"/>
      <c r="AI10" s="92"/>
      <c r="AJ10" s="92"/>
      <c r="AK10" s="92"/>
      <c r="AL10" s="92"/>
      <c r="AM10" s="92"/>
      <c r="AN10" s="92"/>
    </row>
    <row r="11" spans="1:40" s="101" customFormat="1" ht="15.75" customHeight="1">
      <c r="A11" s="407" t="s">
        <v>1042</v>
      </c>
      <c r="B11" s="465">
        <f t="shared" si="0"/>
        <v>0</v>
      </c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103">
        <f t="shared" si="1"/>
        <v>0</v>
      </c>
      <c r="T11" s="102">
        <f t="shared" si="2"/>
        <v>0</v>
      </c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103">
        <f t="shared" si="3"/>
        <v>0</v>
      </c>
      <c r="AF11" s="92"/>
      <c r="AG11" s="92"/>
      <c r="AH11" s="92"/>
      <c r="AI11" s="92"/>
      <c r="AJ11" s="92"/>
      <c r="AK11" s="92"/>
      <c r="AL11" s="92"/>
      <c r="AM11" s="92"/>
      <c r="AN11" s="92"/>
    </row>
    <row r="12" spans="1:40" s="101" customFormat="1" ht="15.75" customHeight="1">
      <c r="A12" s="407" t="s">
        <v>1043</v>
      </c>
      <c r="B12" s="465">
        <f t="shared" si="0"/>
        <v>0</v>
      </c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103">
        <f t="shared" si="1"/>
        <v>0</v>
      </c>
      <c r="T12" s="102">
        <f t="shared" si="2"/>
        <v>0</v>
      </c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103">
        <f t="shared" si="3"/>
        <v>0</v>
      </c>
      <c r="AF12" s="92"/>
      <c r="AG12" s="92"/>
      <c r="AH12" s="92"/>
      <c r="AI12" s="92"/>
      <c r="AJ12" s="92"/>
      <c r="AK12" s="92"/>
      <c r="AL12" s="92"/>
      <c r="AM12" s="92"/>
      <c r="AN12" s="92"/>
    </row>
    <row r="13" spans="1:40" s="101" customFormat="1" ht="15.75" customHeight="1">
      <c r="A13" s="407" t="s">
        <v>1044</v>
      </c>
      <c r="B13" s="465">
        <f t="shared" si="0"/>
        <v>0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103">
        <f t="shared" si="1"/>
        <v>0</v>
      </c>
      <c r="T13" s="102">
        <f t="shared" si="2"/>
        <v>0</v>
      </c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103">
        <f t="shared" si="3"/>
        <v>0</v>
      </c>
      <c r="AF13" s="92"/>
      <c r="AG13" s="92"/>
      <c r="AH13" s="92"/>
      <c r="AI13" s="92"/>
      <c r="AJ13" s="92"/>
      <c r="AK13" s="92"/>
      <c r="AL13" s="92"/>
      <c r="AM13" s="92"/>
      <c r="AN13" s="92"/>
    </row>
    <row r="14" spans="1:40" s="101" customFormat="1" ht="15.75" customHeight="1">
      <c r="A14" s="407" t="s">
        <v>1045</v>
      </c>
      <c r="B14" s="465">
        <f t="shared" si="0"/>
        <v>0</v>
      </c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103">
        <f t="shared" si="1"/>
        <v>0</v>
      </c>
      <c r="T14" s="102">
        <f t="shared" si="2"/>
        <v>0</v>
      </c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103">
        <f t="shared" si="3"/>
        <v>0</v>
      </c>
      <c r="AF14" s="92"/>
      <c r="AG14" s="92"/>
      <c r="AH14" s="92"/>
      <c r="AI14" s="92"/>
      <c r="AJ14" s="92"/>
      <c r="AK14" s="92"/>
      <c r="AL14" s="92"/>
      <c r="AM14" s="92"/>
      <c r="AN14" s="92"/>
    </row>
    <row r="15" spans="1:40" s="101" customFormat="1" ht="15.75" customHeight="1">
      <c r="A15" s="407" t="s">
        <v>1046</v>
      </c>
      <c r="B15" s="465">
        <f t="shared" si="0"/>
        <v>0</v>
      </c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103">
        <f t="shared" si="1"/>
        <v>0</v>
      </c>
      <c r="T15" s="102">
        <f t="shared" si="2"/>
        <v>0</v>
      </c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103">
        <f t="shared" si="3"/>
        <v>0</v>
      </c>
      <c r="AF15" s="92"/>
      <c r="AG15" s="92"/>
      <c r="AH15" s="92"/>
      <c r="AI15" s="92"/>
      <c r="AJ15" s="92"/>
      <c r="AK15" s="92"/>
      <c r="AL15" s="92"/>
      <c r="AM15" s="92"/>
      <c r="AN15" s="92"/>
    </row>
    <row r="16" spans="1:40" s="101" customFormat="1" ht="15.75" customHeight="1">
      <c r="A16" s="407" t="s">
        <v>1047</v>
      </c>
      <c r="B16" s="103">
        <f>SUM(B17:B20)</f>
        <v>0</v>
      </c>
      <c r="C16" s="103">
        <f>SUM(C17:C20)</f>
        <v>0</v>
      </c>
      <c r="D16" s="103">
        <f>SUM(D17:D20)</f>
        <v>0</v>
      </c>
      <c r="E16" s="103">
        <f t="shared" ref="E16:AN16" si="4">SUM(E17:E20)</f>
        <v>0</v>
      </c>
      <c r="F16" s="103">
        <f t="shared" si="4"/>
        <v>0</v>
      </c>
      <c r="G16" s="103">
        <f t="shared" si="4"/>
        <v>0</v>
      </c>
      <c r="H16" s="103">
        <f t="shared" si="4"/>
        <v>0</v>
      </c>
      <c r="I16" s="103">
        <f t="shared" si="4"/>
        <v>0</v>
      </c>
      <c r="J16" s="103">
        <f t="shared" si="4"/>
        <v>0</v>
      </c>
      <c r="K16" s="103">
        <f t="shared" si="4"/>
        <v>0</v>
      </c>
      <c r="L16" s="103">
        <f t="shared" si="4"/>
        <v>0</v>
      </c>
      <c r="M16" s="103">
        <f t="shared" si="4"/>
        <v>0</v>
      </c>
      <c r="N16" s="103">
        <f t="shared" si="4"/>
        <v>0</v>
      </c>
      <c r="O16" s="103">
        <f t="shared" si="4"/>
        <v>0</v>
      </c>
      <c r="P16" s="103">
        <f t="shared" si="4"/>
        <v>0</v>
      </c>
      <c r="Q16" s="103">
        <f t="shared" si="4"/>
        <v>0</v>
      </c>
      <c r="R16" s="103">
        <f t="shared" si="4"/>
        <v>0</v>
      </c>
      <c r="S16" s="103">
        <f>SUM(S17:S20)</f>
        <v>0</v>
      </c>
      <c r="T16" s="102">
        <f>SUM(T17:T20)</f>
        <v>0</v>
      </c>
      <c r="U16" s="103">
        <f>SUM(U17:U20)</f>
        <v>0</v>
      </c>
      <c r="V16" s="103">
        <f t="shared" si="4"/>
        <v>0</v>
      </c>
      <c r="W16" s="103">
        <f t="shared" si="4"/>
        <v>0</v>
      </c>
      <c r="X16" s="103">
        <f t="shared" si="4"/>
        <v>0</v>
      </c>
      <c r="Y16" s="103">
        <f t="shared" si="4"/>
        <v>0</v>
      </c>
      <c r="Z16" s="103">
        <f t="shared" si="4"/>
        <v>0</v>
      </c>
      <c r="AA16" s="103">
        <f t="shared" si="4"/>
        <v>0</v>
      </c>
      <c r="AB16" s="103">
        <f t="shared" si="4"/>
        <v>0</v>
      </c>
      <c r="AC16" s="103">
        <f t="shared" si="4"/>
        <v>0</v>
      </c>
      <c r="AD16" s="103">
        <f t="shared" si="4"/>
        <v>0</v>
      </c>
      <c r="AE16" s="103">
        <f>SUM(AE17:AE20)</f>
        <v>0</v>
      </c>
      <c r="AF16" s="103">
        <f t="shared" si="4"/>
        <v>0</v>
      </c>
      <c r="AG16" s="103">
        <f t="shared" si="4"/>
        <v>0</v>
      </c>
      <c r="AH16" s="103">
        <f t="shared" si="4"/>
        <v>0</v>
      </c>
      <c r="AI16" s="103">
        <f t="shared" si="4"/>
        <v>0</v>
      </c>
      <c r="AJ16" s="103">
        <f t="shared" si="4"/>
        <v>0</v>
      </c>
      <c r="AK16" s="103">
        <f t="shared" si="4"/>
        <v>0</v>
      </c>
      <c r="AL16" s="103">
        <f t="shared" si="4"/>
        <v>0</v>
      </c>
      <c r="AM16" s="103">
        <f t="shared" si="4"/>
        <v>0</v>
      </c>
      <c r="AN16" s="103">
        <f t="shared" si="4"/>
        <v>0</v>
      </c>
    </row>
    <row r="17" spans="1:40" s="101" customFormat="1" ht="15.75" customHeight="1">
      <c r="A17" s="102" t="s">
        <v>1260</v>
      </c>
      <c r="B17" s="465">
        <f t="shared" si="0"/>
        <v>0</v>
      </c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103">
        <f t="shared" si="1"/>
        <v>0</v>
      </c>
      <c r="T17" s="102">
        <f t="shared" si="2"/>
        <v>0</v>
      </c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103">
        <f t="shared" si="3"/>
        <v>0</v>
      </c>
      <c r="AF17" s="92"/>
      <c r="AG17" s="92"/>
      <c r="AH17" s="92"/>
      <c r="AI17" s="92"/>
      <c r="AJ17" s="92"/>
      <c r="AK17" s="92"/>
      <c r="AL17" s="92"/>
      <c r="AM17" s="92"/>
      <c r="AN17" s="92"/>
    </row>
    <row r="18" spans="1:40" s="101" customFormat="1" ht="15.75" customHeight="1">
      <c r="A18" s="102" t="s">
        <v>1261</v>
      </c>
      <c r="B18" s="465">
        <f t="shared" si="0"/>
        <v>0</v>
      </c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103">
        <f t="shared" si="1"/>
        <v>0</v>
      </c>
      <c r="T18" s="102">
        <f t="shared" si="2"/>
        <v>0</v>
      </c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103">
        <f t="shared" si="3"/>
        <v>0</v>
      </c>
      <c r="AF18" s="92"/>
      <c r="AG18" s="92"/>
      <c r="AH18" s="92"/>
      <c r="AI18" s="92"/>
      <c r="AJ18" s="92"/>
      <c r="AK18" s="92"/>
      <c r="AL18" s="92"/>
      <c r="AM18" s="92"/>
      <c r="AN18" s="92"/>
    </row>
    <row r="19" spans="1:40" s="101" customFormat="1" ht="15.75" customHeight="1">
      <c r="A19" s="102" t="s">
        <v>1262</v>
      </c>
      <c r="B19" s="465">
        <f t="shared" si="0"/>
        <v>0</v>
      </c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103">
        <f t="shared" si="1"/>
        <v>0</v>
      </c>
      <c r="T19" s="102">
        <f t="shared" si="2"/>
        <v>0</v>
      </c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103">
        <f t="shared" si="3"/>
        <v>0</v>
      </c>
      <c r="AF19" s="92"/>
      <c r="AG19" s="92"/>
      <c r="AH19" s="92"/>
      <c r="AI19" s="92"/>
      <c r="AJ19" s="92"/>
      <c r="AK19" s="92"/>
      <c r="AL19" s="92"/>
      <c r="AM19" s="92"/>
      <c r="AN19" s="92"/>
    </row>
    <row r="20" spans="1:40" s="101" customFormat="1" ht="15.75" customHeight="1">
      <c r="A20" s="102" t="s">
        <v>1259</v>
      </c>
      <c r="B20" s="465">
        <f t="shared" si="0"/>
        <v>0</v>
      </c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103">
        <f t="shared" si="1"/>
        <v>0</v>
      </c>
      <c r="T20" s="102">
        <f t="shared" si="2"/>
        <v>0</v>
      </c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103">
        <f t="shared" si="3"/>
        <v>0</v>
      </c>
      <c r="AF20" s="92"/>
      <c r="AG20" s="92"/>
      <c r="AH20" s="92"/>
      <c r="AI20" s="92"/>
      <c r="AJ20" s="92"/>
      <c r="AK20" s="92"/>
      <c r="AL20" s="92"/>
      <c r="AM20" s="92"/>
      <c r="AN20" s="92"/>
    </row>
    <row r="21" spans="1:40" s="101" customFormat="1" ht="15.75" customHeight="1">
      <c r="A21" s="407" t="s">
        <v>1048</v>
      </c>
      <c r="B21" s="465">
        <f>SUM(B22:B23)</f>
        <v>0</v>
      </c>
      <c r="C21" s="103">
        <f t="shared" ref="C21:AN21" si="5">SUM(C22:C23)</f>
        <v>0</v>
      </c>
      <c r="D21" s="103">
        <f t="shared" si="5"/>
        <v>0</v>
      </c>
      <c r="E21" s="103">
        <f t="shared" si="5"/>
        <v>0</v>
      </c>
      <c r="F21" s="103">
        <f t="shared" si="5"/>
        <v>0</v>
      </c>
      <c r="G21" s="103">
        <f t="shared" si="5"/>
        <v>0</v>
      </c>
      <c r="H21" s="103">
        <f t="shared" si="5"/>
        <v>0</v>
      </c>
      <c r="I21" s="103">
        <f t="shared" si="5"/>
        <v>0</v>
      </c>
      <c r="J21" s="103">
        <f t="shared" si="5"/>
        <v>0</v>
      </c>
      <c r="K21" s="103">
        <f t="shared" si="5"/>
        <v>0</v>
      </c>
      <c r="L21" s="103">
        <f t="shared" si="5"/>
        <v>0</v>
      </c>
      <c r="M21" s="103">
        <f t="shared" si="5"/>
        <v>0</v>
      </c>
      <c r="N21" s="103">
        <f t="shared" si="5"/>
        <v>0</v>
      </c>
      <c r="O21" s="103">
        <f t="shared" si="5"/>
        <v>0</v>
      </c>
      <c r="P21" s="103">
        <f t="shared" si="5"/>
        <v>0</v>
      </c>
      <c r="Q21" s="103">
        <f t="shared" si="5"/>
        <v>0</v>
      </c>
      <c r="R21" s="103">
        <f t="shared" si="5"/>
        <v>0</v>
      </c>
      <c r="S21" s="103">
        <f t="shared" si="5"/>
        <v>0</v>
      </c>
      <c r="T21" s="102">
        <f t="shared" si="5"/>
        <v>0</v>
      </c>
      <c r="U21" s="103">
        <f t="shared" si="5"/>
        <v>0</v>
      </c>
      <c r="V21" s="103">
        <f t="shared" si="5"/>
        <v>0</v>
      </c>
      <c r="W21" s="103">
        <f t="shared" si="5"/>
        <v>0</v>
      </c>
      <c r="X21" s="103">
        <f t="shared" si="5"/>
        <v>0</v>
      </c>
      <c r="Y21" s="103">
        <f t="shared" si="5"/>
        <v>0</v>
      </c>
      <c r="Z21" s="103">
        <f t="shared" si="5"/>
        <v>0</v>
      </c>
      <c r="AA21" s="103">
        <f t="shared" si="5"/>
        <v>0</v>
      </c>
      <c r="AB21" s="103">
        <f t="shared" si="5"/>
        <v>0</v>
      </c>
      <c r="AC21" s="103">
        <f t="shared" si="5"/>
        <v>0</v>
      </c>
      <c r="AD21" s="103">
        <f t="shared" si="5"/>
        <v>0</v>
      </c>
      <c r="AE21" s="103">
        <f t="shared" si="5"/>
        <v>0</v>
      </c>
      <c r="AF21" s="103">
        <f t="shared" si="5"/>
        <v>0</v>
      </c>
      <c r="AG21" s="103">
        <f t="shared" si="5"/>
        <v>0</v>
      </c>
      <c r="AH21" s="103">
        <f t="shared" si="5"/>
        <v>0</v>
      </c>
      <c r="AI21" s="103">
        <f t="shared" si="5"/>
        <v>0</v>
      </c>
      <c r="AJ21" s="103">
        <f t="shared" si="5"/>
        <v>0</v>
      </c>
      <c r="AK21" s="103">
        <f t="shared" si="5"/>
        <v>0</v>
      </c>
      <c r="AL21" s="103">
        <f t="shared" si="5"/>
        <v>0</v>
      </c>
      <c r="AM21" s="103">
        <f t="shared" si="5"/>
        <v>0</v>
      </c>
      <c r="AN21" s="103">
        <f t="shared" si="5"/>
        <v>0</v>
      </c>
    </row>
    <row r="22" spans="1:40" s="101" customFormat="1" ht="15.75" customHeight="1">
      <c r="A22" s="102" t="s">
        <v>1258</v>
      </c>
      <c r="B22" s="465">
        <f t="shared" si="0"/>
        <v>0</v>
      </c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103">
        <f t="shared" si="1"/>
        <v>0</v>
      </c>
      <c r="T22" s="102">
        <f t="shared" si="2"/>
        <v>0</v>
      </c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103">
        <f t="shared" si="3"/>
        <v>0</v>
      </c>
      <c r="AF22" s="92"/>
      <c r="AG22" s="92"/>
      <c r="AH22" s="92"/>
      <c r="AI22" s="92"/>
      <c r="AJ22" s="92"/>
      <c r="AK22" s="92"/>
      <c r="AL22" s="92"/>
      <c r="AM22" s="92"/>
      <c r="AN22" s="92"/>
    </row>
    <row r="23" spans="1:40" s="101" customFormat="1" ht="15.75" customHeight="1">
      <c r="A23" s="102" t="s">
        <v>1257</v>
      </c>
      <c r="B23" s="465">
        <f t="shared" si="0"/>
        <v>0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103">
        <f t="shared" si="1"/>
        <v>0</v>
      </c>
      <c r="T23" s="102">
        <f t="shared" si="2"/>
        <v>0</v>
      </c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103">
        <f t="shared" si="3"/>
        <v>0</v>
      </c>
      <c r="AF23" s="92"/>
      <c r="AG23" s="92"/>
      <c r="AH23" s="92"/>
      <c r="AI23" s="92"/>
      <c r="AJ23" s="92"/>
      <c r="AK23" s="92"/>
      <c r="AL23" s="92"/>
      <c r="AM23" s="92"/>
      <c r="AN23" s="92"/>
    </row>
    <row r="24" spans="1:40" s="101" customFormat="1" ht="15.75" customHeight="1">
      <c r="A24" s="407" t="s">
        <v>1049</v>
      </c>
      <c r="B24" s="465">
        <f>SUM(B25:B28)</f>
        <v>0</v>
      </c>
      <c r="C24" s="103">
        <f>SUM(C25:C28)</f>
        <v>0</v>
      </c>
      <c r="D24" s="103">
        <f t="shared" ref="D24:AN24" si="6">SUM(D25:D28)</f>
        <v>0</v>
      </c>
      <c r="E24" s="103">
        <f t="shared" si="6"/>
        <v>0</v>
      </c>
      <c r="F24" s="103">
        <f t="shared" si="6"/>
        <v>0</v>
      </c>
      <c r="G24" s="103">
        <f t="shared" si="6"/>
        <v>0</v>
      </c>
      <c r="H24" s="103">
        <f t="shared" si="6"/>
        <v>0</v>
      </c>
      <c r="I24" s="103">
        <f t="shared" si="6"/>
        <v>0</v>
      </c>
      <c r="J24" s="103">
        <f t="shared" si="6"/>
        <v>0</v>
      </c>
      <c r="K24" s="103">
        <f t="shared" si="6"/>
        <v>0</v>
      </c>
      <c r="L24" s="103">
        <f t="shared" si="6"/>
        <v>0</v>
      </c>
      <c r="M24" s="103">
        <f t="shared" si="6"/>
        <v>0</v>
      </c>
      <c r="N24" s="103">
        <f t="shared" si="6"/>
        <v>0</v>
      </c>
      <c r="O24" s="103">
        <f t="shared" si="6"/>
        <v>0</v>
      </c>
      <c r="P24" s="103">
        <f t="shared" si="6"/>
        <v>0</v>
      </c>
      <c r="Q24" s="103">
        <f t="shared" si="6"/>
        <v>0</v>
      </c>
      <c r="R24" s="103">
        <f t="shared" si="6"/>
        <v>0</v>
      </c>
      <c r="S24" s="103">
        <f>SUM(S25:S28)</f>
        <v>0</v>
      </c>
      <c r="T24" s="102">
        <f t="shared" si="6"/>
        <v>0</v>
      </c>
      <c r="U24" s="103">
        <f t="shared" si="6"/>
        <v>0</v>
      </c>
      <c r="V24" s="103">
        <f t="shared" si="6"/>
        <v>0</v>
      </c>
      <c r="W24" s="103">
        <f t="shared" si="6"/>
        <v>0</v>
      </c>
      <c r="X24" s="103">
        <f t="shared" si="6"/>
        <v>0</v>
      </c>
      <c r="Y24" s="103">
        <f t="shared" si="6"/>
        <v>0</v>
      </c>
      <c r="Z24" s="103">
        <f t="shared" si="6"/>
        <v>0</v>
      </c>
      <c r="AA24" s="103">
        <f t="shared" si="6"/>
        <v>0</v>
      </c>
      <c r="AB24" s="103">
        <f t="shared" si="6"/>
        <v>0</v>
      </c>
      <c r="AC24" s="103">
        <f t="shared" si="6"/>
        <v>0</v>
      </c>
      <c r="AD24" s="103">
        <f t="shared" si="6"/>
        <v>0</v>
      </c>
      <c r="AE24" s="103">
        <f t="shared" si="6"/>
        <v>0</v>
      </c>
      <c r="AF24" s="103">
        <f t="shared" si="6"/>
        <v>0</v>
      </c>
      <c r="AG24" s="103">
        <f t="shared" si="6"/>
        <v>0</v>
      </c>
      <c r="AH24" s="103">
        <f t="shared" si="6"/>
        <v>0</v>
      </c>
      <c r="AI24" s="103">
        <f t="shared" si="6"/>
        <v>0</v>
      </c>
      <c r="AJ24" s="103">
        <f t="shared" si="6"/>
        <v>0</v>
      </c>
      <c r="AK24" s="103">
        <f t="shared" si="6"/>
        <v>0</v>
      </c>
      <c r="AL24" s="103">
        <f t="shared" si="6"/>
        <v>0</v>
      </c>
      <c r="AM24" s="103">
        <f t="shared" si="6"/>
        <v>0</v>
      </c>
      <c r="AN24" s="103">
        <f t="shared" si="6"/>
        <v>0</v>
      </c>
    </row>
    <row r="25" spans="1:40" s="101" customFormat="1" ht="15.75" customHeight="1">
      <c r="A25" s="407" t="s">
        <v>863</v>
      </c>
      <c r="B25" s="465">
        <f t="shared" si="0"/>
        <v>0</v>
      </c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103">
        <f t="shared" si="1"/>
        <v>0</v>
      </c>
      <c r="T25" s="102">
        <f t="shared" si="2"/>
        <v>0</v>
      </c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103">
        <f t="shared" si="3"/>
        <v>0</v>
      </c>
      <c r="AF25" s="92"/>
      <c r="AG25" s="92"/>
      <c r="AH25" s="92"/>
      <c r="AI25" s="92"/>
      <c r="AJ25" s="92"/>
      <c r="AK25" s="92"/>
      <c r="AL25" s="92"/>
      <c r="AM25" s="92"/>
      <c r="AN25" s="92"/>
    </row>
    <row r="26" spans="1:40" s="101" customFormat="1" ht="15.75" customHeight="1">
      <c r="A26" s="407" t="s">
        <v>864</v>
      </c>
      <c r="B26" s="465">
        <f t="shared" si="0"/>
        <v>0</v>
      </c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103">
        <f t="shared" si="1"/>
        <v>0</v>
      </c>
      <c r="T26" s="102">
        <f t="shared" si="2"/>
        <v>0</v>
      </c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103">
        <f t="shared" si="3"/>
        <v>0</v>
      </c>
      <c r="AF26" s="92"/>
      <c r="AG26" s="92"/>
      <c r="AH26" s="92"/>
      <c r="AI26" s="92"/>
      <c r="AJ26" s="92"/>
      <c r="AK26" s="92"/>
      <c r="AL26" s="92"/>
      <c r="AM26" s="92"/>
      <c r="AN26" s="92"/>
    </row>
    <row r="27" spans="1:40" s="101" customFormat="1" ht="15.75" customHeight="1">
      <c r="A27" s="407" t="s">
        <v>865</v>
      </c>
      <c r="B27" s="465">
        <f t="shared" si="0"/>
        <v>0</v>
      </c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103">
        <f t="shared" si="1"/>
        <v>0</v>
      </c>
      <c r="T27" s="102">
        <f t="shared" si="2"/>
        <v>0</v>
      </c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103">
        <f t="shared" si="3"/>
        <v>0</v>
      </c>
      <c r="AF27" s="92"/>
      <c r="AG27" s="92"/>
      <c r="AH27" s="92"/>
      <c r="AI27" s="92"/>
      <c r="AJ27" s="92"/>
      <c r="AK27" s="92"/>
      <c r="AL27" s="92"/>
      <c r="AM27" s="92"/>
      <c r="AN27" s="92"/>
    </row>
    <row r="28" spans="1:40" s="101" customFormat="1" ht="15.75" customHeight="1">
      <c r="A28" s="407" t="s">
        <v>866</v>
      </c>
      <c r="B28" s="465">
        <f t="shared" si="0"/>
        <v>0</v>
      </c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103">
        <f t="shared" si="1"/>
        <v>0</v>
      </c>
      <c r="T28" s="102">
        <f t="shared" si="2"/>
        <v>0</v>
      </c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103">
        <f t="shared" si="3"/>
        <v>0</v>
      </c>
      <c r="AF28" s="92"/>
      <c r="AG28" s="92"/>
      <c r="AH28" s="92"/>
      <c r="AI28" s="92"/>
      <c r="AJ28" s="92"/>
      <c r="AK28" s="92"/>
      <c r="AL28" s="92"/>
      <c r="AM28" s="92"/>
      <c r="AN28" s="92"/>
    </row>
    <row r="29" spans="1:40" s="101" customFormat="1" ht="39.75">
      <c r="A29" s="407" t="s">
        <v>1050</v>
      </c>
      <c r="B29" s="465">
        <f t="shared" si="0"/>
        <v>0</v>
      </c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103">
        <f t="shared" si="1"/>
        <v>0</v>
      </c>
      <c r="T29" s="102">
        <f t="shared" si="2"/>
        <v>0</v>
      </c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103">
        <f t="shared" si="3"/>
        <v>0</v>
      </c>
      <c r="AF29" s="92"/>
      <c r="AG29" s="92"/>
      <c r="AH29" s="92"/>
      <c r="AI29" s="92"/>
      <c r="AJ29" s="92"/>
      <c r="AK29" s="92"/>
      <c r="AL29" s="92"/>
      <c r="AM29" s="92"/>
      <c r="AN29" s="92"/>
    </row>
    <row r="30" spans="1:40" s="101" customFormat="1" ht="39.75">
      <c r="A30" s="407" t="s">
        <v>1051</v>
      </c>
      <c r="B30" s="465">
        <f t="shared" si="0"/>
        <v>0</v>
      </c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103">
        <f t="shared" si="1"/>
        <v>0</v>
      </c>
      <c r="T30" s="102">
        <f t="shared" si="2"/>
        <v>0</v>
      </c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103">
        <f t="shared" si="3"/>
        <v>0</v>
      </c>
      <c r="AF30" s="92"/>
      <c r="AG30" s="92"/>
      <c r="AH30" s="92"/>
      <c r="AI30" s="92"/>
      <c r="AJ30" s="92"/>
      <c r="AK30" s="92"/>
      <c r="AL30" s="92"/>
      <c r="AM30" s="92"/>
      <c r="AN30" s="92"/>
    </row>
    <row r="31" spans="1:40" s="101" customFormat="1" ht="15.75" customHeight="1">
      <c r="A31" s="407" t="s">
        <v>1052</v>
      </c>
      <c r="B31" s="465">
        <f t="shared" si="0"/>
        <v>0</v>
      </c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103">
        <f t="shared" si="1"/>
        <v>0</v>
      </c>
      <c r="T31" s="102">
        <f t="shared" si="2"/>
        <v>0</v>
      </c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103">
        <f t="shared" si="3"/>
        <v>0</v>
      </c>
      <c r="AF31" s="92"/>
      <c r="AG31" s="92"/>
      <c r="AH31" s="92"/>
      <c r="AI31" s="92"/>
      <c r="AJ31" s="92"/>
      <c r="AK31" s="92"/>
      <c r="AL31" s="92"/>
      <c r="AM31" s="92"/>
      <c r="AN31" s="92"/>
    </row>
    <row r="32" spans="1:40" s="101" customFormat="1" ht="15.75" customHeight="1">
      <c r="A32" s="407" t="s">
        <v>1053</v>
      </c>
      <c r="B32" s="465">
        <f t="shared" si="0"/>
        <v>0</v>
      </c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103">
        <f t="shared" si="1"/>
        <v>0</v>
      </c>
      <c r="T32" s="102">
        <f t="shared" si="2"/>
        <v>0</v>
      </c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103">
        <f t="shared" si="3"/>
        <v>0</v>
      </c>
      <c r="AF32" s="92"/>
      <c r="AG32" s="92"/>
      <c r="AH32" s="92"/>
      <c r="AI32" s="92"/>
      <c r="AJ32" s="92"/>
      <c r="AK32" s="92"/>
      <c r="AL32" s="92"/>
      <c r="AM32" s="92"/>
      <c r="AN32" s="92"/>
    </row>
    <row r="33" spans="1:40" s="101" customFormat="1" ht="15.75" customHeight="1">
      <c r="A33" s="407" t="s">
        <v>1054</v>
      </c>
      <c r="B33" s="465">
        <f t="shared" si="0"/>
        <v>0</v>
      </c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103">
        <f t="shared" si="1"/>
        <v>0</v>
      </c>
      <c r="T33" s="102">
        <f t="shared" si="2"/>
        <v>0</v>
      </c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103">
        <f t="shared" si="3"/>
        <v>0</v>
      </c>
      <c r="AF33" s="92"/>
      <c r="AG33" s="92"/>
      <c r="AH33" s="92"/>
      <c r="AI33" s="92"/>
      <c r="AJ33" s="92"/>
      <c r="AK33" s="92"/>
      <c r="AL33" s="92"/>
      <c r="AM33" s="92"/>
      <c r="AN33" s="92"/>
    </row>
    <row r="34" spans="1:40" s="101" customFormat="1" ht="15.75" customHeight="1">
      <c r="A34" s="407" t="s">
        <v>1055</v>
      </c>
      <c r="B34" s="465">
        <f t="shared" si="0"/>
        <v>0</v>
      </c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103">
        <f t="shared" si="1"/>
        <v>0</v>
      </c>
      <c r="T34" s="102">
        <f t="shared" si="2"/>
        <v>0</v>
      </c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103">
        <f t="shared" si="3"/>
        <v>0</v>
      </c>
      <c r="AF34" s="92"/>
      <c r="AG34" s="92"/>
      <c r="AH34" s="92"/>
      <c r="AI34" s="92"/>
      <c r="AJ34" s="92"/>
      <c r="AK34" s="92"/>
      <c r="AL34" s="92"/>
      <c r="AM34" s="92"/>
      <c r="AN34" s="92"/>
    </row>
    <row r="35" spans="1:40" s="101" customFormat="1" ht="15.75" customHeight="1">
      <c r="A35" s="407" t="s">
        <v>1056</v>
      </c>
      <c r="B35" s="465">
        <f t="shared" si="0"/>
        <v>0</v>
      </c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103">
        <f t="shared" si="1"/>
        <v>0</v>
      </c>
      <c r="T35" s="102">
        <f t="shared" si="2"/>
        <v>0</v>
      </c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103">
        <f t="shared" si="3"/>
        <v>0</v>
      </c>
      <c r="AF35" s="92"/>
      <c r="AG35" s="92"/>
      <c r="AH35" s="92"/>
      <c r="AI35" s="92"/>
      <c r="AJ35" s="92"/>
      <c r="AK35" s="92"/>
      <c r="AL35" s="92"/>
      <c r="AM35" s="92"/>
      <c r="AN35" s="92"/>
    </row>
    <row r="36" spans="1:40" s="101" customFormat="1" ht="15.75" customHeight="1">
      <c r="A36" s="407" t="s">
        <v>1057</v>
      </c>
      <c r="B36" s="465">
        <f t="shared" si="0"/>
        <v>0</v>
      </c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103">
        <f t="shared" si="1"/>
        <v>0</v>
      </c>
      <c r="T36" s="102">
        <f t="shared" si="2"/>
        <v>0</v>
      </c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103">
        <f t="shared" si="3"/>
        <v>0</v>
      </c>
      <c r="AF36" s="92"/>
      <c r="AG36" s="92"/>
      <c r="AH36" s="92"/>
      <c r="AI36" s="92"/>
      <c r="AJ36" s="92"/>
      <c r="AK36" s="92"/>
      <c r="AL36" s="92"/>
      <c r="AM36" s="92"/>
      <c r="AN36" s="92"/>
    </row>
    <row r="37" spans="1:40" ht="15.75" customHeight="1">
      <c r="A37" s="608" t="s">
        <v>1058</v>
      </c>
      <c r="B37" s="89">
        <f>SUM(B8,B10:B15,B16,B21,B24,B29:B36)</f>
        <v>0</v>
      </c>
      <c r="C37" s="106">
        <f t="shared" ref="C37:AN37" si="7">SUM(C8,C10:C15,C16,C21,C24,C29:C36)</f>
        <v>0</v>
      </c>
      <c r="D37" s="106">
        <f t="shared" si="7"/>
        <v>0</v>
      </c>
      <c r="E37" s="106">
        <f t="shared" si="7"/>
        <v>0</v>
      </c>
      <c r="F37" s="106">
        <f t="shared" si="7"/>
        <v>0</v>
      </c>
      <c r="G37" s="106">
        <f t="shared" si="7"/>
        <v>0</v>
      </c>
      <c r="H37" s="106">
        <f t="shared" si="7"/>
        <v>0</v>
      </c>
      <c r="I37" s="106">
        <f t="shared" si="7"/>
        <v>0</v>
      </c>
      <c r="J37" s="106">
        <f t="shared" si="7"/>
        <v>0</v>
      </c>
      <c r="K37" s="106">
        <f t="shared" si="7"/>
        <v>0</v>
      </c>
      <c r="L37" s="106">
        <f t="shared" si="7"/>
        <v>0</v>
      </c>
      <c r="M37" s="106">
        <f t="shared" si="7"/>
        <v>0</v>
      </c>
      <c r="N37" s="106">
        <f t="shared" si="7"/>
        <v>0</v>
      </c>
      <c r="O37" s="106">
        <f t="shared" si="7"/>
        <v>0</v>
      </c>
      <c r="P37" s="106">
        <f t="shared" si="7"/>
        <v>0</v>
      </c>
      <c r="Q37" s="106">
        <f t="shared" si="7"/>
        <v>0</v>
      </c>
      <c r="R37" s="106">
        <f t="shared" si="7"/>
        <v>0</v>
      </c>
      <c r="S37" s="106">
        <f t="shared" si="7"/>
        <v>0</v>
      </c>
      <c r="T37" s="446">
        <f t="shared" si="7"/>
        <v>0</v>
      </c>
      <c r="U37" s="106">
        <f t="shared" si="7"/>
        <v>0</v>
      </c>
      <c r="V37" s="106">
        <f t="shared" si="7"/>
        <v>0</v>
      </c>
      <c r="W37" s="106">
        <f t="shared" si="7"/>
        <v>0</v>
      </c>
      <c r="X37" s="106">
        <f t="shared" si="7"/>
        <v>0</v>
      </c>
      <c r="Y37" s="106">
        <f t="shared" si="7"/>
        <v>0</v>
      </c>
      <c r="Z37" s="106">
        <f t="shared" si="7"/>
        <v>0</v>
      </c>
      <c r="AA37" s="106">
        <f t="shared" si="7"/>
        <v>0</v>
      </c>
      <c r="AB37" s="106">
        <f t="shared" si="7"/>
        <v>0</v>
      </c>
      <c r="AC37" s="106">
        <f t="shared" si="7"/>
        <v>0</v>
      </c>
      <c r="AD37" s="106">
        <f t="shared" si="7"/>
        <v>0</v>
      </c>
      <c r="AE37" s="106">
        <f t="shared" si="7"/>
        <v>0</v>
      </c>
      <c r="AF37" s="106">
        <f t="shared" si="7"/>
        <v>0</v>
      </c>
      <c r="AG37" s="106">
        <f t="shared" si="7"/>
        <v>0</v>
      </c>
      <c r="AH37" s="106">
        <f t="shared" si="7"/>
        <v>0</v>
      </c>
      <c r="AI37" s="106">
        <f t="shared" si="7"/>
        <v>0</v>
      </c>
      <c r="AJ37" s="106">
        <f t="shared" si="7"/>
        <v>0</v>
      </c>
      <c r="AK37" s="106">
        <f t="shared" si="7"/>
        <v>0</v>
      </c>
      <c r="AL37" s="106">
        <f t="shared" si="7"/>
        <v>0</v>
      </c>
      <c r="AM37" s="106">
        <f t="shared" si="7"/>
        <v>0</v>
      </c>
      <c r="AN37" s="106">
        <f t="shared" si="7"/>
        <v>0</v>
      </c>
    </row>
    <row r="38" spans="1:40">
      <c r="A38" s="467"/>
      <c r="B38" s="467"/>
      <c r="C38" s="467"/>
      <c r="D38" s="467"/>
      <c r="E38" s="467"/>
      <c r="F38" s="467"/>
      <c r="G38" s="467"/>
      <c r="H38" s="467"/>
      <c r="I38" s="467"/>
      <c r="J38" s="1"/>
      <c r="K38" s="1"/>
      <c r="L38" s="1"/>
      <c r="M38" s="1"/>
      <c r="N38" s="1"/>
      <c r="O38" s="468"/>
      <c r="P38" s="1"/>
      <c r="Q38" s="1"/>
      <c r="R38" s="1"/>
      <c r="S38" s="719" t="s">
        <v>1077</v>
      </c>
      <c r="T38" s="108"/>
      <c r="U38" s="108"/>
      <c r="V38" s="108"/>
      <c r="W38" s="108"/>
      <c r="X38" s="729" t="s">
        <v>1078</v>
      </c>
      <c r="Y38" s="730"/>
      <c r="Z38" s="731"/>
      <c r="AA38" s="108"/>
      <c r="AB38" s="108"/>
      <c r="AC38" s="111"/>
      <c r="AD38" s="111"/>
      <c r="AE38" s="111"/>
      <c r="AF38" s="111"/>
      <c r="AG38" s="111"/>
      <c r="AH38" s="729" t="s">
        <v>1076</v>
      </c>
      <c r="AI38" s="730"/>
      <c r="AJ38" s="731"/>
      <c r="AK38" s="1"/>
      <c r="AL38" s="1"/>
      <c r="AM38" s="1"/>
      <c r="AN38" s="1"/>
    </row>
  </sheetData>
  <sheetProtection algorithmName="SHA-512" hashValue="Z304Tivk6wlr1rU8Qdes//X8grlEARCRukE/zKtWHWDcXdGrm8WsHCIaBuWqtWmLAr5y+yhCezksAIATiGHmeA==" saltValue="gO8La2bZHbuf8PLVGX0UUA==" spinCount="100000" sheet="1" objects="1" scenarios="1"/>
  <mergeCells count="35">
    <mergeCell ref="F1:AN1"/>
    <mergeCell ref="AL6:AL7"/>
    <mergeCell ref="AC6:AD6"/>
    <mergeCell ref="AE6:AE7"/>
    <mergeCell ref="AF6:AF7"/>
    <mergeCell ref="AG6:AG7"/>
    <mergeCell ref="AH6:AH7"/>
    <mergeCell ref="AI6:AI7"/>
    <mergeCell ref="S6:S7"/>
    <mergeCell ref="T6:T7"/>
    <mergeCell ref="U6:V6"/>
    <mergeCell ref="W6:X6"/>
    <mergeCell ref="Y6:Z6"/>
    <mergeCell ref="AA6:AB6"/>
    <mergeCell ref="M6:N6"/>
    <mergeCell ref="O6:P6"/>
    <mergeCell ref="A4:A7"/>
    <mergeCell ref="B4:B7"/>
    <mergeCell ref="C4:S4"/>
    <mergeCell ref="T4:AD4"/>
    <mergeCell ref="AE4:AL5"/>
    <mergeCell ref="X38:Z38"/>
    <mergeCell ref="AH38:AJ38"/>
    <mergeCell ref="AM4:AM7"/>
    <mergeCell ref="AN4:AN7"/>
    <mergeCell ref="C5:S5"/>
    <mergeCell ref="T5:AD5"/>
    <mergeCell ref="C6:D6"/>
    <mergeCell ref="E6:F6"/>
    <mergeCell ref="G6:H6"/>
    <mergeCell ref="I6:J6"/>
    <mergeCell ref="K6:L6"/>
    <mergeCell ref="Q6:R6"/>
    <mergeCell ref="AJ6:AJ7"/>
    <mergeCell ref="AK6:AK7"/>
  </mergeCells>
  <printOptions horizontalCentered="1" verticalCentered="1"/>
  <pageMargins left="0.19685039370078741" right="0.19685039370078741" top="0.43307086614173229" bottom="0.51181102362204722" header="0.19685039370078741" footer="0.23622047244094491"/>
  <pageSetup paperSize="9" scale="47" orientation="landscape" r:id="rId1"/>
  <headerFooter alignWithMargins="0"/>
  <colBreaks count="2" manualBreakCount="2">
    <brk id="19" max="36" man="1"/>
    <brk id="30" max="36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1">
    <tabColor theme="0" tint="-0.249977111117893"/>
    <pageSetUpPr fitToPage="1"/>
  </sheetPr>
  <dimension ref="A1:U132"/>
  <sheetViews>
    <sheetView view="pageBreakPreview" zoomScale="70" zoomScaleNormal="100" zoomScaleSheetLayoutView="70" workbookViewId="0">
      <selection activeCell="A58" sqref="A58:O58"/>
    </sheetView>
  </sheetViews>
  <sheetFormatPr defaultColWidth="9.140625" defaultRowHeight="15.75"/>
  <cols>
    <col min="1" max="1" width="15.5703125" style="633" customWidth="1"/>
    <col min="2" max="2" width="12.7109375" style="639" customWidth="1"/>
    <col min="3" max="3" width="10.7109375" style="639" customWidth="1"/>
    <col min="4" max="4" width="12.7109375" style="639" customWidth="1"/>
    <col min="5" max="5" width="10.7109375" style="639" customWidth="1"/>
    <col min="6" max="6" width="12.7109375" style="639" customWidth="1"/>
    <col min="7" max="7" width="10.7109375" style="644" customWidth="1"/>
    <col min="8" max="8" width="12.7109375" style="631" customWidth="1"/>
    <col min="9" max="9" width="10.7109375" style="631" customWidth="1"/>
    <col min="10" max="10" width="12.7109375" style="631" customWidth="1"/>
    <col min="11" max="11" width="10.7109375" style="631" customWidth="1"/>
    <col min="12" max="12" width="12.7109375" style="631" customWidth="1"/>
    <col min="13" max="13" width="10.7109375" style="631" customWidth="1"/>
    <col min="14" max="14" width="12.7109375" style="631" customWidth="1"/>
    <col min="15" max="15" width="10.7109375" style="631" customWidth="1"/>
    <col min="16" max="16" width="12.7109375" style="631" customWidth="1"/>
    <col min="17" max="17" width="10.7109375" style="631" customWidth="1"/>
    <col min="18" max="18" width="12.7109375" style="631" customWidth="1"/>
    <col min="19" max="19" width="10.7109375" style="631" customWidth="1"/>
    <col min="20" max="20" width="12.7109375" style="631" customWidth="1"/>
    <col min="21" max="21" width="10.7109375" style="631" customWidth="1"/>
    <col min="22" max="16384" width="9.140625" style="631"/>
  </cols>
  <sheetData>
    <row r="1" spans="1:21">
      <c r="A1" s="645" t="str">
        <f>"застраховател: "&amp;Navig!B2</f>
        <v>застраховател: Наименование</v>
      </c>
      <c r="B1" s="646"/>
      <c r="C1" s="647"/>
      <c r="D1" s="648"/>
      <c r="E1" s="648"/>
      <c r="F1" s="648"/>
      <c r="G1" s="674"/>
      <c r="H1" s="647"/>
      <c r="I1" s="647"/>
      <c r="J1" s="647"/>
      <c r="K1" s="647"/>
      <c r="L1" s="647"/>
      <c r="M1" s="647"/>
      <c r="N1" s="647"/>
      <c r="O1" s="647"/>
      <c r="P1" s="647"/>
      <c r="Q1" s="647"/>
      <c r="R1" s="647"/>
      <c r="S1" s="647"/>
      <c r="T1" s="647"/>
      <c r="U1" s="647"/>
    </row>
    <row r="2" spans="1:21">
      <c r="A2" s="814" t="str">
        <f>"СПРАВКА № ГО.11: ГРАЖДАНСКА ОТГОВОРНОСТ НА АВТОМОБИЛИСТИТЕ ЗА "&amp;Navig!B3&amp;" ГОДИНА"</f>
        <v>СПРАВКА № ГО.11: ГРАЖДАНСКА ОТГОВОРНОСТ НА АВТОМОБИЛИСТИТЕ ЗА 2017 ГОДИНА</v>
      </c>
      <c r="B2" s="814"/>
      <c r="C2" s="814"/>
      <c r="D2" s="814"/>
      <c r="E2" s="814"/>
      <c r="F2" s="814"/>
      <c r="G2" s="814"/>
      <c r="H2" s="814"/>
      <c r="I2" s="814"/>
      <c r="J2" s="814"/>
      <c r="K2" s="814"/>
      <c r="L2" s="814"/>
      <c r="M2" s="814"/>
      <c r="N2" s="814"/>
      <c r="O2" s="814"/>
      <c r="P2" s="814"/>
      <c r="Q2" s="814"/>
      <c r="R2" s="814"/>
      <c r="S2" s="814"/>
      <c r="T2" s="814"/>
      <c r="U2" s="814"/>
    </row>
    <row r="3" spans="1:21" s="633" customFormat="1" ht="13.5" customHeight="1">
      <c r="A3" s="649"/>
      <c r="B3" s="649"/>
      <c r="C3" s="649"/>
      <c r="D3" s="650"/>
      <c r="E3" s="650"/>
      <c r="F3" s="650"/>
      <c r="G3" s="650"/>
      <c r="H3" s="650"/>
      <c r="I3" s="650"/>
      <c r="J3" s="650"/>
      <c r="K3" s="650"/>
      <c r="L3" s="650"/>
      <c r="M3" s="650"/>
      <c r="N3" s="650"/>
      <c r="O3" s="650"/>
      <c r="P3" s="650"/>
      <c r="Q3" s="650"/>
      <c r="R3" s="650"/>
      <c r="S3" s="650"/>
      <c r="T3" s="650"/>
      <c r="U3" s="650"/>
    </row>
    <row r="4" spans="1:21" s="628" customFormat="1">
      <c r="A4" s="611" t="s">
        <v>270</v>
      </c>
      <c r="B4" s="612"/>
      <c r="C4" s="612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</row>
    <row r="5" spans="1:21" s="628" customFormat="1" ht="16.5" thickBot="1">
      <c r="A5" s="611" t="s">
        <v>271</v>
      </c>
      <c r="B5" s="613"/>
      <c r="C5" s="613"/>
      <c r="D5" s="614"/>
      <c r="E5" s="614"/>
      <c r="F5" s="614"/>
      <c r="G5" s="614"/>
      <c r="H5" s="614"/>
      <c r="I5" s="614"/>
      <c r="J5" s="614"/>
      <c r="K5" s="614"/>
      <c r="L5" s="614"/>
      <c r="M5" s="614"/>
      <c r="N5" s="614"/>
      <c r="O5" s="614"/>
      <c r="P5" s="614"/>
      <c r="Q5" s="56"/>
      <c r="R5" s="56"/>
      <c r="S5" s="56"/>
      <c r="T5" s="56"/>
      <c r="U5" s="56"/>
    </row>
    <row r="6" spans="1:21" s="88" customFormat="1">
      <c r="A6" s="815" t="s">
        <v>272</v>
      </c>
      <c r="B6" s="818" t="s">
        <v>273</v>
      </c>
      <c r="C6" s="818"/>
      <c r="D6" s="818"/>
      <c r="E6" s="818"/>
      <c r="F6" s="818"/>
      <c r="G6" s="818"/>
      <c r="H6" s="818"/>
      <c r="I6" s="818"/>
      <c r="J6" s="818"/>
      <c r="K6" s="818"/>
      <c r="L6" s="818"/>
      <c r="M6" s="818"/>
      <c r="N6" s="818"/>
      <c r="O6" s="818"/>
      <c r="P6" s="818"/>
      <c r="Q6" s="818"/>
      <c r="R6" s="818"/>
      <c r="S6" s="818"/>
      <c r="T6" s="821" t="s">
        <v>274</v>
      </c>
      <c r="U6" s="822"/>
    </row>
    <row r="7" spans="1:21" s="88" customFormat="1">
      <c r="A7" s="816"/>
      <c r="B7" s="817">
        <v>0</v>
      </c>
      <c r="C7" s="817"/>
      <c r="D7" s="817">
        <v>1</v>
      </c>
      <c r="E7" s="817"/>
      <c r="F7" s="817">
        <v>2</v>
      </c>
      <c r="G7" s="817"/>
      <c r="H7" s="817">
        <v>3</v>
      </c>
      <c r="I7" s="817"/>
      <c r="J7" s="817">
        <v>4</v>
      </c>
      <c r="K7" s="817"/>
      <c r="L7" s="817">
        <v>5</v>
      </c>
      <c r="M7" s="817"/>
      <c r="N7" s="817">
        <v>6</v>
      </c>
      <c r="O7" s="817"/>
      <c r="P7" s="817">
        <v>7</v>
      </c>
      <c r="Q7" s="817"/>
      <c r="R7" s="817" t="s">
        <v>275</v>
      </c>
      <c r="S7" s="817"/>
      <c r="T7" s="823"/>
      <c r="U7" s="824"/>
    </row>
    <row r="8" spans="1:21" s="88" customFormat="1" ht="62.25" customHeight="1">
      <c r="A8" s="816"/>
      <c r="B8" s="615" t="s">
        <v>276</v>
      </c>
      <c r="C8" s="615" t="s">
        <v>277</v>
      </c>
      <c r="D8" s="615" t="s">
        <v>276</v>
      </c>
      <c r="E8" s="615" t="s">
        <v>277</v>
      </c>
      <c r="F8" s="615" t="s">
        <v>276</v>
      </c>
      <c r="G8" s="615" t="s">
        <v>277</v>
      </c>
      <c r="H8" s="615" t="s">
        <v>276</v>
      </c>
      <c r="I8" s="615" t="s">
        <v>277</v>
      </c>
      <c r="J8" s="615" t="s">
        <v>276</v>
      </c>
      <c r="K8" s="615" t="s">
        <v>277</v>
      </c>
      <c r="L8" s="615" t="s">
        <v>276</v>
      </c>
      <c r="M8" s="615" t="s">
        <v>277</v>
      </c>
      <c r="N8" s="615" t="s">
        <v>276</v>
      </c>
      <c r="O8" s="615" t="s">
        <v>277</v>
      </c>
      <c r="P8" s="615" t="s">
        <v>276</v>
      </c>
      <c r="Q8" s="615" t="s">
        <v>277</v>
      </c>
      <c r="R8" s="615" t="s">
        <v>276</v>
      </c>
      <c r="S8" s="615" t="s">
        <v>277</v>
      </c>
      <c r="T8" s="615" t="s">
        <v>276</v>
      </c>
      <c r="U8" s="616" t="s">
        <v>277</v>
      </c>
    </row>
    <row r="9" spans="1:21" s="88" customFormat="1">
      <c r="A9" s="675" t="s">
        <v>1120</v>
      </c>
      <c r="B9" s="676"/>
      <c r="C9" s="676"/>
      <c r="D9" s="676"/>
      <c r="E9" s="676"/>
      <c r="F9" s="676"/>
      <c r="G9" s="676"/>
      <c r="H9" s="676"/>
      <c r="I9" s="676"/>
      <c r="J9" s="676"/>
      <c r="K9" s="676"/>
      <c r="L9" s="676"/>
      <c r="M9" s="676"/>
      <c r="N9" s="676"/>
      <c r="O9" s="676"/>
      <c r="P9" s="676"/>
      <c r="Q9" s="676"/>
      <c r="R9" s="676"/>
      <c r="S9" s="676"/>
      <c r="T9" s="676"/>
      <c r="U9" s="677"/>
    </row>
    <row r="10" spans="1:21" s="88" customFormat="1">
      <c r="A10" s="675" t="s">
        <v>1083</v>
      </c>
      <c r="B10" s="676"/>
      <c r="C10" s="676"/>
      <c r="D10" s="676"/>
      <c r="E10" s="676"/>
      <c r="F10" s="676"/>
      <c r="G10" s="676"/>
      <c r="H10" s="676"/>
      <c r="I10" s="676"/>
      <c r="J10" s="676"/>
      <c r="K10" s="676"/>
      <c r="L10" s="676"/>
      <c r="M10" s="676"/>
      <c r="N10" s="676"/>
      <c r="O10" s="676"/>
      <c r="P10" s="676"/>
      <c r="Q10" s="676"/>
      <c r="R10" s="619"/>
      <c r="S10" s="619"/>
      <c r="T10" s="634"/>
      <c r="U10" s="635"/>
    </row>
    <row r="11" spans="1:21" s="88" customFormat="1">
      <c r="A11" s="675" t="s">
        <v>1090</v>
      </c>
      <c r="B11" s="676"/>
      <c r="C11" s="676"/>
      <c r="D11" s="676"/>
      <c r="E11" s="676"/>
      <c r="F11" s="676"/>
      <c r="G11" s="676"/>
      <c r="H11" s="676"/>
      <c r="I11" s="676"/>
      <c r="J11" s="676"/>
      <c r="K11" s="676"/>
      <c r="L11" s="676"/>
      <c r="M11" s="676"/>
      <c r="N11" s="676"/>
      <c r="O11" s="676"/>
      <c r="P11" s="619"/>
      <c r="Q11" s="619"/>
      <c r="R11" s="619"/>
      <c r="S11" s="619"/>
      <c r="T11" s="634"/>
      <c r="U11" s="635"/>
    </row>
    <row r="12" spans="1:21" s="88" customFormat="1">
      <c r="A12" s="675" t="s">
        <v>1088</v>
      </c>
      <c r="B12" s="676"/>
      <c r="C12" s="676"/>
      <c r="D12" s="676"/>
      <c r="E12" s="676"/>
      <c r="F12" s="676"/>
      <c r="G12" s="676"/>
      <c r="H12" s="676"/>
      <c r="I12" s="676"/>
      <c r="J12" s="676"/>
      <c r="K12" s="676"/>
      <c r="L12" s="676"/>
      <c r="M12" s="676"/>
      <c r="N12" s="619"/>
      <c r="O12" s="619"/>
      <c r="P12" s="619"/>
      <c r="Q12" s="619"/>
      <c r="R12" s="619"/>
      <c r="S12" s="619"/>
      <c r="T12" s="634"/>
      <c r="U12" s="635"/>
    </row>
    <row r="13" spans="1:21" s="88" customFormat="1">
      <c r="A13" s="620" t="s">
        <v>1087</v>
      </c>
      <c r="B13" s="634"/>
      <c r="C13" s="634"/>
      <c r="D13" s="634"/>
      <c r="E13" s="634"/>
      <c r="F13" s="634"/>
      <c r="G13" s="634"/>
      <c r="H13" s="634"/>
      <c r="I13" s="634"/>
      <c r="J13" s="634"/>
      <c r="K13" s="634"/>
      <c r="L13" s="619"/>
      <c r="M13" s="619"/>
      <c r="N13" s="619"/>
      <c r="O13" s="619"/>
      <c r="P13" s="619"/>
      <c r="Q13" s="619"/>
      <c r="R13" s="619"/>
      <c r="S13" s="619"/>
      <c r="T13" s="634"/>
      <c r="U13" s="635"/>
    </row>
    <row r="14" spans="1:21" s="88" customFormat="1">
      <c r="A14" s="620" t="s">
        <v>1086</v>
      </c>
      <c r="B14" s="634"/>
      <c r="C14" s="634"/>
      <c r="D14" s="634"/>
      <c r="E14" s="634"/>
      <c r="F14" s="634"/>
      <c r="G14" s="634"/>
      <c r="H14" s="634"/>
      <c r="I14" s="634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34"/>
      <c r="U14" s="635"/>
    </row>
    <row r="15" spans="1:21" s="88" customFormat="1">
      <c r="A15" s="620" t="s">
        <v>1085</v>
      </c>
      <c r="B15" s="634"/>
      <c r="C15" s="634"/>
      <c r="D15" s="634"/>
      <c r="E15" s="634"/>
      <c r="F15" s="634"/>
      <c r="G15" s="634"/>
      <c r="H15" s="619"/>
      <c r="I15" s="619"/>
      <c r="J15" s="619"/>
      <c r="K15" s="619"/>
      <c r="L15" s="619"/>
      <c r="M15" s="619"/>
      <c r="N15" s="619"/>
      <c r="O15" s="619"/>
      <c r="P15" s="619"/>
      <c r="Q15" s="619"/>
      <c r="R15" s="619"/>
      <c r="S15" s="619"/>
      <c r="T15" s="634"/>
      <c r="U15" s="635"/>
    </row>
    <row r="16" spans="1:21" s="636" customFormat="1">
      <c r="A16" s="620" t="s">
        <v>1084</v>
      </c>
      <c r="B16" s="634"/>
      <c r="C16" s="634"/>
      <c r="D16" s="634"/>
      <c r="E16" s="634"/>
      <c r="F16" s="619"/>
      <c r="G16" s="619"/>
      <c r="H16" s="619"/>
      <c r="I16" s="619"/>
      <c r="J16" s="619"/>
      <c r="K16" s="619"/>
      <c r="L16" s="619"/>
      <c r="M16" s="619"/>
      <c r="N16" s="619"/>
      <c r="O16" s="619"/>
      <c r="P16" s="619"/>
      <c r="Q16" s="619"/>
      <c r="R16" s="619"/>
      <c r="S16" s="619"/>
      <c r="T16" s="634"/>
      <c r="U16" s="635"/>
    </row>
    <row r="17" spans="1:21" s="636" customFormat="1" ht="16.5" thickBot="1">
      <c r="A17" s="621" t="s">
        <v>1089</v>
      </c>
      <c r="B17" s="637"/>
      <c r="C17" s="637"/>
      <c r="D17" s="622"/>
      <c r="E17" s="622"/>
      <c r="F17" s="622"/>
      <c r="G17" s="622"/>
      <c r="H17" s="622"/>
      <c r="I17" s="622"/>
      <c r="J17" s="622"/>
      <c r="K17" s="622"/>
      <c r="L17" s="622"/>
      <c r="M17" s="622"/>
      <c r="N17" s="622"/>
      <c r="O17" s="622"/>
      <c r="P17" s="622"/>
      <c r="Q17" s="622"/>
      <c r="R17" s="622"/>
      <c r="S17" s="622"/>
      <c r="T17" s="637"/>
      <c r="U17" s="638"/>
    </row>
    <row r="18" spans="1:21" s="88" customFormat="1">
      <c r="A18" s="625"/>
      <c r="B18" s="651"/>
      <c r="C18" s="651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</row>
    <row r="19" spans="1:21" s="88" customFormat="1" ht="16.5" thickBot="1">
      <c r="A19" s="611" t="s">
        <v>278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</row>
    <row r="20" spans="1:21" s="88" customFormat="1">
      <c r="A20" s="815" t="s">
        <v>272</v>
      </c>
      <c r="B20" s="818" t="s">
        <v>273</v>
      </c>
      <c r="C20" s="818"/>
      <c r="D20" s="818"/>
      <c r="E20" s="818"/>
      <c r="F20" s="818"/>
      <c r="G20" s="818"/>
      <c r="H20" s="818"/>
      <c r="I20" s="818"/>
      <c r="J20" s="818"/>
      <c r="K20" s="818"/>
      <c r="L20" s="818"/>
      <c r="M20" s="818"/>
      <c r="N20" s="818"/>
      <c r="O20" s="818"/>
      <c r="P20" s="818"/>
      <c r="Q20" s="818"/>
      <c r="R20" s="818"/>
      <c r="S20" s="818"/>
      <c r="T20" s="821" t="s">
        <v>274</v>
      </c>
      <c r="U20" s="822"/>
    </row>
    <row r="21" spans="1:21" s="88" customFormat="1">
      <c r="A21" s="816"/>
      <c r="B21" s="817">
        <v>0</v>
      </c>
      <c r="C21" s="817"/>
      <c r="D21" s="817">
        <v>1</v>
      </c>
      <c r="E21" s="817"/>
      <c r="F21" s="817">
        <v>2</v>
      </c>
      <c r="G21" s="817"/>
      <c r="H21" s="817">
        <v>3</v>
      </c>
      <c r="I21" s="817"/>
      <c r="J21" s="817">
        <v>4</v>
      </c>
      <c r="K21" s="817"/>
      <c r="L21" s="817">
        <v>5</v>
      </c>
      <c r="M21" s="817"/>
      <c r="N21" s="817">
        <v>6</v>
      </c>
      <c r="O21" s="817"/>
      <c r="P21" s="817">
        <v>7</v>
      </c>
      <c r="Q21" s="817"/>
      <c r="R21" s="817" t="s">
        <v>275</v>
      </c>
      <c r="S21" s="817"/>
      <c r="T21" s="823"/>
      <c r="U21" s="824"/>
    </row>
    <row r="22" spans="1:21" s="88" customFormat="1" ht="35.25" customHeight="1">
      <c r="A22" s="816"/>
      <c r="B22" s="615" t="s">
        <v>276</v>
      </c>
      <c r="C22" s="615" t="s">
        <v>277</v>
      </c>
      <c r="D22" s="615" t="s">
        <v>276</v>
      </c>
      <c r="E22" s="615" t="s">
        <v>277</v>
      </c>
      <c r="F22" s="615" t="s">
        <v>276</v>
      </c>
      <c r="G22" s="615" t="s">
        <v>277</v>
      </c>
      <c r="H22" s="615" t="s">
        <v>276</v>
      </c>
      <c r="I22" s="615" t="s">
        <v>277</v>
      </c>
      <c r="J22" s="615" t="s">
        <v>276</v>
      </c>
      <c r="K22" s="615" t="s">
        <v>277</v>
      </c>
      <c r="L22" s="615" t="s">
        <v>276</v>
      </c>
      <c r="M22" s="615" t="s">
        <v>277</v>
      </c>
      <c r="N22" s="615" t="s">
        <v>276</v>
      </c>
      <c r="O22" s="615" t="s">
        <v>277</v>
      </c>
      <c r="P22" s="615" t="s">
        <v>276</v>
      </c>
      <c r="Q22" s="615" t="s">
        <v>277</v>
      </c>
      <c r="R22" s="615" t="s">
        <v>276</v>
      </c>
      <c r="S22" s="615" t="s">
        <v>277</v>
      </c>
      <c r="T22" s="615" t="s">
        <v>276</v>
      </c>
      <c r="U22" s="616" t="s">
        <v>277</v>
      </c>
    </row>
    <row r="23" spans="1:21" s="88" customFormat="1">
      <c r="A23" s="675" t="s">
        <v>1120</v>
      </c>
      <c r="B23" s="676"/>
      <c r="C23" s="676"/>
      <c r="D23" s="676"/>
      <c r="E23" s="676"/>
      <c r="F23" s="676"/>
      <c r="G23" s="676"/>
      <c r="H23" s="676"/>
      <c r="I23" s="676"/>
      <c r="J23" s="676"/>
      <c r="K23" s="676"/>
      <c r="L23" s="676"/>
      <c r="M23" s="676"/>
      <c r="N23" s="676"/>
      <c r="O23" s="676"/>
      <c r="P23" s="676"/>
      <c r="Q23" s="676"/>
      <c r="R23" s="676"/>
      <c r="S23" s="676"/>
      <c r="T23" s="676"/>
      <c r="U23" s="677"/>
    </row>
    <row r="24" spans="1:21" s="88" customFormat="1">
      <c r="A24" s="675" t="s">
        <v>1083</v>
      </c>
      <c r="B24" s="676"/>
      <c r="C24" s="676"/>
      <c r="D24" s="676"/>
      <c r="E24" s="676"/>
      <c r="F24" s="676"/>
      <c r="G24" s="676"/>
      <c r="H24" s="676"/>
      <c r="I24" s="676"/>
      <c r="J24" s="676"/>
      <c r="K24" s="676"/>
      <c r="L24" s="676"/>
      <c r="M24" s="676"/>
      <c r="N24" s="676"/>
      <c r="O24" s="676"/>
      <c r="P24" s="676"/>
      <c r="Q24" s="676"/>
      <c r="R24" s="619"/>
      <c r="S24" s="619"/>
      <c r="T24" s="634"/>
      <c r="U24" s="635"/>
    </row>
    <row r="25" spans="1:21" s="88" customFormat="1">
      <c r="A25" s="675" t="s">
        <v>1090</v>
      </c>
      <c r="B25" s="676"/>
      <c r="C25" s="676"/>
      <c r="D25" s="676"/>
      <c r="E25" s="676"/>
      <c r="F25" s="676"/>
      <c r="G25" s="676"/>
      <c r="H25" s="676"/>
      <c r="I25" s="676"/>
      <c r="J25" s="676"/>
      <c r="K25" s="676"/>
      <c r="L25" s="676"/>
      <c r="M25" s="676"/>
      <c r="N25" s="676"/>
      <c r="O25" s="676"/>
      <c r="P25" s="619"/>
      <c r="Q25" s="619"/>
      <c r="R25" s="619"/>
      <c r="S25" s="619"/>
      <c r="T25" s="634"/>
      <c r="U25" s="635"/>
    </row>
    <row r="26" spans="1:21" s="88" customFormat="1">
      <c r="A26" s="675" t="s">
        <v>1088</v>
      </c>
      <c r="B26" s="676"/>
      <c r="C26" s="676"/>
      <c r="D26" s="676"/>
      <c r="E26" s="676"/>
      <c r="F26" s="676"/>
      <c r="G26" s="676"/>
      <c r="H26" s="676"/>
      <c r="I26" s="676"/>
      <c r="J26" s="676"/>
      <c r="K26" s="676"/>
      <c r="L26" s="676"/>
      <c r="M26" s="676"/>
      <c r="N26" s="619"/>
      <c r="O26" s="619"/>
      <c r="P26" s="619"/>
      <c r="Q26" s="619"/>
      <c r="R26" s="619"/>
      <c r="S26" s="619"/>
      <c r="T26" s="634"/>
      <c r="U26" s="635"/>
    </row>
    <row r="27" spans="1:21" s="636" customFormat="1">
      <c r="A27" s="620" t="s">
        <v>1087</v>
      </c>
      <c r="B27" s="634"/>
      <c r="C27" s="634"/>
      <c r="D27" s="634"/>
      <c r="E27" s="634"/>
      <c r="F27" s="634"/>
      <c r="G27" s="634"/>
      <c r="H27" s="634"/>
      <c r="I27" s="634"/>
      <c r="J27" s="634"/>
      <c r="K27" s="634"/>
      <c r="L27" s="619"/>
      <c r="M27" s="619"/>
      <c r="N27" s="619"/>
      <c r="O27" s="619"/>
      <c r="P27" s="619"/>
      <c r="Q27" s="619"/>
      <c r="R27" s="619"/>
      <c r="S27" s="619"/>
      <c r="T27" s="634"/>
      <c r="U27" s="635"/>
    </row>
    <row r="28" spans="1:21" s="636" customFormat="1">
      <c r="A28" s="620" t="s">
        <v>1086</v>
      </c>
      <c r="B28" s="634"/>
      <c r="C28" s="634"/>
      <c r="D28" s="634"/>
      <c r="E28" s="634"/>
      <c r="F28" s="634"/>
      <c r="G28" s="634"/>
      <c r="H28" s="634"/>
      <c r="I28" s="634"/>
      <c r="J28" s="619"/>
      <c r="K28" s="619"/>
      <c r="L28" s="619"/>
      <c r="M28" s="619"/>
      <c r="N28" s="619"/>
      <c r="O28" s="619"/>
      <c r="P28" s="619"/>
      <c r="Q28" s="619"/>
      <c r="R28" s="619"/>
      <c r="S28" s="619"/>
      <c r="T28" s="634"/>
      <c r="U28" s="635"/>
    </row>
    <row r="29" spans="1:21" s="636" customFormat="1">
      <c r="A29" s="620" t="s">
        <v>1085</v>
      </c>
      <c r="B29" s="634"/>
      <c r="C29" s="634"/>
      <c r="D29" s="634"/>
      <c r="E29" s="634"/>
      <c r="F29" s="634"/>
      <c r="G29" s="634"/>
      <c r="H29" s="619"/>
      <c r="I29" s="619"/>
      <c r="J29" s="619"/>
      <c r="K29" s="619"/>
      <c r="L29" s="619"/>
      <c r="M29" s="619"/>
      <c r="N29" s="619"/>
      <c r="O29" s="619"/>
      <c r="P29" s="619"/>
      <c r="Q29" s="619"/>
      <c r="R29" s="619"/>
      <c r="S29" s="619"/>
      <c r="T29" s="634"/>
      <c r="U29" s="635"/>
    </row>
    <row r="30" spans="1:21" s="636" customFormat="1">
      <c r="A30" s="620" t="s">
        <v>1084</v>
      </c>
      <c r="B30" s="634"/>
      <c r="C30" s="634"/>
      <c r="D30" s="634"/>
      <c r="E30" s="634"/>
      <c r="F30" s="619"/>
      <c r="G30" s="619"/>
      <c r="H30" s="619"/>
      <c r="I30" s="619"/>
      <c r="J30" s="619"/>
      <c r="K30" s="619"/>
      <c r="L30" s="619"/>
      <c r="M30" s="619"/>
      <c r="N30" s="619"/>
      <c r="O30" s="619"/>
      <c r="P30" s="619"/>
      <c r="Q30" s="619"/>
      <c r="R30" s="619"/>
      <c r="S30" s="619"/>
      <c r="T30" s="634"/>
      <c r="U30" s="635"/>
    </row>
    <row r="31" spans="1:21" s="636" customFormat="1" ht="16.5" thickBot="1">
      <c r="A31" s="621" t="s">
        <v>1089</v>
      </c>
      <c r="B31" s="637"/>
      <c r="C31" s="637"/>
      <c r="D31" s="622"/>
      <c r="E31" s="622"/>
      <c r="F31" s="622"/>
      <c r="G31" s="622"/>
      <c r="H31" s="622"/>
      <c r="I31" s="622"/>
      <c r="J31" s="622"/>
      <c r="K31" s="622"/>
      <c r="L31" s="622"/>
      <c r="M31" s="622"/>
      <c r="N31" s="622"/>
      <c r="O31" s="622"/>
      <c r="P31" s="622"/>
      <c r="Q31" s="622"/>
      <c r="R31" s="622"/>
      <c r="S31" s="622"/>
      <c r="T31" s="637"/>
      <c r="U31" s="638"/>
    </row>
    <row r="32" spans="1:21" s="88" customFormat="1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</row>
    <row r="33" spans="1:21" s="88" customFormat="1">
      <c r="A33" s="611" t="s">
        <v>279</v>
      </c>
      <c r="B33" s="612"/>
      <c r="C33" s="612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</row>
    <row r="34" spans="1:21" s="88" customFormat="1" ht="16.5" thickBot="1">
      <c r="A34" s="611" t="s">
        <v>271</v>
      </c>
      <c r="B34" s="613"/>
      <c r="C34" s="613"/>
      <c r="D34" s="624"/>
      <c r="E34" s="624"/>
      <c r="F34" s="624"/>
      <c r="G34" s="624"/>
      <c r="H34" s="624"/>
      <c r="I34" s="624"/>
      <c r="J34" s="624"/>
      <c r="K34" s="624"/>
      <c r="L34" s="624"/>
      <c r="M34" s="624"/>
      <c r="N34" s="624"/>
      <c r="O34" s="624"/>
      <c r="P34" s="624"/>
      <c r="Q34" s="57"/>
      <c r="R34" s="57"/>
      <c r="S34" s="57"/>
      <c r="T34" s="57"/>
      <c r="U34" s="57"/>
    </row>
    <row r="35" spans="1:21" s="88" customFormat="1">
      <c r="A35" s="815" t="s">
        <v>272</v>
      </c>
      <c r="B35" s="818" t="s">
        <v>280</v>
      </c>
      <c r="C35" s="818"/>
      <c r="D35" s="818"/>
      <c r="E35" s="818"/>
      <c r="F35" s="818"/>
      <c r="G35" s="818"/>
      <c r="H35" s="818"/>
      <c r="I35" s="818"/>
      <c r="J35" s="818"/>
      <c r="K35" s="818"/>
      <c r="L35" s="818"/>
      <c r="M35" s="818"/>
      <c r="N35" s="818"/>
      <c r="O35" s="819"/>
      <c r="P35" s="623"/>
      <c r="Q35" s="623"/>
    </row>
    <row r="36" spans="1:21" s="88" customFormat="1">
      <c r="A36" s="816"/>
      <c r="B36" s="817">
        <v>0</v>
      </c>
      <c r="C36" s="817"/>
      <c r="D36" s="817">
        <v>1</v>
      </c>
      <c r="E36" s="817"/>
      <c r="F36" s="817">
        <v>2</v>
      </c>
      <c r="G36" s="817"/>
      <c r="H36" s="817">
        <v>3</v>
      </c>
      <c r="I36" s="817"/>
      <c r="J36" s="817">
        <v>4</v>
      </c>
      <c r="K36" s="817"/>
      <c r="L36" s="817">
        <v>5</v>
      </c>
      <c r="M36" s="817"/>
      <c r="N36" s="817" t="s">
        <v>281</v>
      </c>
      <c r="O36" s="820"/>
      <c r="P36" s="629"/>
      <c r="Q36" s="629"/>
    </row>
    <row r="37" spans="1:21" s="88" customFormat="1" ht="35.25" customHeight="1">
      <c r="A37" s="816"/>
      <c r="B37" s="615" t="s">
        <v>282</v>
      </c>
      <c r="C37" s="615" t="s">
        <v>277</v>
      </c>
      <c r="D37" s="615" t="s">
        <v>282</v>
      </c>
      <c r="E37" s="615" t="s">
        <v>277</v>
      </c>
      <c r="F37" s="615" t="s">
        <v>282</v>
      </c>
      <c r="G37" s="615" t="s">
        <v>277</v>
      </c>
      <c r="H37" s="615" t="s">
        <v>282</v>
      </c>
      <c r="I37" s="615" t="s">
        <v>277</v>
      </c>
      <c r="J37" s="615" t="s">
        <v>282</v>
      </c>
      <c r="K37" s="615" t="s">
        <v>277</v>
      </c>
      <c r="L37" s="615" t="s">
        <v>282</v>
      </c>
      <c r="M37" s="615" t="s">
        <v>277</v>
      </c>
      <c r="N37" s="615" t="s">
        <v>282</v>
      </c>
      <c r="O37" s="616" t="s">
        <v>277</v>
      </c>
      <c r="P37" s="630"/>
      <c r="Q37" s="630"/>
    </row>
    <row r="38" spans="1:21" s="88" customFormat="1">
      <c r="A38" s="675" t="s">
        <v>283</v>
      </c>
      <c r="B38" s="617"/>
      <c r="C38" s="617"/>
      <c r="D38" s="617"/>
      <c r="E38" s="617"/>
      <c r="F38" s="617"/>
      <c r="G38" s="617"/>
      <c r="H38" s="617"/>
      <c r="I38" s="617"/>
      <c r="J38" s="617"/>
      <c r="K38" s="617"/>
      <c r="L38" s="617"/>
      <c r="M38" s="617"/>
      <c r="N38" s="617"/>
      <c r="O38" s="618"/>
      <c r="P38" s="632"/>
      <c r="Q38" s="632"/>
    </row>
    <row r="39" spans="1:21" s="88" customFormat="1">
      <c r="A39" s="675" t="s">
        <v>1088</v>
      </c>
      <c r="B39" s="617"/>
      <c r="C39" s="617"/>
      <c r="D39" s="617"/>
      <c r="E39" s="617"/>
      <c r="F39" s="617"/>
      <c r="G39" s="617"/>
      <c r="H39" s="617"/>
      <c r="I39" s="617"/>
      <c r="J39" s="617"/>
      <c r="K39" s="617"/>
      <c r="L39" s="617"/>
      <c r="M39" s="617"/>
      <c r="N39" s="619"/>
      <c r="O39" s="626"/>
      <c r="P39" s="632"/>
      <c r="Q39" s="632"/>
    </row>
    <row r="40" spans="1:21" s="88" customFormat="1">
      <c r="A40" s="620" t="s">
        <v>1087</v>
      </c>
      <c r="B40" s="634"/>
      <c r="C40" s="634"/>
      <c r="D40" s="634"/>
      <c r="E40" s="634"/>
      <c r="F40" s="634"/>
      <c r="G40" s="634"/>
      <c r="H40" s="634"/>
      <c r="I40" s="634"/>
      <c r="J40" s="634"/>
      <c r="K40" s="634"/>
      <c r="L40" s="619"/>
      <c r="M40" s="619"/>
      <c r="N40" s="619"/>
      <c r="O40" s="626"/>
      <c r="P40" s="632"/>
      <c r="Q40" s="632"/>
    </row>
    <row r="41" spans="1:21" s="88" customFormat="1">
      <c r="A41" s="620" t="s">
        <v>1086</v>
      </c>
      <c r="B41" s="634"/>
      <c r="C41" s="634"/>
      <c r="D41" s="634"/>
      <c r="E41" s="634"/>
      <c r="F41" s="634"/>
      <c r="G41" s="634"/>
      <c r="H41" s="634"/>
      <c r="I41" s="634"/>
      <c r="J41" s="619"/>
      <c r="K41" s="619"/>
      <c r="L41" s="619"/>
      <c r="M41" s="619"/>
      <c r="N41" s="619"/>
      <c r="O41" s="626"/>
      <c r="P41" s="632"/>
      <c r="Q41" s="632"/>
    </row>
    <row r="42" spans="1:21" s="88" customFormat="1">
      <c r="A42" s="620" t="s">
        <v>1085</v>
      </c>
      <c r="B42" s="634"/>
      <c r="C42" s="634"/>
      <c r="D42" s="634"/>
      <c r="E42" s="634"/>
      <c r="F42" s="634"/>
      <c r="G42" s="634"/>
      <c r="H42" s="619"/>
      <c r="I42" s="619"/>
      <c r="J42" s="619"/>
      <c r="K42" s="619"/>
      <c r="L42" s="619"/>
      <c r="M42" s="619"/>
      <c r="N42" s="619"/>
      <c r="O42" s="626"/>
      <c r="P42" s="632"/>
      <c r="Q42" s="632"/>
    </row>
    <row r="43" spans="1:21" s="88" customFormat="1">
      <c r="A43" s="620" t="s">
        <v>1084</v>
      </c>
      <c r="B43" s="634"/>
      <c r="C43" s="634"/>
      <c r="D43" s="634"/>
      <c r="E43" s="634"/>
      <c r="F43" s="619"/>
      <c r="G43" s="619"/>
      <c r="H43" s="619"/>
      <c r="I43" s="619"/>
      <c r="J43" s="619"/>
      <c r="K43" s="619"/>
      <c r="L43" s="619"/>
      <c r="M43" s="619"/>
      <c r="N43" s="619"/>
      <c r="O43" s="626"/>
      <c r="P43" s="632"/>
      <c r="Q43" s="632"/>
    </row>
    <row r="44" spans="1:21" s="88" customFormat="1" ht="16.5" thickBot="1">
      <c r="A44" s="621" t="s">
        <v>1089</v>
      </c>
      <c r="B44" s="637"/>
      <c r="C44" s="637"/>
      <c r="D44" s="622"/>
      <c r="E44" s="622"/>
      <c r="F44" s="622"/>
      <c r="G44" s="622"/>
      <c r="H44" s="622"/>
      <c r="I44" s="622"/>
      <c r="J44" s="622"/>
      <c r="K44" s="622"/>
      <c r="L44" s="622"/>
      <c r="M44" s="622"/>
      <c r="N44" s="622"/>
      <c r="O44" s="627"/>
      <c r="P44" s="632"/>
      <c r="Q44" s="632"/>
    </row>
    <row r="45" spans="1:21">
      <c r="A45" s="625"/>
      <c r="B45" s="651"/>
      <c r="C45" s="651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88"/>
      <c r="Q45" s="88"/>
      <c r="R45" s="88"/>
      <c r="S45" s="88"/>
    </row>
    <row r="46" spans="1:21" ht="16.5" thickBot="1">
      <c r="A46" s="611" t="s">
        <v>278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88"/>
      <c r="Q46" s="88"/>
      <c r="R46" s="88"/>
      <c r="S46" s="88"/>
    </row>
    <row r="47" spans="1:21">
      <c r="A47" s="815" t="s">
        <v>272</v>
      </c>
      <c r="B47" s="818" t="s">
        <v>280</v>
      </c>
      <c r="C47" s="818"/>
      <c r="D47" s="818"/>
      <c r="E47" s="818"/>
      <c r="F47" s="818"/>
      <c r="G47" s="818"/>
      <c r="H47" s="818"/>
      <c r="I47" s="818"/>
      <c r="J47" s="818"/>
      <c r="K47" s="818"/>
      <c r="L47" s="818"/>
      <c r="M47" s="818"/>
      <c r="N47" s="818"/>
      <c r="O47" s="819"/>
      <c r="P47" s="88"/>
      <c r="Q47" s="88"/>
      <c r="R47" s="623"/>
      <c r="S47" s="623"/>
    </row>
    <row r="48" spans="1:21">
      <c r="A48" s="816"/>
      <c r="B48" s="817">
        <v>0</v>
      </c>
      <c r="C48" s="817"/>
      <c r="D48" s="817">
        <v>1</v>
      </c>
      <c r="E48" s="817"/>
      <c r="F48" s="817">
        <v>2</v>
      </c>
      <c r="G48" s="817"/>
      <c r="H48" s="817">
        <v>3</v>
      </c>
      <c r="I48" s="817"/>
      <c r="J48" s="817">
        <v>4</v>
      </c>
      <c r="K48" s="817"/>
      <c r="L48" s="817">
        <v>5</v>
      </c>
      <c r="M48" s="817"/>
      <c r="N48" s="817" t="s">
        <v>281</v>
      </c>
      <c r="O48" s="820"/>
      <c r="P48" s="629"/>
      <c r="Q48" s="629"/>
    </row>
    <row r="49" spans="1:17" ht="35.25" customHeight="1">
      <c r="A49" s="816"/>
      <c r="B49" s="615" t="s">
        <v>282</v>
      </c>
      <c r="C49" s="615" t="s">
        <v>277</v>
      </c>
      <c r="D49" s="615" t="s">
        <v>282</v>
      </c>
      <c r="E49" s="615" t="s">
        <v>277</v>
      </c>
      <c r="F49" s="615" t="s">
        <v>282</v>
      </c>
      <c r="G49" s="615" t="s">
        <v>277</v>
      </c>
      <c r="H49" s="615" t="s">
        <v>282</v>
      </c>
      <c r="I49" s="615" t="s">
        <v>277</v>
      </c>
      <c r="J49" s="615" t="s">
        <v>282</v>
      </c>
      <c r="K49" s="615" t="s">
        <v>277</v>
      </c>
      <c r="L49" s="615" t="s">
        <v>282</v>
      </c>
      <c r="M49" s="615" t="s">
        <v>277</v>
      </c>
      <c r="N49" s="615" t="s">
        <v>282</v>
      </c>
      <c r="O49" s="616" t="s">
        <v>277</v>
      </c>
      <c r="P49" s="630"/>
      <c r="Q49" s="630"/>
    </row>
    <row r="50" spans="1:17">
      <c r="A50" s="675" t="s">
        <v>283</v>
      </c>
      <c r="B50" s="676"/>
      <c r="C50" s="676"/>
      <c r="D50" s="676"/>
      <c r="E50" s="676"/>
      <c r="F50" s="676"/>
      <c r="G50" s="676"/>
      <c r="H50" s="676"/>
      <c r="I50" s="676"/>
      <c r="J50" s="676"/>
      <c r="K50" s="676"/>
      <c r="L50" s="676"/>
      <c r="M50" s="676"/>
      <c r="N50" s="676"/>
      <c r="O50" s="677"/>
      <c r="P50" s="632"/>
      <c r="Q50" s="632"/>
    </row>
    <row r="51" spans="1:17">
      <c r="A51" s="675" t="s">
        <v>1088</v>
      </c>
      <c r="B51" s="676"/>
      <c r="C51" s="676"/>
      <c r="D51" s="676"/>
      <c r="E51" s="676"/>
      <c r="F51" s="676"/>
      <c r="G51" s="676"/>
      <c r="H51" s="676"/>
      <c r="I51" s="676"/>
      <c r="J51" s="676"/>
      <c r="K51" s="676"/>
      <c r="L51" s="676"/>
      <c r="M51" s="676"/>
      <c r="N51" s="619"/>
      <c r="O51" s="626"/>
      <c r="P51" s="632"/>
      <c r="Q51" s="632"/>
    </row>
    <row r="52" spans="1:17">
      <c r="A52" s="620" t="s">
        <v>1087</v>
      </c>
      <c r="B52" s="634"/>
      <c r="C52" s="634"/>
      <c r="D52" s="634"/>
      <c r="E52" s="634"/>
      <c r="F52" s="634"/>
      <c r="G52" s="634"/>
      <c r="H52" s="634"/>
      <c r="I52" s="634"/>
      <c r="J52" s="634"/>
      <c r="K52" s="634"/>
      <c r="L52" s="619"/>
      <c r="M52" s="619"/>
      <c r="N52" s="619"/>
      <c r="O52" s="626"/>
      <c r="P52" s="632"/>
      <c r="Q52" s="632"/>
    </row>
    <row r="53" spans="1:17">
      <c r="A53" s="620" t="s">
        <v>1086</v>
      </c>
      <c r="B53" s="634"/>
      <c r="C53" s="634"/>
      <c r="D53" s="634"/>
      <c r="E53" s="634"/>
      <c r="F53" s="634"/>
      <c r="G53" s="634"/>
      <c r="H53" s="634"/>
      <c r="I53" s="634"/>
      <c r="J53" s="619"/>
      <c r="K53" s="619"/>
      <c r="L53" s="619"/>
      <c r="M53" s="619"/>
      <c r="N53" s="619"/>
      <c r="O53" s="626"/>
      <c r="P53" s="632"/>
      <c r="Q53" s="632"/>
    </row>
    <row r="54" spans="1:17">
      <c r="A54" s="620" t="s">
        <v>1085</v>
      </c>
      <c r="B54" s="634"/>
      <c r="C54" s="634"/>
      <c r="D54" s="634"/>
      <c r="E54" s="634"/>
      <c r="F54" s="634"/>
      <c r="G54" s="634"/>
      <c r="H54" s="619"/>
      <c r="I54" s="619"/>
      <c r="J54" s="619"/>
      <c r="K54" s="619"/>
      <c r="L54" s="619"/>
      <c r="M54" s="619"/>
      <c r="N54" s="619"/>
      <c r="O54" s="626"/>
      <c r="P54" s="632"/>
      <c r="Q54" s="632"/>
    </row>
    <row r="55" spans="1:17">
      <c r="A55" s="620" t="s">
        <v>1084</v>
      </c>
      <c r="B55" s="634"/>
      <c r="C55" s="634"/>
      <c r="D55" s="634"/>
      <c r="E55" s="634"/>
      <c r="F55" s="619"/>
      <c r="G55" s="619"/>
      <c r="H55" s="619"/>
      <c r="I55" s="619"/>
      <c r="J55" s="619"/>
      <c r="K55" s="619"/>
      <c r="L55" s="619"/>
      <c r="M55" s="619"/>
      <c r="N55" s="619"/>
      <c r="O55" s="626"/>
      <c r="P55" s="632"/>
      <c r="Q55" s="632"/>
    </row>
    <row r="56" spans="1:17" ht="16.5" thickBot="1">
      <c r="A56" s="621" t="s">
        <v>1089</v>
      </c>
      <c r="B56" s="637"/>
      <c r="C56" s="637"/>
      <c r="D56" s="622"/>
      <c r="E56" s="622"/>
      <c r="F56" s="622"/>
      <c r="G56" s="622"/>
      <c r="H56" s="622"/>
      <c r="I56" s="622"/>
      <c r="J56" s="622"/>
      <c r="K56" s="622"/>
      <c r="L56" s="622"/>
      <c r="M56" s="622"/>
      <c r="N56" s="622"/>
      <c r="O56" s="627"/>
      <c r="P56" s="632"/>
      <c r="Q56" s="632"/>
    </row>
    <row r="57" spans="1:17" ht="15" customHeight="1">
      <c r="G57" s="631"/>
    </row>
    <row r="58" spans="1:17">
      <c r="A58" s="640" t="s">
        <v>1080</v>
      </c>
      <c r="B58" s="343"/>
      <c r="C58" s="342" t="s">
        <v>1078</v>
      </c>
      <c r="D58" s="641"/>
      <c r="E58" s="641"/>
      <c r="F58" s="641"/>
      <c r="G58" s="641"/>
      <c r="H58" s="641"/>
      <c r="I58" s="642" t="s">
        <v>1076</v>
      </c>
      <c r="P58" s="643"/>
    </row>
    <row r="59" spans="1:17">
      <c r="G59" s="631"/>
    </row>
    <row r="60" spans="1:17">
      <c r="G60" s="631"/>
    </row>
    <row r="61" spans="1:17">
      <c r="G61" s="631"/>
    </row>
    <row r="62" spans="1:17">
      <c r="G62" s="631"/>
    </row>
    <row r="63" spans="1:17">
      <c r="G63" s="631"/>
    </row>
    <row r="64" spans="1:17">
      <c r="G64" s="631"/>
    </row>
    <row r="65" spans="7:7">
      <c r="G65" s="631"/>
    </row>
    <row r="66" spans="7:7">
      <c r="G66" s="631"/>
    </row>
    <row r="67" spans="7:7">
      <c r="G67" s="631"/>
    </row>
    <row r="68" spans="7:7">
      <c r="G68" s="631"/>
    </row>
    <row r="69" spans="7:7">
      <c r="G69" s="631"/>
    </row>
    <row r="70" spans="7:7">
      <c r="G70" s="631"/>
    </row>
    <row r="71" spans="7:7">
      <c r="G71" s="631"/>
    </row>
    <row r="72" spans="7:7">
      <c r="G72" s="631"/>
    </row>
    <row r="73" spans="7:7">
      <c r="G73" s="631"/>
    </row>
    <row r="74" spans="7:7">
      <c r="G74" s="631"/>
    </row>
    <row r="75" spans="7:7">
      <c r="G75" s="631"/>
    </row>
    <row r="76" spans="7:7">
      <c r="G76" s="631"/>
    </row>
    <row r="77" spans="7:7">
      <c r="G77" s="631"/>
    </row>
    <row r="78" spans="7:7">
      <c r="G78" s="631"/>
    </row>
    <row r="79" spans="7:7">
      <c r="G79" s="631"/>
    </row>
    <row r="80" spans="7:7">
      <c r="G80" s="631"/>
    </row>
    <row r="81" spans="7:7">
      <c r="G81" s="631"/>
    </row>
    <row r="82" spans="7:7">
      <c r="G82" s="631"/>
    </row>
    <row r="83" spans="7:7">
      <c r="G83" s="631"/>
    </row>
    <row r="84" spans="7:7">
      <c r="G84" s="631"/>
    </row>
    <row r="85" spans="7:7">
      <c r="G85" s="631"/>
    </row>
    <row r="86" spans="7:7">
      <c r="G86" s="631"/>
    </row>
    <row r="87" spans="7:7">
      <c r="G87" s="631"/>
    </row>
    <row r="88" spans="7:7">
      <c r="G88" s="631"/>
    </row>
    <row r="89" spans="7:7">
      <c r="G89" s="631"/>
    </row>
    <row r="90" spans="7:7">
      <c r="G90" s="631"/>
    </row>
    <row r="91" spans="7:7">
      <c r="G91" s="631"/>
    </row>
    <row r="92" spans="7:7">
      <c r="G92" s="631"/>
    </row>
    <row r="93" spans="7:7">
      <c r="G93" s="631"/>
    </row>
    <row r="94" spans="7:7">
      <c r="G94" s="631"/>
    </row>
    <row r="95" spans="7:7">
      <c r="G95" s="631"/>
    </row>
    <row r="96" spans="7:7">
      <c r="G96" s="631"/>
    </row>
    <row r="97" spans="7:7">
      <c r="G97" s="631"/>
    </row>
    <row r="98" spans="7:7">
      <c r="G98" s="631"/>
    </row>
    <row r="99" spans="7:7">
      <c r="G99" s="631"/>
    </row>
    <row r="100" spans="7:7">
      <c r="G100" s="631"/>
    </row>
    <row r="101" spans="7:7">
      <c r="G101" s="631"/>
    </row>
    <row r="102" spans="7:7">
      <c r="G102" s="631"/>
    </row>
    <row r="103" spans="7:7">
      <c r="G103" s="631"/>
    </row>
    <row r="104" spans="7:7">
      <c r="G104" s="631"/>
    </row>
    <row r="105" spans="7:7">
      <c r="G105" s="631"/>
    </row>
    <row r="106" spans="7:7">
      <c r="G106" s="631"/>
    </row>
    <row r="107" spans="7:7">
      <c r="G107" s="631"/>
    </row>
    <row r="108" spans="7:7">
      <c r="G108" s="631"/>
    </row>
    <row r="109" spans="7:7">
      <c r="G109" s="631"/>
    </row>
    <row r="110" spans="7:7">
      <c r="G110" s="631"/>
    </row>
    <row r="111" spans="7:7">
      <c r="G111" s="631"/>
    </row>
    <row r="112" spans="7:7">
      <c r="G112" s="631"/>
    </row>
    <row r="113" spans="7:7">
      <c r="G113" s="631"/>
    </row>
    <row r="114" spans="7:7">
      <c r="G114" s="631"/>
    </row>
    <row r="115" spans="7:7">
      <c r="G115" s="631"/>
    </row>
    <row r="116" spans="7:7">
      <c r="G116" s="631"/>
    </row>
    <row r="117" spans="7:7">
      <c r="G117" s="631"/>
    </row>
    <row r="118" spans="7:7">
      <c r="G118" s="631"/>
    </row>
    <row r="119" spans="7:7">
      <c r="G119" s="631"/>
    </row>
    <row r="120" spans="7:7">
      <c r="G120" s="631"/>
    </row>
    <row r="121" spans="7:7">
      <c r="G121" s="631"/>
    </row>
    <row r="122" spans="7:7">
      <c r="G122" s="631"/>
    </row>
    <row r="123" spans="7:7">
      <c r="G123" s="631"/>
    </row>
    <row r="124" spans="7:7">
      <c r="G124" s="631"/>
    </row>
    <row r="125" spans="7:7">
      <c r="G125" s="631"/>
    </row>
    <row r="126" spans="7:7">
      <c r="G126" s="631"/>
    </row>
    <row r="127" spans="7:7">
      <c r="G127" s="631"/>
    </row>
    <row r="128" spans="7:7">
      <c r="G128" s="631"/>
    </row>
    <row r="129" spans="7:7">
      <c r="G129" s="631"/>
    </row>
    <row r="130" spans="7:7">
      <c r="G130" s="631"/>
    </row>
    <row r="131" spans="7:7">
      <c r="G131" s="631"/>
    </row>
    <row r="132" spans="7:7">
      <c r="G132" s="631"/>
    </row>
  </sheetData>
  <sheetProtection algorithmName="SHA-512" hashValue="g9oiQi4wQ1TlT9HnjO6q4i5QmqAR63S8nz2dLdtgdeCd3vKbIZW8XMYy0QTrDOED7fomYflvpsDcQ+8bkVYO0Q==" saltValue="bGfZQ4rAIBtbt/V6ajEnLA==" spinCount="100000" sheet="1" objects="1" scenarios="1"/>
  <mergeCells count="43">
    <mergeCell ref="A20:A22"/>
    <mergeCell ref="T20:U21"/>
    <mergeCell ref="T6:U7"/>
    <mergeCell ref="A6:A8"/>
    <mergeCell ref="J7:K7"/>
    <mergeCell ref="F7:G7"/>
    <mergeCell ref="H7:I7"/>
    <mergeCell ref="B7:C7"/>
    <mergeCell ref="R7:S7"/>
    <mergeCell ref="B6:S6"/>
    <mergeCell ref="N7:O7"/>
    <mergeCell ref="P7:Q7"/>
    <mergeCell ref="N21:O21"/>
    <mergeCell ref="P21:Q21"/>
    <mergeCell ref="J21:K21"/>
    <mergeCell ref="L21:M21"/>
    <mergeCell ref="B20:S20"/>
    <mergeCell ref="J36:K36"/>
    <mergeCell ref="L36:M36"/>
    <mergeCell ref="N36:O36"/>
    <mergeCell ref="D7:E7"/>
    <mergeCell ref="L7:M7"/>
    <mergeCell ref="B21:C21"/>
    <mergeCell ref="D21:E21"/>
    <mergeCell ref="F21:G21"/>
    <mergeCell ref="H21:I21"/>
    <mergeCell ref="R21:S21"/>
    <mergeCell ref="A2:U2"/>
    <mergeCell ref="A47:A49"/>
    <mergeCell ref="B48:C48"/>
    <mergeCell ref="D48:E48"/>
    <mergeCell ref="F48:G48"/>
    <mergeCell ref="B47:O47"/>
    <mergeCell ref="H48:I48"/>
    <mergeCell ref="N48:O48"/>
    <mergeCell ref="J48:K48"/>
    <mergeCell ref="L48:M48"/>
    <mergeCell ref="A35:A37"/>
    <mergeCell ref="B36:C36"/>
    <mergeCell ref="D36:E36"/>
    <mergeCell ref="F36:G36"/>
    <mergeCell ref="B35:O35"/>
    <mergeCell ref="H36:I36"/>
  </mergeCells>
  <phoneticPr fontId="0" type="noConversion"/>
  <printOptions horizontalCentered="1"/>
  <pageMargins left="0.27559055118110237" right="0.27559055118110237" top="0.44" bottom="0.52" header="0.19685039370078741" footer="0.23622047244094491"/>
  <pageSetup paperSize="9" scale="53" orientation="landscape" horizontalDpi="4294967292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indexed="22"/>
  </sheetPr>
  <dimension ref="A1:BL43"/>
  <sheetViews>
    <sheetView view="pageBreakPreview" zoomScale="70" zoomScaleNormal="100" zoomScaleSheetLayoutView="70" workbookViewId="0">
      <selection activeCell="B16" sqref="B16"/>
    </sheetView>
  </sheetViews>
  <sheetFormatPr defaultColWidth="9.140625" defaultRowHeight="15.75"/>
  <cols>
    <col min="1" max="1" width="61.140625" style="397" customWidth="1"/>
    <col min="2" max="2" width="14.42578125" style="397" customWidth="1"/>
    <col min="3" max="64" width="16.7109375" style="397" customWidth="1"/>
    <col min="65" max="16384" width="9.140625" style="397"/>
  </cols>
  <sheetData>
    <row r="1" spans="1:64" s="396" customFormat="1">
      <c r="A1" s="228" t="str">
        <f>"застраховател: "&amp;Navig!B2</f>
        <v>застраховател: Наименование</v>
      </c>
      <c r="B1" s="228"/>
      <c r="W1" s="406"/>
      <c r="X1" s="406"/>
    </row>
    <row r="2" spans="1:64" s="396" customFormat="1" ht="15.75" customHeight="1"/>
    <row r="3" spans="1:64" ht="15.75" customHeight="1">
      <c r="A3" s="825" t="str">
        <f>"Справка ГО.12.1: Сключени сделки при правото на установяване или свободата на предоставяне на услуги на територията на ЕИП за периода от 01.01 до края на "&amp;Navig!B3&amp;" година"</f>
        <v>Справка ГО.12.1: Сключени сделки при правото на установяване или свободата на предоставяне на услуги на територията на ЕИП за периода от 01.01 до края на 2017 година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825"/>
      <c r="S3" s="825"/>
      <c r="T3" s="825"/>
      <c r="U3" s="825"/>
      <c r="V3" s="825"/>
      <c r="W3" s="825"/>
      <c r="X3" s="825"/>
      <c r="Y3" s="825"/>
      <c r="Z3" s="825"/>
      <c r="AA3" s="825"/>
      <c r="AB3" s="825"/>
      <c r="AC3" s="825"/>
      <c r="AD3" s="825"/>
      <c r="AE3" s="825"/>
      <c r="AF3" s="825"/>
      <c r="AG3" s="825"/>
      <c r="AH3" s="825"/>
      <c r="AI3" s="825"/>
      <c r="AJ3" s="825"/>
      <c r="AK3" s="825"/>
      <c r="AL3" s="825"/>
      <c r="AM3" s="825"/>
      <c r="AN3" s="825"/>
      <c r="AO3" s="825"/>
      <c r="AP3" s="825"/>
      <c r="AQ3" s="825"/>
      <c r="AR3" s="825"/>
      <c r="AS3" s="825"/>
      <c r="AT3" s="825"/>
      <c r="AU3" s="825"/>
      <c r="AV3" s="825"/>
      <c r="AW3" s="825"/>
      <c r="AX3" s="825"/>
      <c r="AY3" s="825"/>
      <c r="AZ3" s="825"/>
      <c r="BA3" s="825"/>
      <c r="BB3" s="825"/>
      <c r="BC3" s="825"/>
      <c r="BD3" s="825"/>
      <c r="BE3" s="825"/>
      <c r="BF3" s="825"/>
      <c r="BG3" s="825"/>
      <c r="BH3" s="825"/>
      <c r="BI3" s="825"/>
      <c r="BJ3" s="825"/>
      <c r="BK3" s="825"/>
      <c r="BL3" s="825"/>
    </row>
    <row r="4" spans="1:64">
      <c r="A4" s="420"/>
      <c r="B4" s="420"/>
      <c r="C4" s="420"/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  <c r="O4" s="420"/>
      <c r="P4" s="420"/>
      <c r="Q4" s="420"/>
      <c r="R4" s="420"/>
      <c r="S4" s="420"/>
      <c r="T4" s="420"/>
      <c r="U4" s="420"/>
      <c r="V4" s="420"/>
      <c r="W4" s="420"/>
      <c r="X4" s="420"/>
      <c r="Y4" s="420"/>
      <c r="Z4" s="420"/>
      <c r="AA4" s="420"/>
      <c r="AB4" s="420"/>
      <c r="AC4" s="420"/>
      <c r="AD4" s="420"/>
      <c r="AE4" s="420"/>
      <c r="AF4" s="420"/>
      <c r="AG4" s="420"/>
      <c r="AH4" s="420"/>
      <c r="AI4" s="420"/>
      <c r="AJ4" s="420"/>
      <c r="AK4" s="420"/>
      <c r="AL4" s="420"/>
      <c r="AM4" s="420"/>
      <c r="AN4" s="420"/>
      <c r="AO4" s="420"/>
      <c r="AP4" s="420"/>
      <c r="AQ4" s="420"/>
      <c r="AR4" s="420"/>
      <c r="AS4" s="420"/>
      <c r="AT4" s="420"/>
      <c r="AU4" s="420"/>
      <c r="AV4" s="420"/>
      <c r="AW4" s="420"/>
      <c r="AX4" s="420"/>
      <c r="AY4" s="420"/>
      <c r="AZ4" s="420"/>
      <c r="BA4" s="420"/>
      <c r="BB4" s="420"/>
      <c r="BC4" s="420"/>
      <c r="BD4" s="420"/>
      <c r="BE4" s="420"/>
      <c r="BF4" s="420"/>
      <c r="BG4" s="420"/>
      <c r="BH4" s="420"/>
      <c r="BI4" s="420"/>
      <c r="BJ4" s="420"/>
      <c r="BK4" s="420"/>
      <c r="BL4" s="420"/>
    </row>
    <row r="5" spans="1:64" ht="15.75" customHeight="1">
      <c r="A5" s="826" t="s">
        <v>1210</v>
      </c>
      <c r="B5" s="836" t="s">
        <v>893</v>
      </c>
      <c r="C5" s="837"/>
      <c r="D5" s="837"/>
      <c r="E5" s="837"/>
      <c r="F5" s="837"/>
      <c r="G5" s="837"/>
      <c r="H5" s="837"/>
      <c r="I5" s="837"/>
      <c r="J5" s="837"/>
      <c r="K5" s="837"/>
      <c r="L5" s="837"/>
      <c r="M5" s="837"/>
      <c r="N5" s="837"/>
      <c r="O5" s="837"/>
      <c r="P5" s="837"/>
      <c r="Q5" s="837"/>
      <c r="R5" s="837"/>
      <c r="S5" s="837"/>
      <c r="T5" s="837"/>
      <c r="U5" s="837"/>
      <c r="V5" s="837"/>
      <c r="W5" s="837"/>
      <c r="X5" s="837"/>
      <c r="Y5" s="837"/>
      <c r="Z5" s="837"/>
      <c r="AA5" s="837"/>
      <c r="AB5" s="837"/>
      <c r="AC5" s="837"/>
      <c r="AD5" s="837"/>
      <c r="AE5" s="837"/>
      <c r="AF5" s="837"/>
      <c r="AG5" s="837"/>
      <c r="AH5" s="837"/>
      <c r="AI5" s="837"/>
      <c r="AJ5" s="837"/>
      <c r="AK5" s="837"/>
      <c r="AL5" s="837"/>
      <c r="AM5" s="837"/>
      <c r="AN5" s="837"/>
      <c r="AO5" s="837"/>
      <c r="AP5" s="837"/>
      <c r="AQ5" s="837"/>
      <c r="AR5" s="837"/>
      <c r="AS5" s="837"/>
      <c r="AT5" s="837"/>
      <c r="AU5" s="837"/>
      <c r="AV5" s="837"/>
      <c r="AW5" s="837"/>
      <c r="AX5" s="837"/>
      <c r="AY5" s="837"/>
      <c r="AZ5" s="837"/>
      <c r="BA5" s="837"/>
      <c r="BB5" s="837"/>
      <c r="BC5" s="837"/>
      <c r="BD5" s="837"/>
      <c r="BE5" s="838"/>
      <c r="BF5" s="826" t="s">
        <v>75</v>
      </c>
      <c r="BG5" s="826"/>
      <c r="BH5" s="826"/>
      <c r="BI5" s="826"/>
      <c r="BJ5" s="826"/>
      <c r="BK5" s="826"/>
      <c r="BL5" s="826"/>
    </row>
    <row r="6" spans="1:64" ht="15.75" customHeight="1">
      <c r="A6" s="826"/>
      <c r="B6" s="829" t="s">
        <v>894</v>
      </c>
      <c r="C6" s="830"/>
      <c r="D6" s="830"/>
      <c r="E6" s="830"/>
      <c r="F6" s="830"/>
      <c r="G6" s="830"/>
      <c r="H6" s="831"/>
      <c r="I6" s="829" t="s">
        <v>894</v>
      </c>
      <c r="J6" s="830"/>
      <c r="K6" s="830"/>
      <c r="L6" s="830"/>
      <c r="M6" s="830"/>
      <c r="N6" s="830"/>
      <c r="O6" s="831"/>
      <c r="P6" s="829" t="s">
        <v>894</v>
      </c>
      <c r="Q6" s="830"/>
      <c r="R6" s="830"/>
      <c r="S6" s="830"/>
      <c r="T6" s="830"/>
      <c r="U6" s="830"/>
      <c r="V6" s="831"/>
      <c r="W6" s="829" t="s">
        <v>894</v>
      </c>
      <c r="X6" s="830"/>
      <c r="Y6" s="830"/>
      <c r="Z6" s="830"/>
      <c r="AA6" s="830"/>
      <c r="AB6" s="830"/>
      <c r="AC6" s="831"/>
      <c r="AD6" s="829" t="s">
        <v>894</v>
      </c>
      <c r="AE6" s="830"/>
      <c r="AF6" s="830"/>
      <c r="AG6" s="830"/>
      <c r="AH6" s="830"/>
      <c r="AI6" s="830"/>
      <c r="AJ6" s="831"/>
      <c r="AK6" s="829" t="s">
        <v>894</v>
      </c>
      <c r="AL6" s="830"/>
      <c r="AM6" s="830"/>
      <c r="AN6" s="830"/>
      <c r="AO6" s="830"/>
      <c r="AP6" s="830"/>
      <c r="AQ6" s="831"/>
      <c r="AR6" s="829" t="s">
        <v>894</v>
      </c>
      <c r="AS6" s="830"/>
      <c r="AT6" s="830"/>
      <c r="AU6" s="830"/>
      <c r="AV6" s="830"/>
      <c r="AW6" s="830"/>
      <c r="AX6" s="831"/>
      <c r="AY6" s="832" t="s">
        <v>895</v>
      </c>
      <c r="AZ6" s="833"/>
      <c r="BA6" s="833"/>
      <c r="BB6" s="833"/>
      <c r="BC6" s="833"/>
      <c r="BD6" s="833"/>
      <c r="BE6" s="834"/>
      <c r="BF6" s="826"/>
      <c r="BG6" s="826"/>
      <c r="BH6" s="826"/>
      <c r="BI6" s="826"/>
      <c r="BJ6" s="826"/>
      <c r="BK6" s="826"/>
      <c r="BL6" s="826"/>
    </row>
    <row r="7" spans="1:64" ht="47.25">
      <c r="A7" s="826"/>
      <c r="B7" s="726" t="s">
        <v>898</v>
      </c>
      <c r="C7" s="167" t="s">
        <v>896</v>
      </c>
      <c r="D7" s="113" t="s">
        <v>1118</v>
      </c>
      <c r="E7" s="113" t="s">
        <v>897</v>
      </c>
      <c r="F7" s="113" t="s">
        <v>703</v>
      </c>
      <c r="G7" s="113" t="s">
        <v>698</v>
      </c>
      <c r="H7" s="113" t="s">
        <v>1179</v>
      </c>
      <c r="I7" s="113" t="s">
        <v>898</v>
      </c>
      <c r="J7" s="167" t="s">
        <v>896</v>
      </c>
      <c r="K7" s="113" t="s">
        <v>1118</v>
      </c>
      <c r="L7" s="113" t="s">
        <v>897</v>
      </c>
      <c r="M7" s="113" t="s">
        <v>703</v>
      </c>
      <c r="N7" s="113" t="s">
        <v>698</v>
      </c>
      <c r="O7" s="113" t="s">
        <v>1179</v>
      </c>
      <c r="P7" s="113" t="s">
        <v>898</v>
      </c>
      <c r="Q7" s="167" t="s">
        <v>896</v>
      </c>
      <c r="R7" s="113" t="s">
        <v>1118</v>
      </c>
      <c r="S7" s="113" t="s">
        <v>897</v>
      </c>
      <c r="T7" s="113" t="s">
        <v>703</v>
      </c>
      <c r="U7" s="113" t="s">
        <v>698</v>
      </c>
      <c r="V7" s="113" t="s">
        <v>1179</v>
      </c>
      <c r="W7" s="113" t="s">
        <v>898</v>
      </c>
      <c r="X7" s="167" t="s">
        <v>896</v>
      </c>
      <c r="Y7" s="113" t="s">
        <v>1118</v>
      </c>
      <c r="Z7" s="113" t="s">
        <v>897</v>
      </c>
      <c r="AA7" s="113" t="s">
        <v>703</v>
      </c>
      <c r="AB7" s="113" t="s">
        <v>698</v>
      </c>
      <c r="AC7" s="113" t="s">
        <v>1179</v>
      </c>
      <c r="AD7" s="113" t="s">
        <v>898</v>
      </c>
      <c r="AE7" s="167" t="s">
        <v>896</v>
      </c>
      <c r="AF7" s="113" t="s">
        <v>1118</v>
      </c>
      <c r="AG7" s="113" t="s">
        <v>897</v>
      </c>
      <c r="AH7" s="113" t="s">
        <v>703</v>
      </c>
      <c r="AI7" s="113" t="s">
        <v>698</v>
      </c>
      <c r="AJ7" s="113" t="s">
        <v>1179</v>
      </c>
      <c r="AK7" s="113" t="s">
        <v>898</v>
      </c>
      <c r="AL7" s="167" t="s">
        <v>896</v>
      </c>
      <c r="AM7" s="113" t="s">
        <v>1118</v>
      </c>
      <c r="AN7" s="113" t="s">
        <v>897</v>
      </c>
      <c r="AO7" s="113" t="s">
        <v>703</v>
      </c>
      <c r="AP7" s="113" t="s">
        <v>698</v>
      </c>
      <c r="AQ7" s="113" t="s">
        <v>1179</v>
      </c>
      <c r="AR7" s="113" t="s">
        <v>898</v>
      </c>
      <c r="AS7" s="167" t="s">
        <v>896</v>
      </c>
      <c r="AT7" s="113" t="s">
        <v>1118</v>
      </c>
      <c r="AU7" s="113" t="s">
        <v>897</v>
      </c>
      <c r="AV7" s="113" t="s">
        <v>703</v>
      </c>
      <c r="AW7" s="113" t="s">
        <v>1180</v>
      </c>
      <c r="AX7" s="113" t="s">
        <v>1179</v>
      </c>
      <c r="AY7" s="113" t="s">
        <v>898</v>
      </c>
      <c r="AZ7" s="167" t="s">
        <v>896</v>
      </c>
      <c r="BA7" s="113" t="s">
        <v>1118</v>
      </c>
      <c r="BB7" s="113" t="s">
        <v>897</v>
      </c>
      <c r="BC7" s="113" t="s">
        <v>703</v>
      </c>
      <c r="BD7" s="113" t="s">
        <v>698</v>
      </c>
      <c r="BE7" s="113" t="s">
        <v>1179</v>
      </c>
      <c r="BF7" s="113" t="s">
        <v>898</v>
      </c>
      <c r="BG7" s="167" t="s">
        <v>896</v>
      </c>
      <c r="BH7" s="113" t="s">
        <v>1118</v>
      </c>
      <c r="BI7" s="113" t="s">
        <v>897</v>
      </c>
      <c r="BJ7" s="113" t="s">
        <v>703</v>
      </c>
      <c r="BK7" s="113" t="s">
        <v>698</v>
      </c>
      <c r="BL7" s="113" t="s">
        <v>1179</v>
      </c>
    </row>
    <row r="8" spans="1:64">
      <c r="A8" s="407" t="s">
        <v>1040</v>
      </c>
      <c r="B8" s="415"/>
      <c r="C8" s="413"/>
      <c r="D8" s="414"/>
      <c r="E8" s="414"/>
      <c r="F8" s="414"/>
      <c r="G8" s="414"/>
      <c r="H8" s="414"/>
      <c r="I8" s="415"/>
      <c r="J8" s="413"/>
      <c r="K8" s="414"/>
      <c r="L8" s="414"/>
      <c r="M8" s="414"/>
      <c r="N8" s="414"/>
      <c r="O8" s="414"/>
      <c r="P8" s="415"/>
      <c r="Q8" s="413"/>
      <c r="R8" s="414"/>
      <c r="S8" s="414"/>
      <c r="T8" s="414"/>
      <c r="U8" s="414"/>
      <c r="V8" s="414"/>
      <c r="W8" s="415"/>
      <c r="X8" s="413"/>
      <c r="Y8" s="414"/>
      <c r="Z8" s="414"/>
      <c r="AA8" s="414"/>
      <c r="AB8" s="414"/>
      <c r="AC8" s="414"/>
      <c r="AD8" s="415"/>
      <c r="AE8" s="413"/>
      <c r="AF8" s="414"/>
      <c r="AG8" s="414"/>
      <c r="AH8" s="414"/>
      <c r="AI8" s="414"/>
      <c r="AJ8" s="414"/>
      <c r="AK8" s="415"/>
      <c r="AL8" s="413"/>
      <c r="AM8" s="414"/>
      <c r="AN8" s="414"/>
      <c r="AO8" s="414"/>
      <c r="AP8" s="414"/>
      <c r="AQ8" s="414"/>
      <c r="AR8" s="415"/>
      <c r="AS8" s="413"/>
      <c r="AT8" s="414"/>
      <c r="AU8" s="414"/>
      <c r="AV8" s="414"/>
      <c r="AW8" s="414"/>
      <c r="AX8" s="414"/>
      <c r="AY8" s="415"/>
      <c r="AZ8" s="413"/>
      <c r="BA8" s="414"/>
      <c r="BB8" s="414"/>
      <c r="BC8" s="414"/>
      <c r="BD8" s="414"/>
      <c r="BE8" s="414"/>
      <c r="BF8" s="412">
        <f t="shared" ref="BF8:BL8" si="0">AY8+AR8+AK8+AD8+W8+P8+I8+B8</f>
        <v>0</v>
      </c>
      <c r="BG8" s="412">
        <f t="shared" si="0"/>
        <v>0</v>
      </c>
      <c r="BH8" s="412">
        <f t="shared" si="0"/>
        <v>0</v>
      </c>
      <c r="BI8" s="412">
        <f t="shared" si="0"/>
        <v>0</v>
      </c>
      <c r="BJ8" s="412">
        <f t="shared" si="0"/>
        <v>0</v>
      </c>
      <c r="BK8" s="412">
        <f t="shared" si="0"/>
        <v>0</v>
      </c>
      <c r="BL8" s="412">
        <f t="shared" si="0"/>
        <v>0</v>
      </c>
    </row>
    <row r="9" spans="1:64" ht="47.25">
      <c r="A9" s="407" t="s">
        <v>867</v>
      </c>
      <c r="B9" s="415"/>
      <c r="C9" s="415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  <c r="AD9" s="416"/>
      <c r="AE9" s="416"/>
      <c r="AF9" s="416"/>
      <c r="AG9" s="416"/>
      <c r="AH9" s="416"/>
      <c r="AI9" s="416"/>
      <c r="AJ9" s="416"/>
      <c r="AK9" s="416"/>
      <c r="AL9" s="416"/>
      <c r="AM9" s="416"/>
      <c r="AN9" s="416"/>
      <c r="AO9" s="416"/>
      <c r="AP9" s="416"/>
      <c r="AQ9" s="416"/>
      <c r="AR9" s="416"/>
      <c r="AS9" s="416"/>
      <c r="AT9" s="416"/>
      <c r="AU9" s="416"/>
      <c r="AV9" s="416"/>
      <c r="AW9" s="416"/>
      <c r="AX9" s="416"/>
      <c r="AY9" s="416"/>
      <c r="AZ9" s="416"/>
      <c r="BA9" s="416"/>
      <c r="BB9" s="416"/>
      <c r="BC9" s="416"/>
      <c r="BD9" s="416"/>
      <c r="BE9" s="416"/>
      <c r="BF9" s="412">
        <f t="shared" ref="BF9:BF37" si="1">AY9+AR9+AK9+AD9+W9+P9+I9+B9</f>
        <v>0</v>
      </c>
      <c r="BG9" s="412">
        <f t="shared" ref="BG9:BG37" si="2">AZ9+AS9+AL9+AE9+X9+Q9+J9+C9</f>
        <v>0</v>
      </c>
      <c r="BH9" s="412">
        <f t="shared" ref="BH9:BH37" si="3">BA9+AT9+AM9+AF9+Y9+R9+K9+D9</f>
        <v>0</v>
      </c>
      <c r="BI9" s="412">
        <f t="shared" ref="BI9:BI37" si="4">BB9+AU9+AN9+AG9+Z9+S9+L9+E9</f>
        <v>0</v>
      </c>
      <c r="BJ9" s="412">
        <f t="shared" ref="BJ9:BJ37" si="5">BC9+AV9+AO9+AH9+AA9+T9+M9+F9</f>
        <v>0</v>
      </c>
      <c r="BK9" s="412">
        <f t="shared" ref="BK9:BK37" si="6">BD9+AW9+AP9+AI9+AB9+U9+N9+G9</f>
        <v>0</v>
      </c>
      <c r="BL9" s="412">
        <f t="shared" ref="BL9:BL37" si="7">BE9+AX9+AQ9+AJ9+AC9+V9+O9+H9</f>
        <v>0</v>
      </c>
    </row>
    <row r="10" spans="1:64">
      <c r="A10" s="407" t="s">
        <v>1041</v>
      </c>
      <c r="B10" s="415"/>
      <c r="C10" s="415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  <c r="Y10" s="416"/>
      <c r="Z10" s="416"/>
      <c r="AA10" s="416"/>
      <c r="AB10" s="416"/>
      <c r="AC10" s="416"/>
      <c r="AD10" s="416"/>
      <c r="AE10" s="416"/>
      <c r="AF10" s="416"/>
      <c r="AG10" s="416"/>
      <c r="AH10" s="416"/>
      <c r="AI10" s="416"/>
      <c r="AJ10" s="416"/>
      <c r="AK10" s="416"/>
      <c r="AL10" s="416"/>
      <c r="AM10" s="416"/>
      <c r="AN10" s="416"/>
      <c r="AO10" s="416"/>
      <c r="AP10" s="416"/>
      <c r="AQ10" s="416"/>
      <c r="AR10" s="416"/>
      <c r="AS10" s="416"/>
      <c r="AT10" s="416"/>
      <c r="AU10" s="416"/>
      <c r="AV10" s="416"/>
      <c r="AW10" s="416"/>
      <c r="AX10" s="416"/>
      <c r="AY10" s="416"/>
      <c r="AZ10" s="416"/>
      <c r="BA10" s="416"/>
      <c r="BB10" s="416"/>
      <c r="BC10" s="416"/>
      <c r="BD10" s="416"/>
      <c r="BE10" s="416"/>
      <c r="BF10" s="412">
        <f t="shared" si="1"/>
        <v>0</v>
      </c>
      <c r="BG10" s="412">
        <f t="shared" si="2"/>
        <v>0</v>
      </c>
      <c r="BH10" s="412">
        <f t="shared" si="3"/>
        <v>0</v>
      </c>
      <c r="BI10" s="412">
        <f t="shared" si="4"/>
        <v>0</v>
      </c>
      <c r="BJ10" s="412">
        <f t="shared" si="5"/>
        <v>0</v>
      </c>
      <c r="BK10" s="412">
        <f t="shared" si="6"/>
        <v>0</v>
      </c>
      <c r="BL10" s="412">
        <f t="shared" si="7"/>
        <v>0</v>
      </c>
    </row>
    <row r="11" spans="1:64" ht="31.5">
      <c r="A11" s="407" t="s">
        <v>1042</v>
      </c>
      <c r="B11" s="415"/>
      <c r="C11" s="415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416"/>
      <c r="R11" s="416"/>
      <c r="S11" s="416"/>
      <c r="T11" s="416"/>
      <c r="U11" s="416"/>
      <c r="V11" s="416"/>
      <c r="W11" s="416"/>
      <c r="X11" s="416"/>
      <c r="Y11" s="416"/>
      <c r="Z11" s="416"/>
      <c r="AA11" s="416"/>
      <c r="AB11" s="416"/>
      <c r="AC11" s="416"/>
      <c r="AD11" s="416"/>
      <c r="AE11" s="416"/>
      <c r="AF11" s="416"/>
      <c r="AG11" s="416"/>
      <c r="AH11" s="416"/>
      <c r="AI11" s="416"/>
      <c r="AJ11" s="416"/>
      <c r="AK11" s="416"/>
      <c r="AL11" s="416"/>
      <c r="AM11" s="416"/>
      <c r="AN11" s="416"/>
      <c r="AO11" s="416"/>
      <c r="AP11" s="416"/>
      <c r="AQ11" s="416"/>
      <c r="AR11" s="416"/>
      <c r="AS11" s="416"/>
      <c r="AT11" s="416"/>
      <c r="AU11" s="416"/>
      <c r="AV11" s="416"/>
      <c r="AW11" s="416"/>
      <c r="AX11" s="416"/>
      <c r="AY11" s="416"/>
      <c r="AZ11" s="416"/>
      <c r="BA11" s="416"/>
      <c r="BB11" s="416"/>
      <c r="BC11" s="416"/>
      <c r="BD11" s="416"/>
      <c r="BE11" s="416"/>
      <c r="BF11" s="412">
        <f t="shared" si="1"/>
        <v>0</v>
      </c>
      <c r="BG11" s="412">
        <f t="shared" si="2"/>
        <v>0</v>
      </c>
      <c r="BH11" s="412">
        <f t="shared" si="3"/>
        <v>0</v>
      </c>
      <c r="BI11" s="412">
        <f t="shared" si="4"/>
        <v>0</v>
      </c>
      <c r="BJ11" s="412">
        <f t="shared" si="5"/>
        <v>0</v>
      </c>
      <c r="BK11" s="412">
        <f t="shared" si="6"/>
        <v>0</v>
      </c>
      <c r="BL11" s="412">
        <f t="shared" si="7"/>
        <v>0</v>
      </c>
    </row>
    <row r="12" spans="1:64">
      <c r="A12" s="407" t="s">
        <v>1043</v>
      </c>
      <c r="B12" s="415"/>
      <c r="C12" s="415"/>
      <c r="D12" s="416"/>
      <c r="E12" s="416"/>
      <c r="F12" s="416"/>
      <c r="G12" s="416"/>
      <c r="H12" s="416"/>
      <c r="I12" s="416"/>
      <c r="J12" s="416"/>
      <c r="K12" s="416"/>
      <c r="L12" s="416"/>
      <c r="M12" s="416"/>
      <c r="N12" s="416"/>
      <c r="O12" s="416"/>
      <c r="P12" s="416"/>
      <c r="Q12" s="416"/>
      <c r="R12" s="416"/>
      <c r="S12" s="416"/>
      <c r="T12" s="416"/>
      <c r="U12" s="416"/>
      <c r="V12" s="416"/>
      <c r="W12" s="416"/>
      <c r="X12" s="416"/>
      <c r="Y12" s="416"/>
      <c r="Z12" s="416"/>
      <c r="AA12" s="416"/>
      <c r="AB12" s="416"/>
      <c r="AC12" s="416"/>
      <c r="AD12" s="416"/>
      <c r="AE12" s="416"/>
      <c r="AF12" s="416"/>
      <c r="AG12" s="416"/>
      <c r="AH12" s="416"/>
      <c r="AI12" s="416"/>
      <c r="AJ12" s="416"/>
      <c r="AK12" s="416"/>
      <c r="AL12" s="416"/>
      <c r="AM12" s="416"/>
      <c r="AN12" s="416"/>
      <c r="AO12" s="416"/>
      <c r="AP12" s="416"/>
      <c r="AQ12" s="416"/>
      <c r="AR12" s="416"/>
      <c r="AS12" s="416"/>
      <c r="AT12" s="416"/>
      <c r="AU12" s="416"/>
      <c r="AV12" s="416"/>
      <c r="AW12" s="416"/>
      <c r="AX12" s="416"/>
      <c r="AY12" s="416"/>
      <c r="AZ12" s="416"/>
      <c r="BA12" s="416"/>
      <c r="BB12" s="416"/>
      <c r="BC12" s="416"/>
      <c r="BD12" s="416"/>
      <c r="BE12" s="416"/>
      <c r="BF12" s="412">
        <f t="shared" si="1"/>
        <v>0</v>
      </c>
      <c r="BG12" s="412">
        <f t="shared" si="2"/>
        <v>0</v>
      </c>
      <c r="BH12" s="412">
        <f t="shared" si="3"/>
        <v>0</v>
      </c>
      <c r="BI12" s="412">
        <f t="shared" si="4"/>
        <v>0</v>
      </c>
      <c r="BJ12" s="412">
        <f t="shared" si="5"/>
        <v>0</v>
      </c>
      <c r="BK12" s="412">
        <f t="shared" si="6"/>
        <v>0</v>
      </c>
      <c r="BL12" s="412">
        <f t="shared" si="7"/>
        <v>0</v>
      </c>
    </row>
    <row r="13" spans="1:64">
      <c r="A13" s="407" t="s">
        <v>1044</v>
      </c>
      <c r="B13" s="415"/>
      <c r="C13" s="415"/>
      <c r="D13" s="416"/>
      <c r="E13" s="416"/>
      <c r="F13" s="416"/>
      <c r="G13" s="416"/>
      <c r="H13" s="416"/>
      <c r="I13" s="416"/>
      <c r="J13" s="416"/>
      <c r="K13" s="416"/>
      <c r="L13" s="416"/>
      <c r="M13" s="416"/>
      <c r="N13" s="416"/>
      <c r="O13" s="416"/>
      <c r="P13" s="416"/>
      <c r="Q13" s="416"/>
      <c r="R13" s="416"/>
      <c r="S13" s="416"/>
      <c r="T13" s="416"/>
      <c r="U13" s="416"/>
      <c r="V13" s="416"/>
      <c r="W13" s="416"/>
      <c r="X13" s="416"/>
      <c r="Y13" s="416"/>
      <c r="Z13" s="416"/>
      <c r="AA13" s="416"/>
      <c r="AB13" s="416"/>
      <c r="AC13" s="416"/>
      <c r="AD13" s="416"/>
      <c r="AE13" s="416"/>
      <c r="AF13" s="416"/>
      <c r="AG13" s="416"/>
      <c r="AH13" s="416"/>
      <c r="AI13" s="416"/>
      <c r="AJ13" s="416"/>
      <c r="AK13" s="416"/>
      <c r="AL13" s="416"/>
      <c r="AM13" s="416"/>
      <c r="AN13" s="416"/>
      <c r="AO13" s="416"/>
      <c r="AP13" s="416"/>
      <c r="AQ13" s="416"/>
      <c r="AR13" s="416"/>
      <c r="AS13" s="416"/>
      <c r="AT13" s="416"/>
      <c r="AU13" s="416"/>
      <c r="AV13" s="416"/>
      <c r="AW13" s="416"/>
      <c r="AX13" s="416"/>
      <c r="AY13" s="416"/>
      <c r="AZ13" s="416"/>
      <c r="BA13" s="416"/>
      <c r="BB13" s="416"/>
      <c r="BC13" s="416"/>
      <c r="BD13" s="416"/>
      <c r="BE13" s="416"/>
      <c r="BF13" s="412">
        <f t="shared" si="1"/>
        <v>0</v>
      </c>
      <c r="BG13" s="412">
        <f t="shared" si="2"/>
        <v>0</v>
      </c>
      <c r="BH13" s="412">
        <f t="shared" si="3"/>
        <v>0</v>
      </c>
      <c r="BI13" s="412">
        <f t="shared" si="4"/>
        <v>0</v>
      </c>
      <c r="BJ13" s="412">
        <f t="shared" si="5"/>
        <v>0</v>
      </c>
      <c r="BK13" s="412">
        <f t="shared" si="6"/>
        <v>0</v>
      </c>
      <c r="BL13" s="412">
        <f t="shared" si="7"/>
        <v>0</v>
      </c>
    </row>
    <row r="14" spans="1:64">
      <c r="A14" s="407" t="s">
        <v>1045</v>
      </c>
      <c r="B14" s="415"/>
      <c r="C14" s="417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  <c r="W14" s="418"/>
      <c r="X14" s="418"/>
      <c r="Y14" s="418"/>
      <c r="Z14" s="418"/>
      <c r="AA14" s="418"/>
      <c r="AB14" s="418"/>
      <c r="AC14" s="418"/>
      <c r="AD14" s="418"/>
      <c r="AE14" s="418"/>
      <c r="AF14" s="418"/>
      <c r="AG14" s="418"/>
      <c r="AH14" s="418"/>
      <c r="AI14" s="418"/>
      <c r="AJ14" s="418"/>
      <c r="AK14" s="418"/>
      <c r="AL14" s="418"/>
      <c r="AM14" s="418"/>
      <c r="AN14" s="418"/>
      <c r="AO14" s="418"/>
      <c r="AP14" s="418"/>
      <c r="AQ14" s="418"/>
      <c r="AR14" s="418"/>
      <c r="AS14" s="418"/>
      <c r="AT14" s="418"/>
      <c r="AU14" s="418"/>
      <c r="AV14" s="418"/>
      <c r="AW14" s="418"/>
      <c r="AX14" s="418"/>
      <c r="AY14" s="418"/>
      <c r="AZ14" s="418"/>
      <c r="BA14" s="418"/>
      <c r="BB14" s="418"/>
      <c r="BC14" s="418"/>
      <c r="BD14" s="418"/>
      <c r="BE14" s="418"/>
      <c r="BF14" s="412">
        <f t="shared" si="1"/>
        <v>0</v>
      </c>
      <c r="BG14" s="412">
        <f t="shared" si="2"/>
        <v>0</v>
      </c>
      <c r="BH14" s="412">
        <f t="shared" si="3"/>
        <v>0</v>
      </c>
      <c r="BI14" s="412">
        <f t="shared" si="4"/>
        <v>0</v>
      </c>
      <c r="BJ14" s="412">
        <f t="shared" si="5"/>
        <v>0</v>
      </c>
      <c r="BK14" s="412">
        <f t="shared" si="6"/>
        <v>0</v>
      </c>
      <c r="BL14" s="412">
        <f t="shared" si="7"/>
        <v>0</v>
      </c>
    </row>
    <row r="15" spans="1:64">
      <c r="A15" s="407" t="s">
        <v>1046</v>
      </c>
      <c r="B15" s="415"/>
      <c r="C15" s="417"/>
      <c r="D15" s="418"/>
      <c r="E15" s="418"/>
      <c r="F15" s="418"/>
      <c r="G15" s="418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  <c r="W15" s="418"/>
      <c r="X15" s="418"/>
      <c r="Y15" s="418"/>
      <c r="Z15" s="418"/>
      <c r="AA15" s="418"/>
      <c r="AB15" s="418"/>
      <c r="AC15" s="418"/>
      <c r="AD15" s="418"/>
      <c r="AE15" s="418"/>
      <c r="AF15" s="418"/>
      <c r="AG15" s="418"/>
      <c r="AH15" s="418"/>
      <c r="AI15" s="418"/>
      <c r="AJ15" s="418"/>
      <c r="AK15" s="418"/>
      <c r="AL15" s="418"/>
      <c r="AM15" s="418"/>
      <c r="AN15" s="418"/>
      <c r="AO15" s="418"/>
      <c r="AP15" s="418"/>
      <c r="AQ15" s="418"/>
      <c r="AR15" s="418"/>
      <c r="AS15" s="418"/>
      <c r="AT15" s="418"/>
      <c r="AU15" s="418"/>
      <c r="AV15" s="418"/>
      <c r="AW15" s="418"/>
      <c r="AX15" s="418"/>
      <c r="AY15" s="418"/>
      <c r="AZ15" s="418"/>
      <c r="BA15" s="418"/>
      <c r="BB15" s="418"/>
      <c r="BC15" s="418"/>
      <c r="BD15" s="418"/>
      <c r="BE15" s="418"/>
      <c r="BF15" s="412">
        <f t="shared" si="1"/>
        <v>0</v>
      </c>
      <c r="BG15" s="412">
        <f t="shared" si="2"/>
        <v>0</v>
      </c>
      <c r="BH15" s="412">
        <f t="shared" si="3"/>
        <v>0</v>
      </c>
      <c r="BI15" s="412">
        <f t="shared" si="4"/>
        <v>0</v>
      </c>
      <c r="BJ15" s="412">
        <f t="shared" si="5"/>
        <v>0</v>
      </c>
      <c r="BK15" s="412">
        <f t="shared" si="6"/>
        <v>0</v>
      </c>
      <c r="BL15" s="412">
        <f t="shared" si="7"/>
        <v>0</v>
      </c>
    </row>
    <row r="16" spans="1:64">
      <c r="A16" s="407" t="s">
        <v>1047</v>
      </c>
      <c r="B16" s="103">
        <f>SUM(B17:B20)</f>
        <v>0</v>
      </c>
      <c r="C16" s="103">
        <f>SUM(C17:C20)</f>
        <v>0</v>
      </c>
      <c r="D16" s="103">
        <f t="shared" ref="D16:BE16" si="8">SUM(D17:D20)</f>
        <v>0</v>
      </c>
      <c r="E16" s="103">
        <f t="shared" si="8"/>
        <v>0</v>
      </c>
      <c r="F16" s="103">
        <f t="shared" si="8"/>
        <v>0</v>
      </c>
      <c r="G16" s="103">
        <f t="shared" si="8"/>
        <v>0</v>
      </c>
      <c r="H16" s="103">
        <f t="shared" si="8"/>
        <v>0</v>
      </c>
      <c r="I16" s="103">
        <f t="shared" si="8"/>
        <v>0</v>
      </c>
      <c r="J16" s="103">
        <f t="shared" si="8"/>
        <v>0</v>
      </c>
      <c r="K16" s="103">
        <f t="shared" si="8"/>
        <v>0</v>
      </c>
      <c r="L16" s="103">
        <f t="shared" si="8"/>
        <v>0</v>
      </c>
      <c r="M16" s="103">
        <f t="shared" si="8"/>
        <v>0</v>
      </c>
      <c r="N16" s="103">
        <f t="shared" si="8"/>
        <v>0</v>
      </c>
      <c r="O16" s="103">
        <f t="shared" si="8"/>
        <v>0</v>
      </c>
      <c r="P16" s="103">
        <f t="shared" si="8"/>
        <v>0</v>
      </c>
      <c r="Q16" s="103">
        <f t="shared" si="8"/>
        <v>0</v>
      </c>
      <c r="R16" s="103">
        <f t="shared" si="8"/>
        <v>0</v>
      </c>
      <c r="S16" s="103">
        <f t="shared" si="8"/>
        <v>0</v>
      </c>
      <c r="T16" s="103">
        <f t="shared" si="8"/>
        <v>0</v>
      </c>
      <c r="U16" s="103">
        <f t="shared" si="8"/>
        <v>0</v>
      </c>
      <c r="V16" s="103">
        <f t="shared" si="8"/>
        <v>0</v>
      </c>
      <c r="W16" s="103">
        <f t="shared" si="8"/>
        <v>0</v>
      </c>
      <c r="X16" s="103">
        <f t="shared" si="8"/>
        <v>0</v>
      </c>
      <c r="Y16" s="103">
        <f t="shared" si="8"/>
        <v>0</v>
      </c>
      <c r="Z16" s="103">
        <f t="shared" si="8"/>
        <v>0</v>
      </c>
      <c r="AA16" s="103">
        <f t="shared" si="8"/>
        <v>0</v>
      </c>
      <c r="AB16" s="103">
        <f t="shared" si="8"/>
        <v>0</v>
      </c>
      <c r="AC16" s="103">
        <f t="shared" si="8"/>
        <v>0</v>
      </c>
      <c r="AD16" s="103">
        <f t="shared" si="8"/>
        <v>0</v>
      </c>
      <c r="AE16" s="103">
        <f t="shared" si="8"/>
        <v>0</v>
      </c>
      <c r="AF16" s="103">
        <f t="shared" si="8"/>
        <v>0</v>
      </c>
      <c r="AG16" s="103">
        <f t="shared" si="8"/>
        <v>0</v>
      </c>
      <c r="AH16" s="103">
        <f t="shared" si="8"/>
        <v>0</v>
      </c>
      <c r="AI16" s="103">
        <f t="shared" si="8"/>
        <v>0</v>
      </c>
      <c r="AJ16" s="103">
        <f t="shared" si="8"/>
        <v>0</v>
      </c>
      <c r="AK16" s="103">
        <f t="shared" si="8"/>
        <v>0</v>
      </c>
      <c r="AL16" s="103">
        <f t="shared" si="8"/>
        <v>0</v>
      </c>
      <c r="AM16" s="103">
        <f t="shared" si="8"/>
        <v>0</v>
      </c>
      <c r="AN16" s="103">
        <f t="shared" si="8"/>
        <v>0</v>
      </c>
      <c r="AO16" s="103">
        <f t="shared" si="8"/>
        <v>0</v>
      </c>
      <c r="AP16" s="103">
        <f t="shared" si="8"/>
        <v>0</v>
      </c>
      <c r="AQ16" s="103">
        <f t="shared" si="8"/>
        <v>0</v>
      </c>
      <c r="AR16" s="103">
        <f t="shared" si="8"/>
        <v>0</v>
      </c>
      <c r="AS16" s="103">
        <f t="shared" si="8"/>
        <v>0</v>
      </c>
      <c r="AT16" s="103">
        <f t="shared" si="8"/>
        <v>0</v>
      </c>
      <c r="AU16" s="103">
        <f t="shared" si="8"/>
        <v>0</v>
      </c>
      <c r="AV16" s="103">
        <f t="shared" si="8"/>
        <v>0</v>
      </c>
      <c r="AW16" s="103">
        <f t="shared" si="8"/>
        <v>0</v>
      </c>
      <c r="AX16" s="103">
        <f t="shared" si="8"/>
        <v>0</v>
      </c>
      <c r="AY16" s="103">
        <f t="shared" si="8"/>
        <v>0</v>
      </c>
      <c r="AZ16" s="103">
        <f t="shared" si="8"/>
        <v>0</v>
      </c>
      <c r="BA16" s="103">
        <f t="shared" si="8"/>
        <v>0</v>
      </c>
      <c r="BB16" s="103">
        <f t="shared" si="8"/>
        <v>0</v>
      </c>
      <c r="BC16" s="103">
        <f t="shared" si="8"/>
        <v>0</v>
      </c>
      <c r="BD16" s="103">
        <f t="shared" si="8"/>
        <v>0</v>
      </c>
      <c r="BE16" s="103">
        <f t="shared" si="8"/>
        <v>0</v>
      </c>
      <c r="BF16" s="412">
        <f t="shared" si="1"/>
        <v>0</v>
      </c>
      <c r="BG16" s="412">
        <f t="shared" si="2"/>
        <v>0</v>
      </c>
      <c r="BH16" s="412">
        <f t="shared" si="3"/>
        <v>0</v>
      </c>
      <c r="BI16" s="412">
        <f t="shared" si="4"/>
        <v>0</v>
      </c>
      <c r="BJ16" s="412">
        <f t="shared" si="5"/>
        <v>0</v>
      </c>
      <c r="BK16" s="412">
        <f t="shared" si="6"/>
        <v>0</v>
      </c>
      <c r="BL16" s="412">
        <f t="shared" si="7"/>
        <v>0</v>
      </c>
    </row>
    <row r="17" spans="1:64">
      <c r="A17" s="102" t="s">
        <v>1260</v>
      </c>
      <c r="B17" s="415"/>
      <c r="C17" s="417"/>
      <c r="D17" s="418"/>
      <c r="E17" s="418"/>
      <c r="F17" s="418"/>
      <c r="G17" s="418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  <c r="W17" s="418"/>
      <c r="X17" s="418"/>
      <c r="Y17" s="418"/>
      <c r="Z17" s="418"/>
      <c r="AA17" s="418"/>
      <c r="AB17" s="418"/>
      <c r="AC17" s="418"/>
      <c r="AD17" s="418"/>
      <c r="AE17" s="418"/>
      <c r="AF17" s="418"/>
      <c r="AG17" s="418"/>
      <c r="AH17" s="418"/>
      <c r="AI17" s="418"/>
      <c r="AJ17" s="418"/>
      <c r="AK17" s="418"/>
      <c r="AL17" s="418"/>
      <c r="AM17" s="418"/>
      <c r="AN17" s="418"/>
      <c r="AO17" s="418"/>
      <c r="AP17" s="418"/>
      <c r="AQ17" s="418"/>
      <c r="AR17" s="418"/>
      <c r="AS17" s="418"/>
      <c r="AT17" s="418"/>
      <c r="AU17" s="418"/>
      <c r="AV17" s="418"/>
      <c r="AW17" s="418"/>
      <c r="AX17" s="418"/>
      <c r="AY17" s="418"/>
      <c r="AZ17" s="418"/>
      <c r="BA17" s="418"/>
      <c r="BB17" s="418"/>
      <c r="BC17" s="418"/>
      <c r="BD17" s="418"/>
      <c r="BE17" s="418"/>
      <c r="BF17" s="412">
        <f t="shared" si="1"/>
        <v>0</v>
      </c>
      <c r="BG17" s="412">
        <f t="shared" si="2"/>
        <v>0</v>
      </c>
      <c r="BH17" s="412">
        <f t="shared" si="3"/>
        <v>0</v>
      </c>
      <c r="BI17" s="412">
        <f t="shared" si="4"/>
        <v>0</v>
      </c>
      <c r="BJ17" s="412">
        <f t="shared" si="5"/>
        <v>0</v>
      </c>
      <c r="BK17" s="412">
        <f t="shared" si="6"/>
        <v>0</v>
      </c>
      <c r="BL17" s="412">
        <f t="shared" si="7"/>
        <v>0</v>
      </c>
    </row>
    <row r="18" spans="1:64">
      <c r="A18" s="102" t="s">
        <v>1261</v>
      </c>
      <c r="B18" s="415"/>
      <c r="C18" s="417"/>
      <c r="D18" s="418"/>
      <c r="E18" s="418"/>
      <c r="F18" s="418"/>
      <c r="G18" s="4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  <c r="W18" s="418"/>
      <c r="X18" s="418"/>
      <c r="Y18" s="418"/>
      <c r="Z18" s="418"/>
      <c r="AA18" s="418"/>
      <c r="AB18" s="418"/>
      <c r="AC18" s="418"/>
      <c r="AD18" s="418"/>
      <c r="AE18" s="418"/>
      <c r="AF18" s="418"/>
      <c r="AG18" s="418"/>
      <c r="AH18" s="418"/>
      <c r="AI18" s="418"/>
      <c r="AJ18" s="418"/>
      <c r="AK18" s="418"/>
      <c r="AL18" s="418"/>
      <c r="AM18" s="418"/>
      <c r="AN18" s="418"/>
      <c r="AO18" s="418"/>
      <c r="AP18" s="418"/>
      <c r="AQ18" s="418"/>
      <c r="AR18" s="418"/>
      <c r="AS18" s="418"/>
      <c r="AT18" s="418"/>
      <c r="AU18" s="418"/>
      <c r="AV18" s="418"/>
      <c r="AW18" s="418"/>
      <c r="AX18" s="418"/>
      <c r="AY18" s="418"/>
      <c r="AZ18" s="418"/>
      <c r="BA18" s="418"/>
      <c r="BB18" s="418"/>
      <c r="BC18" s="418"/>
      <c r="BD18" s="418"/>
      <c r="BE18" s="418"/>
      <c r="BF18" s="412">
        <f t="shared" si="1"/>
        <v>0</v>
      </c>
      <c r="BG18" s="412">
        <f t="shared" si="2"/>
        <v>0</v>
      </c>
      <c r="BH18" s="412">
        <f t="shared" si="3"/>
        <v>0</v>
      </c>
      <c r="BI18" s="412">
        <f t="shared" si="4"/>
        <v>0</v>
      </c>
      <c r="BJ18" s="412">
        <f t="shared" si="5"/>
        <v>0</v>
      </c>
      <c r="BK18" s="412">
        <f t="shared" si="6"/>
        <v>0</v>
      </c>
      <c r="BL18" s="412">
        <f t="shared" si="7"/>
        <v>0</v>
      </c>
    </row>
    <row r="19" spans="1:64">
      <c r="A19" s="102" t="s">
        <v>1262</v>
      </c>
      <c r="B19" s="415"/>
      <c r="C19" s="417"/>
      <c r="D19" s="418"/>
      <c r="E19" s="418"/>
      <c r="F19" s="418"/>
      <c r="G19" s="418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  <c r="W19" s="418"/>
      <c r="X19" s="418"/>
      <c r="Y19" s="418"/>
      <c r="Z19" s="418"/>
      <c r="AA19" s="418"/>
      <c r="AB19" s="418"/>
      <c r="AC19" s="418"/>
      <c r="AD19" s="418"/>
      <c r="AE19" s="418"/>
      <c r="AF19" s="418"/>
      <c r="AG19" s="418"/>
      <c r="AH19" s="418"/>
      <c r="AI19" s="418"/>
      <c r="AJ19" s="418"/>
      <c r="AK19" s="418"/>
      <c r="AL19" s="418"/>
      <c r="AM19" s="418"/>
      <c r="AN19" s="418"/>
      <c r="AO19" s="418"/>
      <c r="AP19" s="418"/>
      <c r="AQ19" s="418"/>
      <c r="AR19" s="418"/>
      <c r="AS19" s="418"/>
      <c r="AT19" s="418"/>
      <c r="AU19" s="418"/>
      <c r="AV19" s="418"/>
      <c r="AW19" s="418"/>
      <c r="AX19" s="418"/>
      <c r="AY19" s="418"/>
      <c r="AZ19" s="418"/>
      <c r="BA19" s="418"/>
      <c r="BB19" s="418"/>
      <c r="BC19" s="418"/>
      <c r="BD19" s="418"/>
      <c r="BE19" s="418"/>
      <c r="BF19" s="412">
        <f t="shared" si="1"/>
        <v>0</v>
      </c>
      <c r="BG19" s="412">
        <f t="shared" si="2"/>
        <v>0</v>
      </c>
      <c r="BH19" s="412">
        <f t="shared" si="3"/>
        <v>0</v>
      </c>
      <c r="BI19" s="412">
        <f t="shared" si="4"/>
        <v>0</v>
      </c>
      <c r="BJ19" s="412">
        <f t="shared" si="5"/>
        <v>0</v>
      </c>
      <c r="BK19" s="412">
        <f t="shared" si="6"/>
        <v>0</v>
      </c>
      <c r="BL19" s="412">
        <f t="shared" si="7"/>
        <v>0</v>
      </c>
    </row>
    <row r="20" spans="1:64">
      <c r="A20" s="102" t="s">
        <v>1259</v>
      </c>
      <c r="B20" s="415"/>
      <c r="C20" s="417"/>
      <c r="D20" s="418"/>
      <c r="E20" s="418"/>
      <c r="F20" s="418"/>
      <c r="G20" s="418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  <c r="W20" s="418"/>
      <c r="X20" s="418"/>
      <c r="Y20" s="418"/>
      <c r="Z20" s="418"/>
      <c r="AA20" s="418"/>
      <c r="AB20" s="418"/>
      <c r="AC20" s="418"/>
      <c r="AD20" s="418"/>
      <c r="AE20" s="418"/>
      <c r="AF20" s="418"/>
      <c r="AG20" s="418"/>
      <c r="AH20" s="418"/>
      <c r="AI20" s="418"/>
      <c r="AJ20" s="418"/>
      <c r="AK20" s="418"/>
      <c r="AL20" s="418"/>
      <c r="AM20" s="418"/>
      <c r="AN20" s="418"/>
      <c r="AO20" s="418"/>
      <c r="AP20" s="418"/>
      <c r="AQ20" s="418"/>
      <c r="AR20" s="418"/>
      <c r="AS20" s="418"/>
      <c r="AT20" s="418"/>
      <c r="AU20" s="418"/>
      <c r="AV20" s="418"/>
      <c r="AW20" s="418"/>
      <c r="AX20" s="418"/>
      <c r="AY20" s="418"/>
      <c r="AZ20" s="418"/>
      <c r="BA20" s="418"/>
      <c r="BB20" s="418"/>
      <c r="BC20" s="418"/>
      <c r="BD20" s="418"/>
      <c r="BE20" s="418"/>
      <c r="BF20" s="412">
        <f t="shared" si="1"/>
        <v>0</v>
      </c>
      <c r="BG20" s="412">
        <f t="shared" si="2"/>
        <v>0</v>
      </c>
      <c r="BH20" s="412">
        <f t="shared" si="3"/>
        <v>0</v>
      </c>
      <c r="BI20" s="412">
        <f t="shared" si="4"/>
        <v>0</v>
      </c>
      <c r="BJ20" s="412">
        <f t="shared" si="5"/>
        <v>0</v>
      </c>
      <c r="BK20" s="412">
        <f t="shared" si="6"/>
        <v>0</v>
      </c>
      <c r="BL20" s="412">
        <f t="shared" si="7"/>
        <v>0</v>
      </c>
    </row>
    <row r="21" spans="1:64">
      <c r="A21" s="407" t="s">
        <v>1048</v>
      </c>
      <c r="B21" s="103">
        <f>SUM(B22:B23)</f>
        <v>0</v>
      </c>
      <c r="C21" s="103">
        <f>SUM(C22:C23)</f>
        <v>0</v>
      </c>
      <c r="D21" s="103">
        <f t="shared" ref="D21:BE21" si="9">SUM(D22:D23)</f>
        <v>0</v>
      </c>
      <c r="E21" s="103">
        <f t="shared" si="9"/>
        <v>0</v>
      </c>
      <c r="F21" s="103">
        <f t="shared" si="9"/>
        <v>0</v>
      </c>
      <c r="G21" s="103">
        <f t="shared" si="9"/>
        <v>0</v>
      </c>
      <c r="H21" s="103">
        <f t="shared" si="9"/>
        <v>0</v>
      </c>
      <c r="I21" s="103">
        <f t="shared" si="9"/>
        <v>0</v>
      </c>
      <c r="J21" s="103">
        <f t="shared" si="9"/>
        <v>0</v>
      </c>
      <c r="K21" s="103">
        <f t="shared" si="9"/>
        <v>0</v>
      </c>
      <c r="L21" s="103">
        <f t="shared" si="9"/>
        <v>0</v>
      </c>
      <c r="M21" s="103">
        <f t="shared" si="9"/>
        <v>0</v>
      </c>
      <c r="N21" s="103">
        <f t="shared" si="9"/>
        <v>0</v>
      </c>
      <c r="O21" s="103">
        <f t="shared" si="9"/>
        <v>0</v>
      </c>
      <c r="P21" s="103">
        <f t="shared" si="9"/>
        <v>0</v>
      </c>
      <c r="Q21" s="103">
        <f t="shared" si="9"/>
        <v>0</v>
      </c>
      <c r="R21" s="103">
        <f t="shared" si="9"/>
        <v>0</v>
      </c>
      <c r="S21" s="103">
        <f t="shared" si="9"/>
        <v>0</v>
      </c>
      <c r="T21" s="103">
        <f t="shared" si="9"/>
        <v>0</v>
      </c>
      <c r="U21" s="103">
        <f t="shared" si="9"/>
        <v>0</v>
      </c>
      <c r="V21" s="103">
        <f t="shared" si="9"/>
        <v>0</v>
      </c>
      <c r="W21" s="103">
        <f t="shared" si="9"/>
        <v>0</v>
      </c>
      <c r="X21" s="103">
        <f t="shared" si="9"/>
        <v>0</v>
      </c>
      <c r="Y21" s="103">
        <f t="shared" si="9"/>
        <v>0</v>
      </c>
      <c r="Z21" s="103">
        <f t="shared" si="9"/>
        <v>0</v>
      </c>
      <c r="AA21" s="103">
        <f t="shared" si="9"/>
        <v>0</v>
      </c>
      <c r="AB21" s="103">
        <f t="shared" si="9"/>
        <v>0</v>
      </c>
      <c r="AC21" s="103">
        <f t="shared" si="9"/>
        <v>0</v>
      </c>
      <c r="AD21" s="103">
        <f t="shared" si="9"/>
        <v>0</v>
      </c>
      <c r="AE21" s="103">
        <f t="shared" si="9"/>
        <v>0</v>
      </c>
      <c r="AF21" s="103">
        <f t="shared" si="9"/>
        <v>0</v>
      </c>
      <c r="AG21" s="103">
        <f t="shared" si="9"/>
        <v>0</v>
      </c>
      <c r="AH21" s="103">
        <f t="shared" si="9"/>
        <v>0</v>
      </c>
      <c r="AI21" s="103">
        <f t="shared" si="9"/>
        <v>0</v>
      </c>
      <c r="AJ21" s="103">
        <f t="shared" si="9"/>
        <v>0</v>
      </c>
      <c r="AK21" s="103">
        <f t="shared" si="9"/>
        <v>0</v>
      </c>
      <c r="AL21" s="103">
        <f t="shared" si="9"/>
        <v>0</v>
      </c>
      <c r="AM21" s="103">
        <f t="shared" si="9"/>
        <v>0</v>
      </c>
      <c r="AN21" s="103">
        <f t="shared" si="9"/>
        <v>0</v>
      </c>
      <c r="AO21" s="103">
        <f t="shared" si="9"/>
        <v>0</v>
      </c>
      <c r="AP21" s="103">
        <f t="shared" si="9"/>
        <v>0</v>
      </c>
      <c r="AQ21" s="103">
        <f t="shared" si="9"/>
        <v>0</v>
      </c>
      <c r="AR21" s="103">
        <f t="shared" si="9"/>
        <v>0</v>
      </c>
      <c r="AS21" s="103">
        <f t="shared" si="9"/>
        <v>0</v>
      </c>
      <c r="AT21" s="103">
        <f t="shared" si="9"/>
        <v>0</v>
      </c>
      <c r="AU21" s="103">
        <f t="shared" si="9"/>
        <v>0</v>
      </c>
      <c r="AV21" s="103">
        <f t="shared" si="9"/>
        <v>0</v>
      </c>
      <c r="AW21" s="103">
        <f t="shared" si="9"/>
        <v>0</v>
      </c>
      <c r="AX21" s="103">
        <f t="shared" si="9"/>
        <v>0</v>
      </c>
      <c r="AY21" s="103">
        <f t="shared" si="9"/>
        <v>0</v>
      </c>
      <c r="AZ21" s="103">
        <f t="shared" si="9"/>
        <v>0</v>
      </c>
      <c r="BA21" s="103">
        <f t="shared" si="9"/>
        <v>0</v>
      </c>
      <c r="BB21" s="103">
        <f t="shared" si="9"/>
        <v>0</v>
      </c>
      <c r="BC21" s="103">
        <f t="shared" si="9"/>
        <v>0</v>
      </c>
      <c r="BD21" s="103">
        <f t="shared" si="9"/>
        <v>0</v>
      </c>
      <c r="BE21" s="103">
        <f t="shared" si="9"/>
        <v>0</v>
      </c>
      <c r="BF21" s="412">
        <f t="shared" si="1"/>
        <v>0</v>
      </c>
      <c r="BG21" s="412">
        <f t="shared" si="2"/>
        <v>0</v>
      </c>
      <c r="BH21" s="412">
        <f t="shared" si="3"/>
        <v>0</v>
      </c>
      <c r="BI21" s="412">
        <f t="shared" si="4"/>
        <v>0</v>
      </c>
      <c r="BJ21" s="412">
        <f t="shared" si="5"/>
        <v>0</v>
      </c>
      <c r="BK21" s="412">
        <f t="shared" si="6"/>
        <v>0</v>
      </c>
      <c r="BL21" s="412">
        <f t="shared" si="7"/>
        <v>0</v>
      </c>
    </row>
    <row r="22" spans="1:64" ht="31.5">
      <c r="A22" s="102" t="s">
        <v>1258</v>
      </c>
      <c r="B22" s="415"/>
      <c r="C22" s="417"/>
      <c r="D22" s="418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  <c r="W22" s="418"/>
      <c r="X22" s="418"/>
      <c r="Y22" s="418"/>
      <c r="Z22" s="418"/>
      <c r="AA22" s="418"/>
      <c r="AB22" s="418"/>
      <c r="AC22" s="418"/>
      <c r="AD22" s="418"/>
      <c r="AE22" s="418"/>
      <c r="AF22" s="418"/>
      <c r="AG22" s="418"/>
      <c r="AH22" s="418"/>
      <c r="AI22" s="418"/>
      <c r="AJ22" s="418"/>
      <c r="AK22" s="418"/>
      <c r="AL22" s="418"/>
      <c r="AM22" s="418"/>
      <c r="AN22" s="418"/>
      <c r="AO22" s="418"/>
      <c r="AP22" s="418"/>
      <c r="AQ22" s="418"/>
      <c r="AR22" s="418"/>
      <c r="AS22" s="418"/>
      <c r="AT22" s="418"/>
      <c r="AU22" s="418"/>
      <c r="AV22" s="418"/>
      <c r="AW22" s="418"/>
      <c r="AX22" s="418"/>
      <c r="AY22" s="418"/>
      <c r="AZ22" s="418"/>
      <c r="BA22" s="418"/>
      <c r="BB22" s="418"/>
      <c r="BC22" s="418"/>
      <c r="BD22" s="418"/>
      <c r="BE22" s="418"/>
      <c r="BF22" s="412">
        <f t="shared" si="1"/>
        <v>0</v>
      </c>
      <c r="BG22" s="412">
        <f t="shared" si="2"/>
        <v>0</v>
      </c>
      <c r="BH22" s="412">
        <f t="shared" si="3"/>
        <v>0</v>
      </c>
      <c r="BI22" s="412">
        <f t="shared" si="4"/>
        <v>0</v>
      </c>
      <c r="BJ22" s="412">
        <f t="shared" si="5"/>
        <v>0</v>
      </c>
      <c r="BK22" s="412">
        <f t="shared" si="6"/>
        <v>0</v>
      </c>
      <c r="BL22" s="412">
        <f t="shared" si="7"/>
        <v>0</v>
      </c>
    </row>
    <row r="23" spans="1:64">
      <c r="A23" s="102" t="s">
        <v>1257</v>
      </c>
      <c r="B23" s="415"/>
      <c r="C23" s="417"/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  <c r="W23" s="418"/>
      <c r="X23" s="418"/>
      <c r="Y23" s="418"/>
      <c r="Z23" s="418"/>
      <c r="AA23" s="418"/>
      <c r="AB23" s="418"/>
      <c r="AC23" s="418"/>
      <c r="AD23" s="418"/>
      <c r="AE23" s="418"/>
      <c r="AF23" s="418"/>
      <c r="AG23" s="418"/>
      <c r="AH23" s="418"/>
      <c r="AI23" s="418"/>
      <c r="AJ23" s="418"/>
      <c r="AK23" s="418"/>
      <c r="AL23" s="418"/>
      <c r="AM23" s="418"/>
      <c r="AN23" s="418"/>
      <c r="AO23" s="418"/>
      <c r="AP23" s="418"/>
      <c r="AQ23" s="418"/>
      <c r="AR23" s="418"/>
      <c r="AS23" s="418"/>
      <c r="AT23" s="418"/>
      <c r="AU23" s="418"/>
      <c r="AV23" s="418"/>
      <c r="AW23" s="418"/>
      <c r="AX23" s="418"/>
      <c r="AY23" s="418"/>
      <c r="AZ23" s="418"/>
      <c r="BA23" s="418"/>
      <c r="BB23" s="418"/>
      <c r="BC23" s="418"/>
      <c r="BD23" s="418"/>
      <c r="BE23" s="418"/>
      <c r="BF23" s="412">
        <f t="shared" si="1"/>
        <v>0</v>
      </c>
      <c r="BG23" s="412">
        <f t="shared" si="2"/>
        <v>0</v>
      </c>
      <c r="BH23" s="412">
        <f t="shared" si="3"/>
        <v>0</v>
      </c>
      <c r="BI23" s="412">
        <f t="shared" si="4"/>
        <v>0</v>
      </c>
      <c r="BJ23" s="412">
        <f t="shared" si="5"/>
        <v>0</v>
      </c>
      <c r="BK23" s="412">
        <f t="shared" si="6"/>
        <v>0</v>
      </c>
      <c r="BL23" s="412">
        <f t="shared" si="7"/>
        <v>0</v>
      </c>
    </row>
    <row r="24" spans="1:64" ht="31.5">
      <c r="A24" s="407" t="s">
        <v>1049</v>
      </c>
      <c r="B24" s="103">
        <f>SUM(B25:B28)</f>
        <v>0</v>
      </c>
      <c r="C24" s="103">
        <f>SUM(C25:C28)</f>
        <v>0</v>
      </c>
      <c r="D24" s="103">
        <f t="shared" ref="D24:BE24" si="10">SUM(D25:D28)</f>
        <v>0</v>
      </c>
      <c r="E24" s="103">
        <f t="shared" si="10"/>
        <v>0</v>
      </c>
      <c r="F24" s="103">
        <f t="shared" si="10"/>
        <v>0</v>
      </c>
      <c r="G24" s="103">
        <f t="shared" si="10"/>
        <v>0</v>
      </c>
      <c r="H24" s="103">
        <f t="shared" si="10"/>
        <v>0</v>
      </c>
      <c r="I24" s="103">
        <f t="shared" si="10"/>
        <v>0</v>
      </c>
      <c r="J24" s="103">
        <f t="shared" si="10"/>
        <v>0</v>
      </c>
      <c r="K24" s="103">
        <f t="shared" si="10"/>
        <v>0</v>
      </c>
      <c r="L24" s="103">
        <f t="shared" si="10"/>
        <v>0</v>
      </c>
      <c r="M24" s="103">
        <f t="shared" si="10"/>
        <v>0</v>
      </c>
      <c r="N24" s="103">
        <f t="shared" si="10"/>
        <v>0</v>
      </c>
      <c r="O24" s="103">
        <f t="shared" si="10"/>
        <v>0</v>
      </c>
      <c r="P24" s="103">
        <f t="shared" si="10"/>
        <v>0</v>
      </c>
      <c r="Q24" s="103">
        <f t="shared" si="10"/>
        <v>0</v>
      </c>
      <c r="R24" s="103">
        <f t="shared" si="10"/>
        <v>0</v>
      </c>
      <c r="S24" s="103">
        <f t="shared" si="10"/>
        <v>0</v>
      </c>
      <c r="T24" s="103">
        <f t="shared" si="10"/>
        <v>0</v>
      </c>
      <c r="U24" s="103">
        <f t="shared" si="10"/>
        <v>0</v>
      </c>
      <c r="V24" s="103">
        <f t="shared" si="10"/>
        <v>0</v>
      </c>
      <c r="W24" s="103">
        <f t="shared" si="10"/>
        <v>0</v>
      </c>
      <c r="X24" s="103">
        <f t="shared" si="10"/>
        <v>0</v>
      </c>
      <c r="Y24" s="103">
        <f t="shared" si="10"/>
        <v>0</v>
      </c>
      <c r="Z24" s="103">
        <f t="shared" si="10"/>
        <v>0</v>
      </c>
      <c r="AA24" s="103">
        <f t="shared" si="10"/>
        <v>0</v>
      </c>
      <c r="AB24" s="103">
        <f t="shared" si="10"/>
        <v>0</v>
      </c>
      <c r="AC24" s="103">
        <f t="shared" si="10"/>
        <v>0</v>
      </c>
      <c r="AD24" s="103">
        <f t="shared" si="10"/>
        <v>0</v>
      </c>
      <c r="AE24" s="103">
        <f t="shared" si="10"/>
        <v>0</v>
      </c>
      <c r="AF24" s="103">
        <f t="shared" si="10"/>
        <v>0</v>
      </c>
      <c r="AG24" s="103">
        <f t="shared" si="10"/>
        <v>0</v>
      </c>
      <c r="AH24" s="103">
        <f t="shared" si="10"/>
        <v>0</v>
      </c>
      <c r="AI24" s="103">
        <f t="shared" si="10"/>
        <v>0</v>
      </c>
      <c r="AJ24" s="103">
        <f t="shared" si="10"/>
        <v>0</v>
      </c>
      <c r="AK24" s="103">
        <f t="shared" si="10"/>
        <v>0</v>
      </c>
      <c r="AL24" s="103">
        <f t="shared" si="10"/>
        <v>0</v>
      </c>
      <c r="AM24" s="103">
        <f t="shared" si="10"/>
        <v>0</v>
      </c>
      <c r="AN24" s="103">
        <f t="shared" si="10"/>
        <v>0</v>
      </c>
      <c r="AO24" s="103">
        <f t="shared" si="10"/>
        <v>0</v>
      </c>
      <c r="AP24" s="103">
        <f t="shared" si="10"/>
        <v>0</v>
      </c>
      <c r="AQ24" s="103">
        <f t="shared" si="10"/>
        <v>0</v>
      </c>
      <c r="AR24" s="103">
        <f t="shared" si="10"/>
        <v>0</v>
      </c>
      <c r="AS24" s="103">
        <f t="shared" si="10"/>
        <v>0</v>
      </c>
      <c r="AT24" s="103">
        <f t="shared" si="10"/>
        <v>0</v>
      </c>
      <c r="AU24" s="103">
        <f t="shared" si="10"/>
        <v>0</v>
      </c>
      <c r="AV24" s="103">
        <f t="shared" si="10"/>
        <v>0</v>
      </c>
      <c r="AW24" s="103">
        <f t="shared" si="10"/>
        <v>0</v>
      </c>
      <c r="AX24" s="103">
        <f t="shared" si="10"/>
        <v>0</v>
      </c>
      <c r="AY24" s="103">
        <f t="shared" si="10"/>
        <v>0</v>
      </c>
      <c r="AZ24" s="103">
        <f t="shared" si="10"/>
        <v>0</v>
      </c>
      <c r="BA24" s="103">
        <f t="shared" si="10"/>
        <v>0</v>
      </c>
      <c r="BB24" s="103">
        <f t="shared" si="10"/>
        <v>0</v>
      </c>
      <c r="BC24" s="103">
        <f t="shared" si="10"/>
        <v>0</v>
      </c>
      <c r="BD24" s="103">
        <f t="shared" si="10"/>
        <v>0</v>
      </c>
      <c r="BE24" s="103">
        <f t="shared" si="10"/>
        <v>0</v>
      </c>
      <c r="BF24" s="412">
        <f t="shared" si="1"/>
        <v>0</v>
      </c>
      <c r="BG24" s="412">
        <f t="shared" si="2"/>
        <v>0</v>
      </c>
      <c r="BH24" s="412">
        <f t="shared" si="3"/>
        <v>0</v>
      </c>
      <c r="BI24" s="412">
        <f t="shared" si="4"/>
        <v>0</v>
      </c>
      <c r="BJ24" s="412">
        <f t="shared" si="5"/>
        <v>0</v>
      </c>
      <c r="BK24" s="412">
        <f t="shared" si="6"/>
        <v>0</v>
      </c>
      <c r="BL24" s="412">
        <f t="shared" si="7"/>
        <v>0</v>
      </c>
    </row>
    <row r="25" spans="1:64">
      <c r="A25" s="407" t="s">
        <v>863</v>
      </c>
      <c r="B25" s="415"/>
      <c r="C25" s="415"/>
      <c r="D25" s="416"/>
      <c r="E25" s="416"/>
      <c r="F25" s="416"/>
      <c r="G25" s="416"/>
      <c r="H25" s="416"/>
      <c r="I25" s="416"/>
      <c r="J25" s="416"/>
      <c r="K25" s="416"/>
      <c r="L25" s="416"/>
      <c r="M25" s="416"/>
      <c r="N25" s="416"/>
      <c r="O25" s="416"/>
      <c r="P25" s="416"/>
      <c r="Q25" s="416"/>
      <c r="R25" s="416"/>
      <c r="S25" s="416"/>
      <c r="T25" s="416"/>
      <c r="U25" s="416"/>
      <c r="V25" s="416"/>
      <c r="W25" s="416"/>
      <c r="X25" s="416"/>
      <c r="Y25" s="416"/>
      <c r="Z25" s="416"/>
      <c r="AA25" s="416"/>
      <c r="AB25" s="416"/>
      <c r="AC25" s="416"/>
      <c r="AD25" s="416"/>
      <c r="AE25" s="416"/>
      <c r="AF25" s="416"/>
      <c r="AG25" s="416"/>
      <c r="AH25" s="416"/>
      <c r="AI25" s="416"/>
      <c r="AJ25" s="416"/>
      <c r="AK25" s="416"/>
      <c r="AL25" s="416"/>
      <c r="AM25" s="416"/>
      <c r="AN25" s="416"/>
      <c r="AO25" s="416"/>
      <c r="AP25" s="416"/>
      <c r="AQ25" s="416"/>
      <c r="AR25" s="416"/>
      <c r="AS25" s="416"/>
      <c r="AT25" s="416"/>
      <c r="AU25" s="416"/>
      <c r="AV25" s="416"/>
      <c r="AW25" s="416"/>
      <c r="AX25" s="416"/>
      <c r="AY25" s="416"/>
      <c r="AZ25" s="416"/>
      <c r="BA25" s="416"/>
      <c r="BB25" s="416"/>
      <c r="BC25" s="416"/>
      <c r="BD25" s="416"/>
      <c r="BE25" s="416"/>
      <c r="BF25" s="412">
        <f t="shared" si="1"/>
        <v>0</v>
      </c>
      <c r="BG25" s="412">
        <f t="shared" si="2"/>
        <v>0</v>
      </c>
      <c r="BH25" s="412">
        <f t="shared" si="3"/>
        <v>0</v>
      </c>
      <c r="BI25" s="412">
        <f t="shared" si="4"/>
        <v>0</v>
      </c>
      <c r="BJ25" s="412">
        <f t="shared" si="5"/>
        <v>0</v>
      </c>
      <c r="BK25" s="412">
        <f t="shared" si="6"/>
        <v>0</v>
      </c>
      <c r="BL25" s="412">
        <f t="shared" si="7"/>
        <v>0</v>
      </c>
    </row>
    <row r="26" spans="1:64">
      <c r="A26" s="407" t="s">
        <v>864</v>
      </c>
      <c r="B26" s="415"/>
      <c r="C26" s="415"/>
      <c r="D26" s="416"/>
      <c r="E26" s="416"/>
      <c r="F26" s="416"/>
      <c r="G26" s="416"/>
      <c r="H26" s="416"/>
      <c r="I26" s="416"/>
      <c r="J26" s="416"/>
      <c r="K26" s="416"/>
      <c r="L26" s="416"/>
      <c r="M26" s="416"/>
      <c r="N26" s="416"/>
      <c r="O26" s="416"/>
      <c r="P26" s="416"/>
      <c r="Q26" s="416"/>
      <c r="R26" s="416"/>
      <c r="S26" s="416"/>
      <c r="T26" s="416"/>
      <c r="U26" s="416"/>
      <c r="V26" s="416"/>
      <c r="W26" s="416"/>
      <c r="X26" s="416"/>
      <c r="Y26" s="416"/>
      <c r="Z26" s="416"/>
      <c r="AA26" s="416"/>
      <c r="AB26" s="416"/>
      <c r="AC26" s="416"/>
      <c r="AD26" s="416"/>
      <c r="AE26" s="416"/>
      <c r="AF26" s="416"/>
      <c r="AG26" s="416"/>
      <c r="AH26" s="416"/>
      <c r="AI26" s="416"/>
      <c r="AJ26" s="416"/>
      <c r="AK26" s="416"/>
      <c r="AL26" s="416"/>
      <c r="AM26" s="416"/>
      <c r="AN26" s="416"/>
      <c r="AO26" s="416"/>
      <c r="AP26" s="416"/>
      <c r="AQ26" s="416"/>
      <c r="AR26" s="416"/>
      <c r="AS26" s="416"/>
      <c r="AT26" s="416"/>
      <c r="AU26" s="416"/>
      <c r="AV26" s="416"/>
      <c r="AW26" s="416"/>
      <c r="AX26" s="416"/>
      <c r="AY26" s="416"/>
      <c r="AZ26" s="416"/>
      <c r="BA26" s="416"/>
      <c r="BB26" s="416"/>
      <c r="BC26" s="416"/>
      <c r="BD26" s="416"/>
      <c r="BE26" s="416"/>
      <c r="BF26" s="412">
        <f t="shared" si="1"/>
        <v>0</v>
      </c>
      <c r="BG26" s="412">
        <f t="shared" si="2"/>
        <v>0</v>
      </c>
      <c r="BH26" s="412">
        <f t="shared" si="3"/>
        <v>0</v>
      </c>
      <c r="BI26" s="412">
        <f t="shared" si="4"/>
        <v>0</v>
      </c>
      <c r="BJ26" s="412">
        <f t="shared" si="5"/>
        <v>0</v>
      </c>
      <c r="BK26" s="412">
        <f t="shared" si="6"/>
        <v>0</v>
      </c>
      <c r="BL26" s="412">
        <f t="shared" si="7"/>
        <v>0</v>
      </c>
    </row>
    <row r="27" spans="1:64">
      <c r="A27" s="407" t="s">
        <v>865</v>
      </c>
      <c r="B27" s="415"/>
      <c r="C27" s="415"/>
      <c r="D27" s="416"/>
      <c r="E27" s="416"/>
      <c r="F27" s="416"/>
      <c r="G27" s="416"/>
      <c r="H27" s="416"/>
      <c r="I27" s="416"/>
      <c r="J27" s="416"/>
      <c r="K27" s="416"/>
      <c r="L27" s="416"/>
      <c r="M27" s="416"/>
      <c r="N27" s="416"/>
      <c r="O27" s="416"/>
      <c r="P27" s="416"/>
      <c r="Q27" s="416"/>
      <c r="R27" s="416"/>
      <c r="S27" s="416"/>
      <c r="T27" s="416"/>
      <c r="U27" s="416"/>
      <c r="V27" s="416"/>
      <c r="W27" s="416"/>
      <c r="X27" s="416"/>
      <c r="Y27" s="416"/>
      <c r="Z27" s="416"/>
      <c r="AA27" s="416"/>
      <c r="AB27" s="416"/>
      <c r="AC27" s="416"/>
      <c r="AD27" s="416"/>
      <c r="AE27" s="416"/>
      <c r="AF27" s="416"/>
      <c r="AG27" s="416"/>
      <c r="AH27" s="416"/>
      <c r="AI27" s="416"/>
      <c r="AJ27" s="416"/>
      <c r="AK27" s="416"/>
      <c r="AL27" s="416"/>
      <c r="AM27" s="416"/>
      <c r="AN27" s="416"/>
      <c r="AO27" s="416"/>
      <c r="AP27" s="416"/>
      <c r="AQ27" s="416"/>
      <c r="AR27" s="416"/>
      <c r="AS27" s="416"/>
      <c r="AT27" s="416"/>
      <c r="AU27" s="416"/>
      <c r="AV27" s="416"/>
      <c r="AW27" s="416"/>
      <c r="AX27" s="416"/>
      <c r="AY27" s="416"/>
      <c r="AZ27" s="416"/>
      <c r="BA27" s="416"/>
      <c r="BB27" s="416"/>
      <c r="BC27" s="416"/>
      <c r="BD27" s="416"/>
      <c r="BE27" s="416"/>
      <c r="BF27" s="412">
        <f t="shared" si="1"/>
        <v>0</v>
      </c>
      <c r="BG27" s="412">
        <f t="shared" si="2"/>
        <v>0</v>
      </c>
      <c r="BH27" s="412">
        <f t="shared" si="3"/>
        <v>0</v>
      </c>
      <c r="BI27" s="412">
        <f t="shared" si="4"/>
        <v>0</v>
      </c>
      <c r="BJ27" s="412">
        <f t="shared" si="5"/>
        <v>0</v>
      </c>
      <c r="BK27" s="412">
        <f t="shared" si="6"/>
        <v>0</v>
      </c>
      <c r="BL27" s="412">
        <f t="shared" si="7"/>
        <v>0</v>
      </c>
    </row>
    <row r="28" spans="1:64">
      <c r="A28" s="407" t="s">
        <v>866</v>
      </c>
      <c r="B28" s="415"/>
      <c r="C28" s="415"/>
      <c r="D28" s="416"/>
      <c r="E28" s="416"/>
      <c r="F28" s="416"/>
      <c r="G28" s="416"/>
      <c r="H28" s="416"/>
      <c r="I28" s="416"/>
      <c r="J28" s="416"/>
      <c r="K28" s="416"/>
      <c r="L28" s="416"/>
      <c r="M28" s="416"/>
      <c r="N28" s="416"/>
      <c r="O28" s="416"/>
      <c r="P28" s="416"/>
      <c r="Q28" s="416"/>
      <c r="R28" s="416"/>
      <c r="S28" s="416"/>
      <c r="T28" s="416"/>
      <c r="U28" s="416"/>
      <c r="V28" s="416"/>
      <c r="W28" s="416"/>
      <c r="X28" s="416"/>
      <c r="Y28" s="416"/>
      <c r="Z28" s="416"/>
      <c r="AA28" s="416"/>
      <c r="AB28" s="416"/>
      <c r="AC28" s="416"/>
      <c r="AD28" s="416"/>
      <c r="AE28" s="416"/>
      <c r="AF28" s="416"/>
      <c r="AG28" s="416"/>
      <c r="AH28" s="416"/>
      <c r="AI28" s="416"/>
      <c r="AJ28" s="416"/>
      <c r="AK28" s="416"/>
      <c r="AL28" s="416"/>
      <c r="AM28" s="416"/>
      <c r="AN28" s="416"/>
      <c r="AO28" s="416"/>
      <c r="AP28" s="416"/>
      <c r="AQ28" s="416"/>
      <c r="AR28" s="416"/>
      <c r="AS28" s="416"/>
      <c r="AT28" s="416"/>
      <c r="AU28" s="416"/>
      <c r="AV28" s="416"/>
      <c r="AW28" s="416"/>
      <c r="AX28" s="416"/>
      <c r="AY28" s="416"/>
      <c r="AZ28" s="416"/>
      <c r="BA28" s="416"/>
      <c r="BB28" s="416"/>
      <c r="BC28" s="416"/>
      <c r="BD28" s="416"/>
      <c r="BE28" s="416"/>
      <c r="BF28" s="412">
        <f t="shared" si="1"/>
        <v>0</v>
      </c>
      <c r="BG28" s="412">
        <f t="shared" si="2"/>
        <v>0</v>
      </c>
      <c r="BH28" s="412">
        <f t="shared" si="3"/>
        <v>0</v>
      </c>
      <c r="BI28" s="412">
        <f t="shared" si="4"/>
        <v>0</v>
      </c>
      <c r="BJ28" s="412">
        <f t="shared" si="5"/>
        <v>0</v>
      </c>
      <c r="BK28" s="412">
        <f t="shared" si="6"/>
        <v>0</v>
      </c>
      <c r="BL28" s="412">
        <f t="shared" si="7"/>
        <v>0</v>
      </c>
    </row>
    <row r="29" spans="1:64" ht="47.25">
      <c r="A29" s="407" t="s">
        <v>1050</v>
      </c>
      <c r="B29" s="415"/>
      <c r="C29" s="415"/>
      <c r="D29" s="416"/>
      <c r="E29" s="416"/>
      <c r="F29" s="416"/>
      <c r="G29" s="416"/>
      <c r="H29" s="416"/>
      <c r="I29" s="416"/>
      <c r="J29" s="416"/>
      <c r="K29" s="416"/>
      <c r="L29" s="416"/>
      <c r="M29" s="416"/>
      <c r="N29" s="416"/>
      <c r="O29" s="416"/>
      <c r="P29" s="416"/>
      <c r="Q29" s="416"/>
      <c r="R29" s="416"/>
      <c r="S29" s="416"/>
      <c r="T29" s="416"/>
      <c r="U29" s="416"/>
      <c r="V29" s="416"/>
      <c r="W29" s="416"/>
      <c r="X29" s="416"/>
      <c r="Y29" s="416"/>
      <c r="Z29" s="416"/>
      <c r="AA29" s="416"/>
      <c r="AB29" s="416"/>
      <c r="AC29" s="416"/>
      <c r="AD29" s="416"/>
      <c r="AE29" s="416"/>
      <c r="AF29" s="416"/>
      <c r="AG29" s="416"/>
      <c r="AH29" s="416"/>
      <c r="AI29" s="416"/>
      <c r="AJ29" s="416"/>
      <c r="AK29" s="416"/>
      <c r="AL29" s="416"/>
      <c r="AM29" s="416"/>
      <c r="AN29" s="416"/>
      <c r="AO29" s="416"/>
      <c r="AP29" s="416"/>
      <c r="AQ29" s="416"/>
      <c r="AR29" s="416"/>
      <c r="AS29" s="416"/>
      <c r="AT29" s="416"/>
      <c r="AU29" s="416"/>
      <c r="AV29" s="416"/>
      <c r="AW29" s="416"/>
      <c r="AX29" s="416"/>
      <c r="AY29" s="416"/>
      <c r="AZ29" s="416"/>
      <c r="BA29" s="416"/>
      <c r="BB29" s="416"/>
      <c r="BC29" s="416"/>
      <c r="BD29" s="416"/>
      <c r="BE29" s="416"/>
      <c r="BF29" s="412">
        <f t="shared" si="1"/>
        <v>0</v>
      </c>
      <c r="BG29" s="412">
        <f t="shared" si="2"/>
        <v>0</v>
      </c>
      <c r="BH29" s="412">
        <f t="shared" si="3"/>
        <v>0</v>
      </c>
      <c r="BI29" s="412">
        <f t="shared" si="4"/>
        <v>0</v>
      </c>
      <c r="BJ29" s="412">
        <f t="shared" si="5"/>
        <v>0</v>
      </c>
      <c r="BK29" s="412">
        <f t="shared" si="6"/>
        <v>0</v>
      </c>
      <c r="BL29" s="412">
        <f t="shared" si="7"/>
        <v>0</v>
      </c>
    </row>
    <row r="30" spans="1:64" ht="47.25">
      <c r="A30" s="407" t="s">
        <v>1051</v>
      </c>
      <c r="B30" s="415"/>
      <c r="C30" s="415"/>
      <c r="D30" s="416"/>
      <c r="E30" s="416"/>
      <c r="F30" s="416"/>
      <c r="G30" s="416"/>
      <c r="H30" s="416"/>
      <c r="I30" s="416"/>
      <c r="J30" s="416"/>
      <c r="K30" s="416"/>
      <c r="L30" s="416"/>
      <c r="M30" s="416"/>
      <c r="N30" s="416"/>
      <c r="O30" s="416"/>
      <c r="P30" s="416"/>
      <c r="Q30" s="416"/>
      <c r="R30" s="416"/>
      <c r="S30" s="416"/>
      <c r="T30" s="416"/>
      <c r="U30" s="416"/>
      <c r="V30" s="416"/>
      <c r="W30" s="416"/>
      <c r="X30" s="416"/>
      <c r="Y30" s="416"/>
      <c r="Z30" s="416"/>
      <c r="AA30" s="416"/>
      <c r="AB30" s="416"/>
      <c r="AC30" s="416"/>
      <c r="AD30" s="416"/>
      <c r="AE30" s="416"/>
      <c r="AF30" s="416"/>
      <c r="AG30" s="416"/>
      <c r="AH30" s="416"/>
      <c r="AI30" s="416"/>
      <c r="AJ30" s="416"/>
      <c r="AK30" s="416"/>
      <c r="AL30" s="416"/>
      <c r="AM30" s="416"/>
      <c r="AN30" s="416"/>
      <c r="AO30" s="416"/>
      <c r="AP30" s="416"/>
      <c r="AQ30" s="416"/>
      <c r="AR30" s="416"/>
      <c r="AS30" s="416"/>
      <c r="AT30" s="416"/>
      <c r="AU30" s="416"/>
      <c r="AV30" s="416"/>
      <c r="AW30" s="416"/>
      <c r="AX30" s="416"/>
      <c r="AY30" s="416"/>
      <c r="AZ30" s="416"/>
      <c r="BA30" s="416"/>
      <c r="BB30" s="416"/>
      <c r="BC30" s="416"/>
      <c r="BD30" s="416"/>
      <c r="BE30" s="416"/>
      <c r="BF30" s="412">
        <f t="shared" si="1"/>
        <v>0</v>
      </c>
      <c r="BG30" s="412">
        <f t="shared" si="2"/>
        <v>0</v>
      </c>
      <c r="BH30" s="412">
        <f t="shared" si="3"/>
        <v>0</v>
      </c>
      <c r="BI30" s="412">
        <f t="shared" si="4"/>
        <v>0</v>
      </c>
      <c r="BJ30" s="412">
        <f t="shared" si="5"/>
        <v>0</v>
      </c>
      <c r="BK30" s="412">
        <f t="shared" si="6"/>
        <v>0</v>
      </c>
      <c r="BL30" s="412">
        <f t="shared" si="7"/>
        <v>0</v>
      </c>
    </row>
    <row r="31" spans="1:64" ht="31.5">
      <c r="A31" s="407" t="s">
        <v>1052</v>
      </c>
      <c r="B31" s="415"/>
      <c r="C31" s="415"/>
      <c r="D31" s="416"/>
      <c r="E31" s="416"/>
      <c r="F31" s="416"/>
      <c r="G31" s="416"/>
      <c r="H31" s="416"/>
      <c r="I31" s="416"/>
      <c r="J31" s="416"/>
      <c r="K31" s="416"/>
      <c r="L31" s="416"/>
      <c r="M31" s="416"/>
      <c r="N31" s="416"/>
      <c r="O31" s="416"/>
      <c r="P31" s="416"/>
      <c r="Q31" s="416"/>
      <c r="R31" s="416"/>
      <c r="S31" s="416"/>
      <c r="T31" s="416"/>
      <c r="U31" s="416"/>
      <c r="V31" s="416"/>
      <c r="W31" s="416"/>
      <c r="X31" s="416"/>
      <c r="Y31" s="416"/>
      <c r="Z31" s="416"/>
      <c r="AA31" s="416"/>
      <c r="AB31" s="416"/>
      <c r="AC31" s="416"/>
      <c r="AD31" s="416"/>
      <c r="AE31" s="416"/>
      <c r="AF31" s="416"/>
      <c r="AG31" s="416"/>
      <c r="AH31" s="416"/>
      <c r="AI31" s="416"/>
      <c r="AJ31" s="416"/>
      <c r="AK31" s="416"/>
      <c r="AL31" s="416"/>
      <c r="AM31" s="416"/>
      <c r="AN31" s="416"/>
      <c r="AO31" s="416"/>
      <c r="AP31" s="416"/>
      <c r="AQ31" s="416"/>
      <c r="AR31" s="416"/>
      <c r="AS31" s="416"/>
      <c r="AT31" s="416"/>
      <c r="AU31" s="416"/>
      <c r="AV31" s="416"/>
      <c r="AW31" s="416"/>
      <c r="AX31" s="416"/>
      <c r="AY31" s="416"/>
      <c r="AZ31" s="416"/>
      <c r="BA31" s="416"/>
      <c r="BB31" s="416"/>
      <c r="BC31" s="416"/>
      <c r="BD31" s="416"/>
      <c r="BE31" s="416"/>
      <c r="BF31" s="412">
        <f t="shared" si="1"/>
        <v>0</v>
      </c>
      <c r="BG31" s="412">
        <f t="shared" si="2"/>
        <v>0</v>
      </c>
      <c r="BH31" s="412">
        <f t="shared" si="3"/>
        <v>0</v>
      </c>
      <c r="BI31" s="412">
        <f t="shared" si="4"/>
        <v>0</v>
      </c>
      <c r="BJ31" s="412">
        <f t="shared" si="5"/>
        <v>0</v>
      </c>
      <c r="BK31" s="412">
        <f t="shared" si="6"/>
        <v>0</v>
      </c>
      <c r="BL31" s="412">
        <f t="shared" si="7"/>
        <v>0</v>
      </c>
    </row>
    <row r="32" spans="1:64">
      <c r="A32" s="407" t="s">
        <v>1053</v>
      </c>
      <c r="B32" s="415"/>
      <c r="C32" s="415"/>
      <c r="D32" s="416"/>
      <c r="E32" s="416"/>
      <c r="F32" s="416"/>
      <c r="G32" s="416"/>
      <c r="H32" s="416"/>
      <c r="I32" s="416"/>
      <c r="J32" s="416"/>
      <c r="K32" s="416"/>
      <c r="L32" s="416"/>
      <c r="M32" s="416"/>
      <c r="N32" s="416"/>
      <c r="O32" s="416"/>
      <c r="P32" s="416"/>
      <c r="Q32" s="416"/>
      <c r="R32" s="416"/>
      <c r="S32" s="416"/>
      <c r="T32" s="416"/>
      <c r="U32" s="416"/>
      <c r="V32" s="416"/>
      <c r="W32" s="416"/>
      <c r="X32" s="416"/>
      <c r="Y32" s="416"/>
      <c r="Z32" s="416"/>
      <c r="AA32" s="416"/>
      <c r="AB32" s="416"/>
      <c r="AC32" s="416"/>
      <c r="AD32" s="416"/>
      <c r="AE32" s="416"/>
      <c r="AF32" s="416"/>
      <c r="AG32" s="416"/>
      <c r="AH32" s="416"/>
      <c r="AI32" s="416"/>
      <c r="AJ32" s="416"/>
      <c r="AK32" s="416"/>
      <c r="AL32" s="416"/>
      <c r="AM32" s="416"/>
      <c r="AN32" s="416"/>
      <c r="AO32" s="416"/>
      <c r="AP32" s="416"/>
      <c r="AQ32" s="416"/>
      <c r="AR32" s="416"/>
      <c r="AS32" s="416"/>
      <c r="AT32" s="416"/>
      <c r="AU32" s="416"/>
      <c r="AV32" s="416"/>
      <c r="AW32" s="416"/>
      <c r="AX32" s="416"/>
      <c r="AY32" s="416"/>
      <c r="AZ32" s="416"/>
      <c r="BA32" s="416"/>
      <c r="BB32" s="416"/>
      <c r="BC32" s="416"/>
      <c r="BD32" s="416"/>
      <c r="BE32" s="416"/>
      <c r="BF32" s="412">
        <f t="shared" si="1"/>
        <v>0</v>
      </c>
      <c r="BG32" s="412">
        <f t="shared" si="2"/>
        <v>0</v>
      </c>
      <c r="BH32" s="412">
        <f t="shared" si="3"/>
        <v>0</v>
      </c>
      <c r="BI32" s="412">
        <f t="shared" si="4"/>
        <v>0</v>
      </c>
      <c r="BJ32" s="412">
        <f t="shared" si="5"/>
        <v>0</v>
      </c>
      <c r="BK32" s="412">
        <f t="shared" si="6"/>
        <v>0</v>
      </c>
      <c r="BL32" s="412">
        <f t="shared" si="7"/>
        <v>0</v>
      </c>
    </row>
    <row r="33" spans="1:64">
      <c r="A33" s="407" t="s">
        <v>1054</v>
      </c>
      <c r="B33" s="415"/>
      <c r="C33" s="415"/>
      <c r="D33" s="416"/>
      <c r="E33" s="416"/>
      <c r="F33" s="416"/>
      <c r="G33" s="416"/>
      <c r="H33" s="416"/>
      <c r="I33" s="416"/>
      <c r="J33" s="416"/>
      <c r="K33" s="416"/>
      <c r="L33" s="416"/>
      <c r="M33" s="416"/>
      <c r="N33" s="416"/>
      <c r="O33" s="416"/>
      <c r="P33" s="416"/>
      <c r="Q33" s="416"/>
      <c r="R33" s="416"/>
      <c r="S33" s="416"/>
      <c r="T33" s="416"/>
      <c r="U33" s="416"/>
      <c r="V33" s="416"/>
      <c r="W33" s="416"/>
      <c r="X33" s="416"/>
      <c r="Y33" s="416"/>
      <c r="Z33" s="416"/>
      <c r="AA33" s="416"/>
      <c r="AB33" s="416"/>
      <c r="AC33" s="416"/>
      <c r="AD33" s="416"/>
      <c r="AE33" s="416"/>
      <c r="AF33" s="416"/>
      <c r="AG33" s="416"/>
      <c r="AH33" s="416"/>
      <c r="AI33" s="416"/>
      <c r="AJ33" s="416"/>
      <c r="AK33" s="416"/>
      <c r="AL33" s="416"/>
      <c r="AM33" s="416"/>
      <c r="AN33" s="416"/>
      <c r="AO33" s="416"/>
      <c r="AP33" s="416"/>
      <c r="AQ33" s="416"/>
      <c r="AR33" s="416"/>
      <c r="AS33" s="416"/>
      <c r="AT33" s="416"/>
      <c r="AU33" s="416"/>
      <c r="AV33" s="416"/>
      <c r="AW33" s="416"/>
      <c r="AX33" s="416"/>
      <c r="AY33" s="416"/>
      <c r="AZ33" s="416"/>
      <c r="BA33" s="416"/>
      <c r="BB33" s="416"/>
      <c r="BC33" s="416"/>
      <c r="BD33" s="416"/>
      <c r="BE33" s="416"/>
      <c r="BF33" s="412">
        <f t="shared" si="1"/>
        <v>0</v>
      </c>
      <c r="BG33" s="412">
        <f t="shared" si="2"/>
        <v>0</v>
      </c>
      <c r="BH33" s="412">
        <f t="shared" si="3"/>
        <v>0</v>
      </c>
      <c r="BI33" s="412">
        <f t="shared" si="4"/>
        <v>0</v>
      </c>
      <c r="BJ33" s="412">
        <f t="shared" si="5"/>
        <v>0</v>
      </c>
      <c r="BK33" s="412">
        <f t="shared" si="6"/>
        <v>0</v>
      </c>
      <c r="BL33" s="412">
        <f t="shared" si="7"/>
        <v>0</v>
      </c>
    </row>
    <row r="34" spans="1:64">
      <c r="A34" s="407" t="s">
        <v>1055</v>
      </c>
      <c r="B34" s="415"/>
      <c r="C34" s="415"/>
      <c r="D34" s="416"/>
      <c r="E34" s="416"/>
      <c r="F34" s="416"/>
      <c r="G34" s="416"/>
      <c r="H34" s="416"/>
      <c r="I34" s="416"/>
      <c r="J34" s="416"/>
      <c r="K34" s="416"/>
      <c r="L34" s="416"/>
      <c r="M34" s="416"/>
      <c r="N34" s="416"/>
      <c r="O34" s="416"/>
      <c r="P34" s="416"/>
      <c r="Q34" s="416"/>
      <c r="R34" s="416"/>
      <c r="S34" s="416"/>
      <c r="T34" s="416"/>
      <c r="U34" s="416"/>
      <c r="V34" s="416"/>
      <c r="W34" s="416"/>
      <c r="X34" s="416"/>
      <c r="Y34" s="416"/>
      <c r="Z34" s="416"/>
      <c r="AA34" s="416"/>
      <c r="AB34" s="416"/>
      <c r="AC34" s="416"/>
      <c r="AD34" s="416"/>
      <c r="AE34" s="416"/>
      <c r="AF34" s="416"/>
      <c r="AG34" s="416"/>
      <c r="AH34" s="416"/>
      <c r="AI34" s="416"/>
      <c r="AJ34" s="416"/>
      <c r="AK34" s="416"/>
      <c r="AL34" s="416"/>
      <c r="AM34" s="416"/>
      <c r="AN34" s="416"/>
      <c r="AO34" s="416"/>
      <c r="AP34" s="416"/>
      <c r="AQ34" s="416"/>
      <c r="AR34" s="416"/>
      <c r="AS34" s="416"/>
      <c r="AT34" s="416"/>
      <c r="AU34" s="416"/>
      <c r="AV34" s="416"/>
      <c r="AW34" s="416"/>
      <c r="AX34" s="416"/>
      <c r="AY34" s="416"/>
      <c r="AZ34" s="416"/>
      <c r="BA34" s="416"/>
      <c r="BB34" s="416"/>
      <c r="BC34" s="416"/>
      <c r="BD34" s="416"/>
      <c r="BE34" s="416"/>
      <c r="BF34" s="412">
        <f t="shared" si="1"/>
        <v>0</v>
      </c>
      <c r="BG34" s="412">
        <f t="shared" si="2"/>
        <v>0</v>
      </c>
      <c r="BH34" s="412">
        <f t="shared" si="3"/>
        <v>0</v>
      </c>
      <c r="BI34" s="412">
        <f t="shared" si="4"/>
        <v>0</v>
      </c>
      <c r="BJ34" s="412">
        <f t="shared" si="5"/>
        <v>0</v>
      </c>
      <c r="BK34" s="412">
        <f t="shared" si="6"/>
        <v>0</v>
      </c>
      <c r="BL34" s="412">
        <f t="shared" si="7"/>
        <v>0</v>
      </c>
    </row>
    <row r="35" spans="1:64">
      <c r="A35" s="407" t="s">
        <v>1056</v>
      </c>
      <c r="B35" s="415"/>
      <c r="C35" s="415"/>
      <c r="D35" s="416"/>
      <c r="E35" s="416"/>
      <c r="F35" s="416"/>
      <c r="G35" s="416"/>
      <c r="H35" s="416"/>
      <c r="I35" s="416"/>
      <c r="J35" s="416"/>
      <c r="K35" s="416"/>
      <c r="L35" s="416"/>
      <c r="M35" s="416"/>
      <c r="N35" s="416"/>
      <c r="O35" s="416"/>
      <c r="P35" s="416"/>
      <c r="Q35" s="416"/>
      <c r="R35" s="416"/>
      <c r="S35" s="416"/>
      <c r="T35" s="416"/>
      <c r="U35" s="416"/>
      <c r="V35" s="416"/>
      <c r="W35" s="416"/>
      <c r="X35" s="416"/>
      <c r="Y35" s="416"/>
      <c r="Z35" s="416"/>
      <c r="AA35" s="416"/>
      <c r="AB35" s="416"/>
      <c r="AC35" s="416"/>
      <c r="AD35" s="416"/>
      <c r="AE35" s="416"/>
      <c r="AF35" s="416"/>
      <c r="AG35" s="416"/>
      <c r="AH35" s="416"/>
      <c r="AI35" s="416"/>
      <c r="AJ35" s="416"/>
      <c r="AK35" s="416"/>
      <c r="AL35" s="416"/>
      <c r="AM35" s="416"/>
      <c r="AN35" s="416"/>
      <c r="AO35" s="416"/>
      <c r="AP35" s="416"/>
      <c r="AQ35" s="416"/>
      <c r="AR35" s="416"/>
      <c r="AS35" s="416"/>
      <c r="AT35" s="416"/>
      <c r="AU35" s="416"/>
      <c r="AV35" s="416"/>
      <c r="AW35" s="416"/>
      <c r="AX35" s="416"/>
      <c r="AY35" s="416"/>
      <c r="AZ35" s="416"/>
      <c r="BA35" s="416"/>
      <c r="BB35" s="416"/>
      <c r="BC35" s="416"/>
      <c r="BD35" s="416"/>
      <c r="BE35" s="416"/>
      <c r="BF35" s="412">
        <f t="shared" si="1"/>
        <v>0</v>
      </c>
      <c r="BG35" s="412">
        <f t="shared" si="2"/>
        <v>0</v>
      </c>
      <c r="BH35" s="412">
        <f t="shared" si="3"/>
        <v>0</v>
      </c>
      <c r="BI35" s="412">
        <f t="shared" si="4"/>
        <v>0</v>
      </c>
      <c r="BJ35" s="412">
        <f t="shared" si="5"/>
        <v>0</v>
      </c>
      <c r="BK35" s="412">
        <f t="shared" si="6"/>
        <v>0</v>
      </c>
      <c r="BL35" s="412">
        <f t="shared" si="7"/>
        <v>0</v>
      </c>
    </row>
    <row r="36" spans="1:64">
      <c r="A36" s="407" t="s">
        <v>1057</v>
      </c>
      <c r="B36" s="415"/>
      <c r="C36" s="415"/>
      <c r="D36" s="416"/>
      <c r="E36" s="416"/>
      <c r="F36" s="416"/>
      <c r="G36" s="416"/>
      <c r="H36" s="416"/>
      <c r="I36" s="416"/>
      <c r="J36" s="416"/>
      <c r="K36" s="416"/>
      <c r="L36" s="416"/>
      <c r="M36" s="416"/>
      <c r="N36" s="416"/>
      <c r="O36" s="416"/>
      <c r="P36" s="416"/>
      <c r="Q36" s="416"/>
      <c r="R36" s="416"/>
      <c r="S36" s="416"/>
      <c r="T36" s="416"/>
      <c r="U36" s="416"/>
      <c r="V36" s="416"/>
      <c r="W36" s="416"/>
      <c r="X36" s="416"/>
      <c r="Y36" s="416"/>
      <c r="Z36" s="416"/>
      <c r="AA36" s="416"/>
      <c r="AB36" s="416"/>
      <c r="AC36" s="416"/>
      <c r="AD36" s="416"/>
      <c r="AE36" s="416"/>
      <c r="AF36" s="416"/>
      <c r="AG36" s="416"/>
      <c r="AH36" s="416"/>
      <c r="AI36" s="416"/>
      <c r="AJ36" s="416"/>
      <c r="AK36" s="416"/>
      <c r="AL36" s="416"/>
      <c r="AM36" s="416"/>
      <c r="AN36" s="416"/>
      <c r="AO36" s="416"/>
      <c r="AP36" s="416"/>
      <c r="AQ36" s="416"/>
      <c r="AR36" s="416"/>
      <c r="AS36" s="416"/>
      <c r="AT36" s="416"/>
      <c r="AU36" s="416"/>
      <c r="AV36" s="416"/>
      <c r="AW36" s="416"/>
      <c r="AX36" s="416"/>
      <c r="AY36" s="416"/>
      <c r="AZ36" s="416"/>
      <c r="BA36" s="416"/>
      <c r="BB36" s="416"/>
      <c r="BC36" s="416"/>
      <c r="BD36" s="416"/>
      <c r="BE36" s="416"/>
      <c r="BF36" s="412">
        <f t="shared" si="1"/>
        <v>0</v>
      </c>
      <c r="BG36" s="412">
        <f t="shared" si="2"/>
        <v>0</v>
      </c>
      <c r="BH36" s="412">
        <f t="shared" si="3"/>
        <v>0</v>
      </c>
      <c r="BI36" s="412">
        <f t="shared" si="4"/>
        <v>0</v>
      </c>
      <c r="BJ36" s="412">
        <f t="shared" si="5"/>
        <v>0</v>
      </c>
      <c r="BK36" s="412">
        <f t="shared" si="6"/>
        <v>0</v>
      </c>
      <c r="BL36" s="412">
        <f t="shared" si="7"/>
        <v>0</v>
      </c>
    </row>
    <row r="37" spans="1:64">
      <c r="A37" s="409" t="s">
        <v>1058</v>
      </c>
      <c r="B37" s="106">
        <f t="shared" ref="B37:AH37" si="11">SUM(B8,B10:B16,B21,B24,B29:B36)</f>
        <v>0</v>
      </c>
      <c r="C37" s="106">
        <f t="shared" si="11"/>
        <v>0</v>
      </c>
      <c r="D37" s="106">
        <f t="shared" si="11"/>
        <v>0</v>
      </c>
      <c r="E37" s="106">
        <f t="shared" si="11"/>
        <v>0</v>
      </c>
      <c r="F37" s="106">
        <f t="shared" si="11"/>
        <v>0</v>
      </c>
      <c r="G37" s="106">
        <f t="shared" si="11"/>
        <v>0</v>
      </c>
      <c r="H37" s="106">
        <f t="shared" si="11"/>
        <v>0</v>
      </c>
      <c r="I37" s="106">
        <f t="shared" si="11"/>
        <v>0</v>
      </c>
      <c r="J37" s="106">
        <f t="shared" si="11"/>
        <v>0</v>
      </c>
      <c r="K37" s="106">
        <f t="shared" si="11"/>
        <v>0</v>
      </c>
      <c r="L37" s="106">
        <f t="shared" si="11"/>
        <v>0</v>
      </c>
      <c r="M37" s="106">
        <f t="shared" si="11"/>
        <v>0</v>
      </c>
      <c r="N37" s="106">
        <f t="shared" si="11"/>
        <v>0</v>
      </c>
      <c r="O37" s="106">
        <f t="shared" si="11"/>
        <v>0</v>
      </c>
      <c r="P37" s="106">
        <f t="shared" si="11"/>
        <v>0</v>
      </c>
      <c r="Q37" s="106">
        <f t="shared" si="11"/>
        <v>0</v>
      </c>
      <c r="R37" s="106">
        <f t="shared" si="11"/>
        <v>0</v>
      </c>
      <c r="S37" s="106">
        <f t="shared" si="11"/>
        <v>0</v>
      </c>
      <c r="T37" s="106">
        <f t="shared" si="11"/>
        <v>0</v>
      </c>
      <c r="U37" s="106">
        <f t="shared" si="11"/>
        <v>0</v>
      </c>
      <c r="V37" s="106">
        <f t="shared" si="11"/>
        <v>0</v>
      </c>
      <c r="W37" s="106">
        <f t="shared" si="11"/>
        <v>0</v>
      </c>
      <c r="X37" s="106">
        <f t="shared" si="11"/>
        <v>0</v>
      </c>
      <c r="Y37" s="106">
        <f t="shared" si="11"/>
        <v>0</v>
      </c>
      <c r="Z37" s="106">
        <f t="shared" si="11"/>
        <v>0</v>
      </c>
      <c r="AA37" s="106">
        <f t="shared" si="11"/>
        <v>0</v>
      </c>
      <c r="AB37" s="106">
        <f t="shared" si="11"/>
        <v>0</v>
      </c>
      <c r="AC37" s="106">
        <f t="shared" si="11"/>
        <v>0</v>
      </c>
      <c r="AD37" s="106">
        <f t="shared" si="11"/>
        <v>0</v>
      </c>
      <c r="AE37" s="106">
        <f t="shared" si="11"/>
        <v>0</v>
      </c>
      <c r="AF37" s="106">
        <f t="shared" si="11"/>
        <v>0</v>
      </c>
      <c r="AG37" s="106">
        <f t="shared" si="11"/>
        <v>0</v>
      </c>
      <c r="AH37" s="106">
        <f t="shared" si="11"/>
        <v>0</v>
      </c>
      <c r="AI37" s="106">
        <f t="shared" ref="AI37:BE37" si="12">SUM(AI8,AI10:AI16,AI21,AI24,AI29:AI36)</f>
        <v>0</v>
      </c>
      <c r="AJ37" s="106">
        <f t="shared" si="12"/>
        <v>0</v>
      </c>
      <c r="AK37" s="106">
        <f t="shared" si="12"/>
        <v>0</v>
      </c>
      <c r="AL37" s="106">
        <f t="shared" si="12"/>
        <v>0</v>
      </c>
      <c r="AM37" s="106">
        <f t="shared" si="12"/>
        <v>0</v>
      </c>
      <c r="AN37" s="106">
        <f t="shared" si="12"/>
        <v>0</v>
      </c>
      <c r="AO37" s="106">
        <f t="shared" si="12"/>
        <v>0</v>
      </c>
      <c r="AP37" s="106">
        <f t="shared" si="12"/>
        <v>0</v>
      </c>
      <c r="AQ37" s="106">
        <f t="shared" si="12"/>
        <v>0</v>
      </c>
      <c r="AR37" s="106">
        <f t="shared" si="12"/>
        <v>0</v>
      </c>
      <c r="AS37" s="106">
        <f t="shared" si="12"/>
        <v>0</v>
      </c>
      <c r="AT37" s="106">
        <f t="shared" si="12"/>
        <v>0</v>
      </c>
      <c r="AU37" s="106">
        <f t="shared" si="12"/>
        <v>0</v>
      </c>
      <c r="AV37" s="106">
        <f t="shared" si="12"/>
        <v>0</v>
      </c>
      <c r="AW37" s="106">
        <f t="shared" si="12"/>
        <v>0</v>
      </c>
      <c r="AX37" s="106">
        <f t="shared" si="12"/>
        <v>0</v>
      </c>
      <c r="AY37" s="106">
        <f t="shared" si="12"/>
        <v>0</v>
      </c>
      <c r="AZ37" s="106">
        <f t="shared" si="12"/>
        <v>0</v>
      </c>
      <c r="BA37" s="106">
        <f t="shared" si="12"/>
        <v>0</v>
      </c>
      <c r="BB37" s="106">
        <f t="shared" si="12"/>
        <v>0</v>
      </c>
      <c r="BC37" s="106">
        <f t="shared" si="12"/>
        <v>0</v>
      </c>
      <c r="BD37" s="106">
        <f t="shared" si="12"/>
        <v>0</v>
      </c>
      <c r="BE37" s="106">
        <f t="shared" si="12"/>
        <v>0</v>
      </c>
      <c r="BF37" s="728">
        <f t="shared" si="1"/>
        <v>0</v>
      </c>
      <c r="BG37" s="728">
        <f t="shared" si="2"/>
        <v>0</v>
      </c>
      <c r="BH37" s="728">
        <f t="shared" si="3"/>
        <v>0</v>
      </c>
      <c r="BI37" s="728">
        <f t="shared" si="4"/>
        <v>0</v>
      </c>
      <c r="BJ37" s="728">
        <f t="shared" si="5"/>
        <v>0</v>
      </c>
      <c r="BK37" s="728">
        <f t="shared" si="6"/>
        <v>0</v>
      </c>
      <c r="BL37" s="728">
        <f t="shared" si="7"/>
        <v>0</v>
      </c>
    </row>
    <row r="38" spans="1:64">
      <c r="A38" s="399"/>
      <c r="B38" s="399"/>
      <c r="C38" s="399"/>
      <c r="D38" s="399"/>
      <c r="E38" s="399"/>
      <c r="F38" s="399"/>
      <c r="G38" s="399"/>
      <c r="H38" s="399"/>
      <c r="I38" s="399"/>
      <c r="J38" s="399"/>
      <c r="K38" s="399"/>
      <c r="L38" s="399"/>
      <c r="M38" s="399"/>
      <c r="N38" s="399"/>
      <c r="O38" s="399"/>
      <c r="P38" s="408"/>
      <c r="Q38" s="408"/>
      <c r="R38" s="408"/>
      <c r="S38" s="408"/>
      <c r="T38" s="408"/>
      <c r="U38" s="408"/>
      <c r="V38" s="408"/>
      <c r="W38" s="408"/>
      <c r="X38" s="408"/>
      <c r="Y38" s="408"/>
      <c r="Z38" s="408"/>
      <c r="AA38" s="408"/>
      <c r="AB38" s="408"/>
      <c r="AC38" s="408"/>
      <c r="AD38" s="408"/>
      <c r="AE38" s="408"/>
      <c r="AF38" s="408"/>
      <c r="AG38" s="408"/>
      <c r="AH38" s="408"/>
      <c r="AI38" s="408"/>
      <c r="AJ38" s="408"/>
      <c r="AK38" s="408"/>
      <c r="AL38" s="408"/>
      <c r="AM38" s="408"/>
      <c r="AN38" s="408"/>
      <c r="AO38" s="408"/>
      <c r="AP38" s="408"/>
      <c r="AQ38" s="408"/>
      <c r="AR38" s="408"/>
      <c r="AS38" s="408"/>
      <c r="AT38" s="408"/>
      <c r="AU38" s="408"/>
      <c r="AV38" s="408"/>
      <c r="AW38" s="408"/>
      <c r="AX38" s="408"/>
      <c r="AY38" s="408"/>
      <c r="AZ38" s="408"/>
      <c r="BA38" s="408"/>
      <c r="BB38" s="408"/>
      <c r="BC38" s="408"/>
      <c r="BD38" s="408"/>
      <c r="BE38" s="408"/>
    </row>
    <row r="39" spans="1:64">
      <c r="A39" s="410" t="s">
        <v>899</v>
      </c>
      <c r="B39" s="410"/>
      <c r="C39" s="411"/>
      <c r="D39" s="411"/>
      <c r="E39" s="411"/>
      <c r="F39" s="411"/>
      <c r="G39" s="411"/>
      <c r="H39" s="411"/>
      <c r="I39" s="411"/>
      <c r="J39" s="411"/>
      <c r="K39" s="411"/>
      <c r="L39" s="411"/>
      <c r="M39" s="411"/>
      <c r="N39" s="411"/>
      <c r="O39" s="411"/>
      <c r="P39" s="827"/>
      <c r="Q39" s="827"/>
      <c r="R39" s="827"/>
      <c r="S39" s="827"/>
      <c r="T39" s="827"/>
      <c r="U39" s="827"/>
      <c r="V39" s="827"/>
      <c r="W39" s="827"/>
      <c r="X39" s="827"/>
      <c r="Y39" s="827"/>
      <c r="Z39" s="827"/>
      <c r="AA39" s="827"/>
      <c r="AB39" s="827"/>
      <c r="AC39" s="827"/>
      <c r="AD39" s="827"/>
      <c r="AE39" s="827"/>
      <c r="AF39" s="827"/>
      <c r="AG39" s="827"/>
      <c r="AH39" s="827"/>
      <c r="AI39" s="827"/>
      <c r="AJ39" s="827"/>
      <c r="AK39" s="827"/>
      <c r="AL39" s="827"/>
      <c r="AM39" s="827"/>
      <c r="AN39" s="827"/>
      <c r="AO39" s="827"/>
      <c r="AP39" s="827"/>
      <c r="AQ39" s="827"/>
      <c r="AR39" s="827"/>
      <c r="AS39" s="827"/>
      <c r="AT39" s="827"/>
      <c r="AU39" s="827"/>
      <c r="AV39" s="827"/>
      <c r="AW39" s="827"/>
      <c r="AX39" s="827"/>
      <c r="AY39" s="827"/>
      <c r="AZ39" s="827"/>
      <c r="BA39" s="827"/>
      <c r="BB39" s="827"/>
      <c r="BC39" s="827"/>
      <c r="BD39" s="827"/>
      <c r="BE39" s="827"/>
      <c r="BF39" s="396"/>
      <c r="BG39" s="396"/>
      <c r="BH39" s="396"/>
      <c r="BI39" s="396"/>
      <c r="BJ39" s="396"/>
      <c r="BK39" s="396"/>
      <c r="BL39" s="396"/>
    </row>
    <row r="40" spans="1:64">
      <c r="A40" s="410" t="s">
        <v>1018</v>
      </c>
      <c r="B40" s="410"/>
      <c r="C40" s="411"/>
      <c r="D40" s="411"/>
      <c r="E40" s="411"/>
      <c r="F40" s="411"/>
      <c r="G40" s="411"/>
      <c r="H40" s="411"/>
      <c r="I40" s="411"/>
      <c r="J40" s="411"/>
      <c r="K40" s="411"/>
      <c r="L40" s="411"/>
      <c r="M40" s="411"/>
      <c r="N40" s="411"/>
      <c r="O40" s="411"/>
      <c r="P40" s="828"/>
      <c r="Q40" s="828"/>
      <c r="R40" s="828"/>
      <c r="S40" s="828"/>
      <c r="T40" s="828"/>
      <c r="U40" s="828"/>
      <c r="V40" s="828"/>
      <c r="W40" s="828"/>
      <c r="X40" s="828"/>
      <c r="Y40" s="828"/>
      <c r="Z40" s="828"/>
      <c r="AA40" s="828"/>
      <c r="AB40" s="828"/>
      <c r="AC40" s="828"/>
      <c r="AD40" s="835"/>
      <c r="AE40" s="835"/>
      <c r="AF40" s="835"/>
      <c r="AG40" s="835"/>
      <c r="AH40" s="835"/>
      <c r="AI40" s="835"/>
      <c r="AJ40" s="835"/>
      <c r="AK40" s="835"/>
      <c r="AL40" s="835"/>
      <c r="AM40" s="835"/>
      <c r="AN40" s="835"/>
      <c r="AO40" s="835"/>
      <c r="AP40" s="835"/>
      <c r="AQ40" s="835"/>
      <c r="AR40" s="828"/>
      <c r="AS40" s="828"/>
      <c r="AT40" s="828"/>
      <c r="AU40" s="828"/>
      <c r="AV40" s="828"/>
      <c r="AW40" s="828"/>
      <c r="AX40" s="828"/>
      <c r="AY40" s="828"/>
      <c r="AZ40" s="828"/>
      <c r="BA40" s="828"/>
      <c r="BB40" s="828"/>
      <c r="BC40" s="828"/>
      <c r="BD40" s="828"/>
      <c r="BE40" s="828"/>
      <c r="BF40" s="396"/>
      <c r="BG40" s="396"/>
      <c r="BH40" s="396"/>
      <c r="BI40" s="396"/>
      <c r="BJ40" s="396"/>
      <c r="BK40" s="396"/>
      <c r="BL40" s="396"/>
    </row>
    <row r="41" spans="1:64">
      <c r="A41" s="410" t="s">
        <v>1019</v>
      </c>
      <c r="B41" s="410"/>
      <c r="C41" s="411"/>
      <c r="D41" s="411"/>
      <c r="E41" s="411"/>
      <c r="F41" s="411"/>
      <c r="G41" s="411"/>
      <c r="H41" s="411"/>
      <c r="I41" s="411"/>
      <c r="J41" s="411"/>
      <c r="K41" s="411"/>
      <c r="L41" s="411"/>
      <c r="M41" s="411"/>
      <c r="N41" s="411"/>
      <c r="O41" s="411"/>
      <c r="P41" s="411"/>
      <c r="Q41" s="411"/>
      <c r="R41" s="411"/>
      <c r="S41" s="411"/>
      <c r="T41" s="411"/>
      <c r="U41" s="411"/>
      <c r="V41" s="411"/>
      <c r="W41" s="411"/>
      <c r="X41" s="411"/>
      <c r="Y41" s="411"/>
      <c r="Z41" s="411"/>
      <c r="AA41" s="411"/>
      <c r="AB41" s="411"/>
      <c r="AC41" s="411"/>
      <c r="AD41" s="411"/>
      <c r="AE41" s="411"/>
      <c r="AF41" s="411"/>
      <c r="AG41" s="411"/>
      <c r="AH41" s="411"/>
      <c r="AI41" s="411"/>
      <c r="AJ41" s="411"/>
      <c r="AK41" s="411"/>
      <c r="AL41" s="411"/>
      <c r="AM41" s="411"/>
      <c r="AN41" s="411"/>
      <c r="AO41" s="411"/>
      <c r="AP41" s="411"/>
      <c r="AQ41" s="411"/>
      <c r="AR41" s="411"/>
      <c r="AS41" s="411"/>
      <c r="AT41" s="411"/>
      <c r="AU41" s="411"/>
      <c r="AV41" s="411"/>
      <c r="AW41" s="411"/>
      <c r="AX41" s="411"/>
      <c r="AY41" s="411"/>
      <c r="AZ41" s="411"/>
      <c r="BA41" s="411"/>
      <c r="BB41" s="411"/>
      <c r="BC41" s="411"/>
      <c r="BD41" s="411"/>
      <c r="BE41" s="411"/>
      <c r="BF41" s="396"/>
      <c r="BG41" s="396"/>
      <c r="BH41" s="396"/>
      <c r="BI41" s="396"/>
      <c r="BJ41" s="396"/>
      <c r="BK41" s="396"/>
      <c r="BL41" s="396"/>
    </row>
    <row r="42" spans="1:64">
      <c r="A42" s="410"/>
      <c r="B42" s="410"/>
      <c r="C42" s="411"/>
      <c r="D42" s="411"/>
      <c r="E42" s="411"/>
      <c r="F42" s="411"/>
      <c r="G42" s="411"/>
      <c r="H42" s="411"/>
      <c r="I42" s="411"/>
      <c r="J42" s="411"/>
      <c r="K42" s="411"/>
      <c r="L42" s="411"/>
      <c r="M42" s="411"/>
      <c r="N42" s="411"/>
      <c r="O42" s="411"/>
      <c r="P42" s="411"/>
      <c r="Q42" s="411"/>
      <c r="R42" s="411"/>
      <c r="S42" s="411"/>
      <c r="T42" s="411"/>
      <c r="U42" s="411"/>
      <c r="V42" s="411"/>
      <c r="W42" s="411"/>
      <c r="X42" s="411"/>
      <c r="Y42" s="411"/>
      <c r="Z42" s="411"/>
      <c r="AA42" s="411"/>
      <c r="AB42" s="411"/>
      <c r="AC42" s="411"/>
      <c r="AD42" s="411"/>
      <c r="AE42" s="411"/>
      <c r="AF42" s="411"/>
      <c r="AG42" s="411"/>
      <c r="AH42" s="411"/>
      <c r="AI42" s="411"/>
      <c r="AJ42" s="411"/>
      <c r="AK42" s="411"/>
      <c r="AL42" s="411"/>
      <c r="AM42" s="411"/>
      <c r="AN42" s="411"/>
      <c r="AO42" s="411"/>
      <c r="AP42" s="411"/>
      <c r="AQ42" s="411"/>
      <c r="AR42" s="411"/>
      <c r="AS42" s="411"/>
      <c r="AT42" s="411"/>
      <c r="AU42" s="411"/>
      <c r="AV42" s="411"/>
      <c r="AW42" s="411"/>
      <c r="AX42" s="411"/>
      <c r="AY42" s="411"/>
      <c r="AZ42" s="411"/>
      <c r="BA42" s="411"/>
      <c r="BB42" s="411"/>
      <c r="BC42" s="411"/>
      <c r="BD42" s="411"/>
      <c r="BE42" s="411"/>
      <c r="BF42" s="396"/>
      <c r="BG42" s="396"/>
      <c r="BH42" s="396"/>
      <c r="BI42" s="396"/>
      <c r="BJ42" s="396"/>
      <c r="BK42" s="396"/>
      <c r="BL42" s="396"/>
    </row>
    <row r="43" spans="1:64">
      <c r="A43" s="712" t="s">
        <v>1077</v>
      </c>
      <c r="B43" s="727"/>
      <c r="C43" s="839" t="s">
        <v>1078</v>
      </c>
      <c r="D43" s="839"/>
      <c r="E43" s="393"/>
      <c r="F43" s="840" t="s">
        <v>1076</v>
      </c>
      <c r="G43" s="839"/>
      <c r="H43" s="419"/>
      <c r="I43" s="419"/>
      <c r="J43" s="411"/>
      <c r="K43" s="411"/>
      <c r="L43" s="411"/>
      <c r="M43" s="411"/>
      <c r="N43" s="411"/>
      <c r="O43" s="411"/>
      <c r="P43" s="411"/>
      <c r="Q43" s="411"/>
      <c r="R43" s="411"/>
      <c r="S43" s="411"/>
      <c r="T43" s="411"/>
      <c r="U43" s="411"/>
      <c r="V43" s="411"/>
      <c r="W43" s="411"/>
      <c r="X43" s="411"/>
      <c r="Y43" s="411"/>
      <c r="Z43" s="411"/>
      <c r="AA43" s="411"/>
      <c r="AB43" s="411"/>
      <c r="AC43" s="411"/>
      <c r="AD43" s="411"/>
      <c r="AE43" s="411"/>
      <c r="AF43" s="411"/>
      <c r="AG43" s="411"/>
      <c r="AH43" s="411"/>
      <c r="AI43" s="411"/>
      <c r="AJ43" s="411"/>
      <c r="AK43" s="411"/>
      <c r="AL43" s="411"/>
      <c r="AM43" s="411"/>
      <c r="AN43" s="411"/>
      <c r="AO43" s="411"/>
      <c r="AP43" s="411"/>
      <c r="AQ43" s="411"/>
      <c r="AR43" s="411"/>
      <c r="AS43" s="411"/>
      <c r="AT43" s="411"/>
      <c r="AU43" s="411"/>
      <c r="AV43" s="411"/>
      <c r="AW43" s="411"/>
      <c r="AX43" s="411"/>
      <c r="AY43" s="411"/>
      <c r="AZ43" s="411"/>
      <c r="BA43" s="411"/>
      <c r="BB43" s="411"/>
      <c r="BC43" s="411"/>
      <c r="BD43" s="411"/>
      <c r="BE43" s="411"/>
      <c r="BF43" s="393"/>
      <c r="BG43" s="393"/>
      <c r="BH43" s="393"/>
      <c r="BI43" s="393"/>
      <c r="BJ43" s="393"/>
      <c r="BK43" s="393"/>
      <c r="BL43" s="393"/>
    </row>
  </sheetData>
  <sheetProtection algorithmName="SHA-512" hashValue="zEZ8LnDwxwHoI+6tJc6CT9kdkaaZ4Rq8WUN7U7k3zUH4Q3r5VLmlns+q5hktOXhpi8ud8Yb0CtaYjNrr3bQvMg==" saltValue="ep3mV2g4XrZGv21EH/H+bg==" spinCount="100000" sheet="1" objects="1" scenarios="1"/>
  <mergeCells count="20">
    <mergeCell ref="AD6:AJ6"/>
    <mergeCell ref="AK6:AQ6"/>
    <mergeCell ref="C43:D43"/>
    <mergeCell ref="F43:G43"/>
    <mergeCell ref="A3:BL3"/>
    <mergeCell ref="BF5:BL6"/>
    <mergeCell ref="A5:A7"/>
    <mergeCell ref="P39:AC39"/>
    <mergeCell ref="P40:AC40"/>
    <mergeCell ref="W6:AC6"/>
    <mergeCell ref="AY6:BE6"/>
    <mergeCell ref="AD39:AQ39"/>
    <mergeCell ref="AD40:AQ40"/>
    <mergeCell ref="AR39:BE39"/>
    <mergeCell ref="AR40:BE40"/>
    <mergeCell ref="B5:BE5"/>
    <mergeCell ref="B6:H6"/>
    <mergeCell ref="AR6:AX6"/>
    <mergeCell ref="I6:O6"/>
    <mergeCell ref="P6:V6"/>
  </mergeCells>
  <phoneticPr fontId="58" type="noConversion"/>
  <dataValidations count="1">
    <dataValidation type="list" allowBlank="1" showInputMessage="1" showErrorMessage="1" sqref="AY6 P6 W6 AD6 AK6 AR6 B6 I6">
      <formula1>dargava</formula1>
    </dataValidation>
  </dataValidations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37" orientation="landscape" r:id="rId1"/>
  <headerFooter alignWithMargins="0"/>
  <colBreaks count="2" manualBreakCount="2">
    <brk id="22" max="42" man="1"/>
    <brk id="43" max="42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indexed="22"/>
    <pageSetUpPr fitToPage="1"/>
  </sheetPr>
  <dimension ref="A1:K26"/>
  <sheetViews>
    <sheetView view="pageBreakPreview" zoomScale="70" zoomScaleNormal="100" zoomScaleSheetLayoutView="70" workbookViewId="0">
      <selection activeCell="D20" sqref="D20:E20"/>
    </sheetView>
  </sheetViews>
  <sheetFormatPr defaultColWidth="9.140625" defaultRowHeight="15.75"/>
  <cols>
    <col min="1" max="1" width="5.7109375" style="397" customWidth="1"/>
    <col min="2" max="2" width="29.140625" style="397" customWidth="1"/>
    <col min="3" max="3" width="20.7109375" style="397" customWidth="1"/>
    <col min="4" max="11" width="15.7109375" style="397" customWidth="1"/>
    <col min="12" max="16384" width="9.140625" style="397"/>
  </cols>
  <sheetData>
    <row r="1" spans="1:11">
      <c r="A1" s="228" t="str">
        <f>"застраховател: "&amp;Navig!B2</f>
        <v>застраховател: Наименование</v>
      </c>
      <c r="B1" s="396"/>
      <c r="C1" s="396"/>
    </row>
    <row r="2" spans="1:11">
      <c r="A2" s="396"/>
      <c r="B2" s="398"/>
    </row>
    <row r="3" spans="1:11" s="399" customFormat="1">
      <c r="A3" s="843" t="str">
        <f>"Справка ГО.12.2: Сключени сделки при правото на установяване или свободата на предоставяне на услуги на територията на ЕИП от 01.01 до края на "&amp;Navig!B3&amp;" година"</f>
        <v>Справка ГО.12.2: Сключени сделки при правото на установяване или свободата на предоставяне на услуги на територията на ЕИП от 01.01 до края на 2017 година</v>
      </c>
      <c r="B3" s="843"/>
      <c r="C3" s="843"/>
      <c r="D3" s="843"/>
      <c r="E3" s="843"/>
      <c r="F3" s="843"/>
      <c r="G3" s="843"/>
      <c r="H3" s="843"/>
      <c r="I3" s="843"/>
      <c r="J3" s="843"/>
      <c r="K3" s="843"/>
    </row>
    <row r="4" spans="1:11" s="399" customFormat="1" ht="18.75" customHeight="1">
      <c r="A4" s="398"/>
      <c r="F4" s="400"/>
      <c r="G4" s="400"/>
    </row>
    <row r="5" spans="1:11">
      <c r="A5" s="398"/>
      <c r="B5" s="396"/>
    </row>
    <row r="6" spans="1:11">
      <c r="A6" s="398" t="s">
        <v>1020</v>
      </c>
      <c r="B6" s="398"/>
      <c r="F6" s="401"/>
    </row>
    <row r="7" spans="1:11">
      <c r="A7" s="396"/>
      <c r="B7" s="398"/>
      <c r="F7" s="401"/>
    </row>
    <row r="8" spans="1:11">
      <c r="A8" s="844" t="s">
        <v>45</v>
      </c>
      <c r="B8" s="844" t="s">
        <v>1021</v>
      </c>
      <c r="C8" s="844" t="s">
        <v>1022</v>
      </c>
      <c r="D8" s="846" t="s">
        <v>1023</v>
      </c>
      <c r="E8" s="846"/>
      <c r="F8" s="846"/>
      <c r="G8" s="846"/>
      <c r="H8" s="846"/>
      <c r="I8" s="846"/>
      <c r="J8" s="846"/>
      <c r="K8" s="846"/>
    </row>
    <row r="9" spans="1:11">
      <c r="A9" s="844"/>
      <c r="B9" s="844"/>
      <c r="C9" s="844"/>
      <c r="D9" s="844" t="s">
        <v>1096</v>
      </c>
      <c r="E9" s="844"/>
      <c r="F9" s="844"/>
      <c r="G9" s="844"/>
      <c r="H9" s="844" t="s">
        <v>1094</v>
      </c>
      <c r="I9" s="844"/>
      <c r="J9" s="844"/>
      <c r="K9" s="844"/>
    </row>
    <row r="10" spans="1:11" ht="63.75">
      <c r="A10" s="844"/>
      <c r="B10" s="844"/>
      <c r="C10" s="844"/>
      <c r="D10" s="402" t="s">
        <v>1097</v>
      </c>
      <c r="E10" s="402" t="s">
        <v>1024</v>
      </c>
      <c r="F10" s="402" t="s">
        <v>1025</v>
      </c>
      <c r="G10" s="402" t="s">
        <v>1026</v>
      </c>
      <c r="H10" s="402" t="s">
        <v>1075</v>
      </c>
      <c r="I10" s="402" t="s">
        <v>1024</v>
      </c>
      <c r="J10" s="402" t="s">
        <v>1025</v>
      </c>
      <c r="K10" s="402" t="s">
        <v>1027</v>
      </c>
    </row>
    <row r="11" spans="1:11">
      <c r="A11" s="404">
        <v>1</v>
      </c>
      <c r="B11" s="395"/>
      <c r="C11" s="395"/>
      <c r="D11" s="395"/>
      <c r="E11" s="395"/>
      <c r="F11" s="395"/>
      <c r="G11" s="395"/>
      <c r="H11" s="395"/>
      <c r="I11" s="395"/>
      <c r="J11" s="395"/>
      <c r="K11" s="395"/>
    </row>
    <row r="12" spans="1:11">
      <c r="A12" s="404">
        <v>2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</row>
    <row r="13" spans="1:11">
      <c r="A13" s="404">
        <v>3</v>
      </c>
      <c r="B13" s="395"/>
      <c r="C13" s="395"/>
      <c r="D13" s="395"/>
      <c r="E13" s="395"/>
      <c r="F13" s="395"/>
      <c r="G13" s="395"/>
      <c r="H13" s="395"/>
      <c r="I13" s="395"/>
      <c r="J13" s="395"/>
      <c r="K13" s="395"/>
    </row>
    <row r="14" spans="1:11">
      <c r="A14" s="404">
        <v>4</v>
      </c>
      <c r="B14" s="395"/>
      <c r="C14" s="395"/>
      <c r="D14" s="395"/>
      <c r="E14" s="395"/>
      <c r="F14" s="395"/>
      <c r="G14" s="395"/>
      <c r="H14" s="395"/>
      <c r="I14" s="395"/>
      <c r="J14" s="395"/>
      <c r="K14" s="395"/>
    </row>
    <row r="15" spans="1:11">
      <c r="A15" s="404">
        <v>5</v>
      </c>
      <c r="B15" s="395"/>
      <c r="C15" s="395"/>
      <c r="D15" s="395"/>
      <c r="E15" s="395"/>
      <c r="F15" s="395"/>
      <c r="G15" s="395"/>
      <c r="H15" s="395"/>
      <c r="I15" s="395"/>
      <c r="J15" s="395"/>
      <c r="K15" s="395"/>
    </row>
    <row r="16" spans="1:11">
      <c r="A16" s="404">
        <v>6</v>
      </c>
      <c r="B16" s="395"/>
      <c r="C16" s="395"/>
      <c r="D16" s="395"/>
      <c r="E16" s="395"/>
      <c r="F16" s="395"/>
      <c r="G16" s="395"/>
      <c r="H16" s="395"/>
      <c r="I16" s="395"/>
      <c r="J16" s="395"/>
      <c r="K16" s="395"/>
    </row>
    <row r="17" spans="1:11">
      <c r="A17" s="405" t="s">
        <v>1256</v>
      </c>
      <c r="B17" s="395"/>
      <c r="C17" s="395"/>
      <c r="D17" s="395"/>
      <c r="E17" s="395"/>
      <c r="F17" s="395"/>
      <c r="G17" s="395"/>
      <c r="H17" s="395"/>
      <c r="I17" s="395"/>
      <c r="J17" s="395"/>
      <c r="K17" s="395"/>
    </row>
    <row r="18" spans="1:11">
      <c r="A18" s="845" t="s">
        <v>1058</v>
      </c>
      <c r="B18" s="845"/>
      <c r="C18" s="403">
        <f>SUM(C11:C17)</f>
        <v>0</v>
      </c>
      <c r="D18" s="403">
        <f t="shared" ref="D18:K18" si="0">SUM(D11:D17)</f>
        <v>0</v>
      </c>
      <c r="E18" s="403">
        <f t="shared" si="0"/>
        <v>0</v>
      </c>
      <c r="F18" s="403">
        <f t="shared" si="0"/>
        <v>0</v>
      </c>
      <c r="G18" s="403">
        <f t="shared" si="0"/>
        <v>0</v>
      </c>
      <c r="H18" s="403">
        <f t="shared" si="0"/>
        <v>0</v>
      </c>
      <c r="I18" s="403">
        <f t="shared" si="0"/>
        <v>0</v>
      </c>
      <c r="J18" s="403">
        <f t="shared" si="0"/>
        <v>0</v>
      </c>
      <c r="K18" s="403">
        <f t="shared" si="0"/>
        <v>0</v>
      </c>
    </row>
    <row r="20" spans="1:11">
      <c r="A20" s="394"/>
      <c r="B20" s="395" t="s">
        <v>1077</v>
      </c>
      <c r="C20" s="394"/>
      <c r="D20" s="841" t="s">
        <v>1078</v>
      </c>
      <c r="E20" s="842"/>
      <c r="F20" s="394"/>
      <c r="G20" s="394"/>
      <c r="H20" s="841" t="s">
        <v>1076</v>
      </c>
      <c r="I20" s="842"/>
      <c r="J20" s="394"/>
      <c r="K20" s="394"/>
    </row>
    <row r="26" spans="1:11">
      <c r="C26" s="400"/>
      <c r="D26" s="400"/>
      <c r="E26" s="400"/>
    </row>
  </sheetData>
  <sheetProtection algorithmName="SHA-512" hashValue="C0vAJtulgyR5XS18zqz7Jw201Rh1fNGj6uZKCKAe5eIACX5gAGPTCwK+W6l/J9d9sjvHFh7FxaO6+R/1A1Ne3w==" saltValue="J+kqzpWwB/2pjCHj3eky4Q==" spinCount="100000" sheet="1" insertRows="0"/>
  <mergeCells count="10">
    <mergeCell ref="D20:E20"/>
    <mergeCell ref="H20:I20"/>
    <mergeCell ref="A3:K3"/>
    <mergeCell ref="D9:G9"/>
    <mergeCell ref="H9:K9"/>
    <mergeCell ref="A18:B18"/>
    <mergeCell ref="C8:C10"/>
    <mergeCell ref="A8:A10"/>
    <mergeCell ref="B8:B10"/>
    <mergeCell ref="D8:K8"/>
  </mergeCells>
  <phoneticPr fontId="58" type="noConversion"/>
  <printOptions horizontalCentered="1" verticalCentered="1"/>
  <pageMargins left="0.35433070866141736" right="0.19685039370078741" top="0.98425196850393704" bottom="0.98425196850393704" header="0.51181102362204722" footer="0.51181102362204722"/>
  <pageSetup paperSize="9" scale="8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indexed="22"/>
  </sheetPr>
  <dimension ref="A1:H54"/>
  <sheetViews>
    <sheetView view="pageBreakPreview" zoomScale="70" zoomScaleNormal="100" zoomScaleSheetLayoutView="70" workbookViewId="0">
      <pane ySplit="3" topLeftCell="A16" activePane="bottomLeft" state="frozen"/>
      <selection activeCell="B30" sqref="B30"/>
      <selection pane="bottomLeft" activeCell="A2" sqref="A2:F2"/>
    </sheetView>
  </sheetViews>
  <sheetFormatPr defaultColWidth="9.140625" defaultRowHeight="15.75"/>
  <cols>
    <col min="1" max="1" width="4" style="392" customWidth="1"/>
    <col min="2" max="2" width="92.140625" style="254" customWidth="1"/>
    <col min="3" max="3" width="22.7109375" style="254" customWidth="1"/>
    <col min="4" max="4" width="26" style="254" customWidth="1"/>
    <col min="5" max="5" width="30.7109375" style="254" customWidth="1"/>
    <col min="6" max="6" width="31.85546875" style="254" customWidth="1"/>
    <col min="7" max="16384" width="9.140625" style="254"/>
  </cols>
  <sheetData>
    <row r="1" spans="1:8">
      <c r="A1" s="228" t="str">
        <f>"застраховател: "&amp;Navig!B2</f>
        <v>застраховател: Наименование</v>
      </c>
      <c r="B1" s="388"/>
      <c r="C1" s="388"/>
      <c r="D1" s="388"/>
      <c r="F1" s="389"/>
      <c r="G1" s="390"/>
      <c r="H1" s="390"/>
    </row>
    <row r="2" spans="1:8" ht="15.75" customHeight="1">
      <c r="A2" s="847" t="str">
        <f>"Справка № ГО.13: Активи за покритие на техническите резерви към края на "&amp;Navig!B3&amp;" година"</f>
        <v>Справка № ГО.13: Активи за покритие на техническите резерви към края на 2017 година</v>
      </c>
      <c r="B2" s="848"/>
      <c r="C2" s="848"/>
      <c r="D2" s="848"/>
      <c r="E2" s="848"/>
      <c r="F2" s="848"/>
    </row>
    <row r="3" spans="1:8" ht="15" customHeight="1" thickBot="1">
      <c r="A3" s="849"/>
      <c r="B3" s="849"/>
      <c r="C3" s="849"/>
      <c r="D3" s="849"/>
      <c r="E3" s="849"/>
    </row>
    <row r="4" spans="1:8" ht="94.5">
      <c r="A4" s="347" t="s">
        <v>5</v>
      </c>
      <c r="B4" s="348" t="s">
        <v>6</v>
      </c>
      <c r="C4" s="348" t="s">
        <v>7</v>
      </c>
      <c r="D4" s="349" t="s">
        <v>1161</v>
      </c>
      <c r="E4" s="349" t="s">
        <v>8</v>
      </c>
      <c r="F4" s="350" t="s">
        <v>9</v>
      </c>
    </row>
    <row r="5" spans="1:8" ht="31.5">
      <c r="A5" s="93" t="s">
        <v>10</v>
      </c>
      <c r="B5" s="16" t="s">
        <v>11</v>
      </c>
      <c r="C5" s="16"/>
      <c r="D5" s="16"/>
      <c r="E5" s="351"/>
      <c r="F5" s="352"/>
    </row>
    <row r="6" spans="1:8" ht="63">
      <c r="A6" s="353" t="s">
        <v>12</v>
      </c>
      <c r="B6" s="351" t="s">
        <v>507</v>
      </c>
      <c r="C6" s="351"/>
      <c r="D6" s="351"/>
      <c r="E6" s="382">
        <f>SUM(E7:E9)</f>
        <v>0</v>
      </c>
      <c r="F6" s="385">
        <f>SUM(F7:F9)</f>
        <v>0</v>
      </c>
    </row>
    <row r="7" spans="1:8">
      <c r="A7" s="354"/>
      <c r="B7" s="355" t="s">
        <v>1081</v>
      </c>
      <c r="C7" s="355"/>
      <c r="D7" s="355"/>
      <c r="E7" s="356"/>
      <c r="F7" s="357"/>
    </row>
    <row r="8" spans="1:8">
      <c r="A8" s="354"/>
      <c r="B8" s="355" t="s">
        <v>1081</v>
      </c>
      <c r="C8" s="355"/>
      <c r="D8" s="355"/>
      <c r="E8" s="356"/>
      <c r="F8" s="357"/>
    </row>
    <row r="9" spans="1:8">
      <c r="A9" s="705"/>
      <c r="B9" s="355" t="s">
        <v>1081</v>
      </c>
      <c r="C9" s="355"/>
      <c r="D9" s="355"/>
      <c r="E9" s="356"/>
      <c r="F9" s="357"/>
    </row>
    <row r="10" spans="1:8" ht="63">
      <c r="A10" s="353" t="s">
        <v>13</v>
      </c>
      <c r="B10" s="358" t="s">
        <v>509</v>
      </c>
      <c r="C10" s="358"/>
      <c r="D10" s="358"/>
      <c r="E10" s="382">
        <f>SUM(E11:E13)</f>
        <v>0</v>
      </c>
      <c r="F10" s="385">
        <f>SUM(F11:F13)</f>
        <v>0</v>
      </c>
    </row>
    <row r="11" spans="1:8">
      <c r="A11" s="354"/>
      <c r="B11" s="355" t="s">
        <v>1081</v>
      </c>
      <c r="C11" s="355"/>
      <c r="D11" s="355"/>
      <c r="E11" s="356"/>
      <c r="F11" s="360"/>
    </row>
    <row r="12" spans="1:8">
      <c r="A12" s="354"/>
      <c r="B12" s="355" t="s">
        <v>1081</v>
      </c>
      <c r="C12" s="355"/>
      <c r="D12" s="355"/>
      <c r="E12" s="356"/>
      <c r="F12" s="360"/>
    </row>
    <row r="13" spans="1:8">
      <c r="A13" s="705"/>
      <c r="B13" s="355" t="s">
        <v>1081</v>
      </c>
      <c r="C13" s="355"/>
      <c r="D13" s="355"/>
      <c r="E13" s="356"/>
      <c r="F13" s="360"/>
    </row>
    <row r="14" spans="1:8" ht="63">
      <c r="A14" s="353" t="s">
        <v>14</v>
      </c>
      <c r="B14" s="358" t="s">
        <v>510</v>
      </c>
      <c r="C14" s="351"/>
      <c r="D14" s="351"/>
      <c r="E14" s="382">
        <f>SUM(E15:E17)</f>
        <v>0</v>
      </c>
      <c r="F14" s="385">
        <f>SUM(F15:F17)</f>
        <v>0</v>
      </c>
    </row>
    <row r="15" spans="1:8">
      <c r="A15" s="354"/>
      <c r="B15" s="355" t="s">
        <v>1081</v>
      </c>
      <c r="C15" s="355"/>
      <c r="D15" s="355"/>
      <c r="E15" s="356"/>
      <c r="F15" s="360"/>
    </row>
    <row r="16" spans="1:8">
      <c r="A16" s="354"/>
      <c r="B16" s="355" t="s">
        <v>1081</v>
      </c>
      <c r="C16" s="355"/>
      <c r="D16" s="355"/>
      <c r="E16" s="356"/>
      <c r="F16" s="360"/>
    </row>
    <row r="17" spans="1:6">
      <c r="A17" s="705"/>
      <c r="B17" s="355" t="s">
        <v>1081</v>
      </c>
      <c r="C17" s="355"/>
      <c r="D17" s="355"/>
      <c r="E17" s="356"/>
      <c r="F17" s="360"/>
    </row>
    <row r="18" spans="1:6">
      <c r="A18" s="353" t="s">
        <v>15</v>
      </c>
      <c r="B18" s="351" t="s">
        <v>16</v>
      </c>
      <c r="C18" s="351"/>
      <c r="D18" s="351"/>
      <c r="E18" s="382">
        <f>SUM(E19:E21)</f>
        <v>0</v>
      </c>
      <c r="F18" s="385">
        <f>SUM(F19:F21)</f>
        <v>0</v>
      </c>
    </row>
    <row r="19" spans="1:6">
      <c r="A19" s="354"/>
      <c r="B19" s="361" t="s">
        <v>17</v>
      </c>
      <c r="C19" s="355"/>
      <c r="D19" s="355"/>
      <c r="E19" s="362"/>
      <c r="F19" s="363"/>
    </row>
    <row r="20" spans="1:6">
      <c r="A20" s="354"/>
      <c r="B20" s="361" t="s">
        <v>17</v>
      </c>
      <c r="C20" s="355"/>
      <c r="D20" s="355"/>
      <c r="E20" s="362"/>
      <c r="F20" s="363"/>
    </row>
    <row r="21" spans="1:6">
      <c r="A21" s="705"/>
      <c r="B21" s="361" t="s">
        <v>17</v>
      </c>
      <c r="C21" s="355"/>
      <c r="D21" s="355"/>
      <c r="E21" s="362"/>
      <c r="F21" s="363"/>
    </row>
    <row r="22" spans="1:6" ht="47.25">
      <c r="A22" s="353" t="s">
        <v>18</v>
      </c>
      <c r="B22" s="351" t="s">
        <v>19</v>
      </c>
      <c r="C22" s="364"/>
      <c r="D22" s="364"/>
      <c r="E22" s="382">
        <f>SUM(E23:E25)</f>
        <v>0</v>
      </c>
      <c r="F22" s="385">
        <f>SUM(F23:F25)</f>
        <v>0</v>
      </c>
    </row>
    <row r="23" spans="1:6">
      <c r="A23" s="354"/>
      <c r="B23" s="361" t="s">
        <v>20</v>
      </c>
      <c r="C23" s="355"/>
      <c r="D23" s="355"/>
      <c r="E23" s="356"/>
      <c r="F23" s="360"/>
    </row>
    <row r="24" spans="1:6">
      <c r="A24" s="354"/>
      <c r="B24" s="361" t="s">
        <v>20</v>
      </c>
      <c r="C24" s="355"/>
      <c r="D24" s="355"/>
      <c r="E24" s="356"/>
      <c r="F24" s="360"/>
    </row>
    <row r="25" spans="1:6">
      <c r="A25" s="705"/>
      <c r="B25" s="361" t="s">
        <v>20</v>
      </c>
      <c r="C25" s="355"/>
      <c r="D25" s="355"/>
      <c r="E25" s="356"/>
      <c r="F25" s="360"/>
    </row>
    <row r="26" spans="1:6">
      <c r="A26" s="353" t="s">
        <v>21</v>
      </c>
      <c r="B26" s="358" t="s">
        <v>22</v>
      </c>
      <c r="C26" s="365"/>
      <c r="D26" s="365"/>
      <c r="E26" s="382">
        <f>SUM(E27:E29)</f>
        <v>0</v>
      </c>
      <c r="F26" s="385">
        <f>SUM(F27:F29)</f>
        <v>0</v>
      </c>
    </row>
    <row r="27" spans="1:6">
      <c r="A27" s="354"/>
      <c r="B27" s="361" t="s">
        <v>23</v>
      </c>
      <c r="C27" s="355"/>
      <c r="D27" s="355"/>
      <c r="E27" s="356"/>
      <c r="F27" s="360"/>
    </row>
    <row r="28" spans="1:6">
      <c r="A28" s="354"/>
      <c r="B28" s="361" t="s">
        <v>23</v>
      </c>
      <c r="C28" s="355"/>
      <c r="D28" s="355"/>
      <c r="E28" s="356"/>
      <c r="F28" s="360"/>
    </row>
    <row r="29" spans="1:6">
      <c r="A29" s="705"/>
      <c r="B29" s="361" t="s">
        <v>23</v>
      </c>
      <c r="C29" s="355"/>
      <c r="D29" s="355"/>
      <c r="E29" s="356"/>
      <c r="F29" s="360"/>
    </row>
    <row r="30" spans="1:6" ht="47.25">
      <c r="A30" s="353" t="s">
        <v>24</v>
      </c>
      <c r="B30" s="366" t="s">
        <v>1255</v>
      </c>
      <c r="C30" s="367"/>
      <c r="D30" s="367"/>
      <c r="E30" s="382">
        <f>SUM(E31:E32)</f>
        <v>0</v>
      </c>
      <c r="F30" s="385">
        <f>SUM(F31:F32)</f>
        <v>0</v>
      </c>
    </row>
    <row r="31" spans="1:6">
      <c r="A31" s="354"/>
      <c r="B31" s="361" t="s">
        <v>25</v>
      </c>
      <c r="C31" s="355"/>
      <c r="D31" s="355"/>
      <c r="E31" s="356"/>
      <c r="F31" s="360"/>
    </row>
    <row r="32" spans="1:6">
      <c r="A32" s="705"/>
      <c r="B32" s="361" t="s">
        <v>26</v>
      </c>
      <c r="C32" s="355"/>
      <c r="D32" s="355"/>
      <c r="E32" s="356"/>
      <c r="F32" s="360"/>
    </row>
    <row r="33" spans="1:6">
      <c r="A33" s="353" t="s">
        <v>27</v>
      </c>
      <c r="B33" s="365" t="s">
        <v>28</v>
      </c>
      <c r="C33" s="355"/>
      <c r="D33" s="355"/>
      <c r="E33" s="356"/>
      <c r="F33" s="360"/>
    </row>
    <row r="34" spans="1:6" ht="31.5">
      <c r="A34" s="353" t="s">
        <v>29</v>
      </c>
      <c r="B34" s="358" t="s">
        <v>30</v>
      </c>
      <c r="C34" s="365"/>
      <c r="D34" s="365"/>
      <c r="E34" s="382">
        <f>SUM(E35,E38,E41)</f>
        <v>0</v>
      </c>
      <c r="F34" s="385">
        <f>SUM(F35,F38,F41)</f>
        <v>0</v>
      </c>
    </row>
    <row r="35" spans="1:6">
      <c r="A35" s="353"/>
      <c r="B35" s="368" t="s">
        <v>31</v>
      </c>
      <c r="C35" s="368"/>
      <c r="D35" s="368"/>
      <c r="E35" s="382">
        <f>SUM(E36:E37)</f>
        <v>0</v>
      </c>
      <c r="F35" s="385">
        <f>SUM(F36:F37)</f>
        <v>0</v>
      </c>
    </row>
    <row r="36" spans="1:6">
      <c r="A36" s="354"/>
      <c r="B36" s="361"/>
      <c r="C36" s="355"/>
      <c r="D36" s="355"/>
      <c r="E36" s="356"/>
      <c r="F36" s="357"/>
    </row>
    <row r="37" spans="1:6">
      <c r="A37" s="705"/>
      <c r="B37" s="361"/>
      <c r="C37" s="355"/>
      <c r="D37" s="355"/>
      <c r="E37" s="356"/>
      <c r="F37" s="357"/>
    </row>
    <row r="38" spans="1:6">
      <c r="A38" s="353"/>
      <c r="B38" s="368" t="s">
        <v>32</v>
      </c>
      <c r="C38" s="368"/>
      <c r="D38" s="368"/>
      <c r="E38" s="382">
        <f>SUM(E39:E40)</f>
        <v>0</v>
      </c>
      <c r="F38" s="385">
        <f>SUM(F39:F40)</f>
        <v>0</v>
      </c>
    </row>
    <row r="39" spans="1:6">
      <c r="A39" s="354"/>
      <c r="B39" s="361"/>
      <c r="C39" s="355"/>
      <c r="D39" s="355"/>
      <c r="E39" s="356"/>
      <c r="F39" s="357"/>
    </row>
    <row r="40" spans="1:6">
      <c r="A40" s="705"/>
      <c r="B40" s="361"/>
      <c r="C40" s="355"/>
      <c r="D40" s="355"/>
      <c r="E40" s="356"/>
      <c r="F40" s="357"/>
    </row>
    <row r="41" spans="1:6">
      <c r="A41" s="353"/>
      <c r="B41" s="391" t="s">
        <v>33</v>
      </c>
      <c r="C41" s="355"/>
      <c r="D41" s="355"/>
      <c r="E41" s="356"/>
      <c r="F41" s="357"/>
    </row>
    <row r="42" spans="1:6">
      <c r="A42" s="353" t="s">
        <v>34</v>
      </c>
      <c r="B42" s="358" t="s">
        <v>35</v>
      </c>
      <c r="C42" s="355"/>
      <c r="D42" s="355"/>
      <c r="E42" s="356"/>
      <c r="F42" s="357"/>
    </row>
    <row r="43" spans="1:6">
      <c r="A43" s="353" t="s">
        <v>36</v>
      </c>
      <c r="B43" s="358" t="s">
        <v>37</v>
      </c>
      <c r="C43" s="355"/>
      <c r="D43" s="355"/>
      <c r="E43" s="356"/>
      <c r="F43" s="357"/>
    </row>
    <row r="44" spans="1:6">
      <c r="A44" s="353"/>
      <c r="B44" s="358"/>
      <c r="C44" s="358"/>
      <c r="D44" s="358"/>
      <c r="E44" s="359"/>
      <c r="F44" s="369"/>
    </row>
    <row r="45" spans="1:6">
      <c r="A45" s="370"/>
      <c r="B45" s="17" t="s">
        <v>38</v>
      </c>
      <c r="C45" s="18"/>
      <c r="D45" s="18"/>
      <c r="E45" s="383">
        <f>SUM(E6,E10,E14,E18,E22,E26,E30,E33,E34,E42,E43)</f>
        <v>0</v>
      </c>
      <c r="F45" s="386">
        <f>SUM(F6,F10,F14,F18,F22,F26,F30,F33,F34,F42,F43)</f>
        <v>0</v>
      </c>
    </row>
    <row r="46" spans="1:6">
      <c r="A46" s="371"/>
      <c r="B46" s="372" t="s">
        <v>39</v>
      </c>
      <c r="C46" s="355"/>
      <c r="D46" s="355"/>
      <c r="E46" s="373"/>
      <c r="F46" s="360"/>
    </row>
    <row r="47" spans="1:6">
      <c r="A47" s="374"/>
      <c r="B47" s="375" t="s">
        <v>40</v>
      </c>
      <c r="C47" s="355"/>
      <c r="D47" s="355"/>
      <c r="E47" s="373"/>
      <c r="F47" s="360"/>
    </row>
    <row r="48" spans="1:6">
      <c r="A48" s="374"/>
      <c r="B48" s="375" t="s">
        <v>41</v>
      </c>
      <c r="C48" s="355"/>
      <c r="D48" s="355"/>
      <c r="E48" s="373"/>
      <c r="F48" s="360"/>
    </row>
    <row r="49" spans="1:6" ht="31.5">
      <c r="A49" s="344" t="s">
        <v>42</v>
      </c>
      <c r="B49" s="345" t="s">
        <v>43</v>
      </c>
      <c r="C49" s="346"/>
      <c r="D49" s="346"/>
      <c r="E49" s="384">
        <f>SUM(E50:E52)</f>
        <v>0</v>
      </c>
      <c r="F49" s="387">
        <f>SUM(F50:F52)</f>
        <v>0</v>
      </c>
    </row>
    <row r="50" spans="1:6">
      <c r="A50" s="376"/>
      <c r="B50" s="377" t="s">
        <v>1081</v>
      </c>
      <c r="C50" s="355"/>
      <c r="D50" s="355"/>
      <c r="E50" s="373"/>
      <c r="F50" s="360"/>
    </row>
    <row r="51" spans="1:6">
      <c r="A51" s="376"/>
      <c r="B51" s="377" t="s">
        <v>1081</v>
      </c>
      <c r="C51" s="355"/>
      <c r="D51" s="355"/>
      <c r="E51" s="373"/>
      <c r="F51" s="360"/>
    </row>
    <row r="52" spans="1:6" ht="16.5" thickBot="1">
      <c r="A52" s="706"/>
      <c r="B52" s="378" t="s">
        <v>1081</v>
      </c>
      <c r="C52" s="379"/>
      <c r="D52" s="379"/>
      <c r="E52" s="380"/>
      <c r="F52" s="381"/>
    </row>
    <row r="53" spans="1:6" s="259" customFormat="1">
      <c r="A53" s="707"/>
      <c r="B53" s="708"/>
      <c r="C53" s="709"/>
      <c r="D53" s="709"/>
      <c r="E53" s="710"/>
      <c r="F53" s="711"/>
    </row>
    <row r="54" spans="1:6" ht="16.5" thickBot="1">
      <c r="A54" s="850" t="s">
        <v>1077</v>
      </c>
      <c r="B54" s="851"/>
      <c r="C54" s="850" t="s">
        <v>1078</v>
      </c>
      <c r="D54" s="851"/>
      <c r="E54" s="850" t="s">
        <v>1076</v>
      </c>
      <c r="F54" s="851"/>
    </row>
  </sheetData>
  <sheetProtection algorithmName="SHA-512" hashValue="FqnmJOqYGTUXOIz57wgVXtbNShY1oMC9fU5RMGOmctZlIGf6/ztid28mYYOQUVEjz1GwKWIY9e262I/euKKAiw==" saltValue="yGL37KgeMXwVeFPdKVu+Nw==" spinCount="100000" sheet="1" insertRows="0"/>
  <mergeCells count="5">
    <mergeCell ref="A2:F2"/>
    <mergeCell ref="A3:E3"/>
    <mergeCell ref="A54:B54"/>
    <mergeCell ref="E54:F54"/>
    <mergeCell ref="C54:D54"/>
  </mergeCells>
  <phoneticPr fontId="1" type="noConversion"/>
  <dataValidations count="3">
    <dataValidation type="list" allowBlank="1" showInputMessage="1" showErrorMessage="1" sqref="C7:C9 C50:C53 C46:C48 C39:C43 C36:C37 C31:C33 C27:C29 C23:C25 C19:C21 C15:C17 C11:C13">
      <formula1>valuti</formula1>
    </dataValidation>
    <dataValidation type="list" allowBlank="1" showInputMessage="1" showErrorMessage="1" sqref="D7:D9 D50:D53 D46:D48 D39:D43 D36:D37 D31:D33 D27:D29 D23:D25 D19:D21 D15:D17 D11:D13">
      <formula1>dargava</formula1>
    </dataValidation>
    <dataValidation type="list" allowBlank="1" showInputMessage="1" showErrorMessage="1" sqref="B36:B37 B39:B40">
      <formula1>banka</formula1>
    </dataValidation>
  </dataValidations>
  <printOptions horizontalCentered="1" verticalCentered="1"/>
  <pageMargins left="0.23622047244094491" right="0.23622047244094491" top="0.31496062992125984" bottom="0.47244094488188981" header="0.19685039370078741" footer="0.23622047244094491"/>
  <pageSetup paperSize="9" scale="48" orientation="landscape" r:id="rId1"/>
  <headerFooter alignWithMargins="0">
    <oddFooter xml:space="preserve">&amp;C&amp;"Times New Roman,Regular"
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3">
    <tabColor indexed="22"/>
  </sheetPr>
  <dimension ref="A1:O69"/>
  <sheetViews>
    <sheetView view="pageBreakPreview" zoomScale="60" zoomScaleNormal="100" workbookViewId="0">
      <selection activeCell="B6" sqref="B6"/>
    </sheetView>
  </sheetViews>
  <sheetFormatPr defaultColWidth="9.140625" defaultRowHeight="15.75"/>
  <cols>
    <col min="1" max="1" width="7.85546875" style="299" customWidth="1"/>
    <col min="2" max="15" width="26.5703125" style="299" customWidth="1"/>
    <col min="16" max="17" width="9.140625" style="299"/>
    <col min="18" max="18" width="11.42578125" style="299" customWidth="1"/>
    <col min="19" max="19" width="12.7109375" style="299" customWidth="1"/>
    <col min="20" max="16384" width="9.140625" style="299"/>
  </cols>
  <sheetData>
    <row r="1" spans="1:15">
      <c r="A1" s="228" t="str">
        <f>"застраховател: "&amp;Navig!B2</f>
        <v>застраховател: Наименование</v>
      </c>
      <c r="B1" s="322"/>
      <c r="J1" s="323"/>
      <c r="K1" s="298"/>
      <c r="M1" s="298"/>
    </row>
    <row r="2" spans="1:15">
      <c r="A2" s="855" t="str">
        <f>"СПРАВКА № ГО.14. ИНВЕСТИЦИИ КЪМ КРАЯ НА "&amp;Navig!B3&amp;" ГОДИНА"</f>
        <v>СПРАВКА № ГО.14. ИНВЕСТИЦИИ КЪМ КРАЯ НА 2017 ГОДИНА</v>
      </c>
      <c r="B2" s="855"/>
      <c r="C2" s="855"/>
      <c r="D2" s="855"/>
      <c r="E2" s="855"/>
      <c r="F2" s="855"/>
      <c r="G2" s="855"/>
      <c r="H2" s="855"/>
      <c r="I2" s="855"/>
      <c r="J2" s="855"/>
      <c r="K2" s="855"/>
      <c r="L2" s="855"/>
      <c r="M2" s="855"/>
      <c r="N2" s="855"/>
      <c r="O2" s="855"/>
    </row>
    <row r="3" spans="1:15">
      <c r="A3" s="300"/>
      <c r="B3" s="300"/>
      <c r="C3" s="300"/>
      <c r="D3" s="300"/>
      <c r="E3" s="856"/>
      <c r="F3" s="856"/>
      <c r="G3" s="856"/>
      <c r="H3" s="856"/>
      <c r="I3" s="300"/>
      <c r="J3" s="300"/>
      <c r="K3" s="300"/>
    </row>
    <row r="4" spans="1:15">
      <c r="A4" s="300"/>
      <c r="B4" s="300"/>
      <c r="C4" s="300"/>
      <c r="D4" s="300"/>
      <c r="E4" s="324"/>
      <c r="F4" s="324"/>
      <c r="G4" s="324"/>
      <c r="H4" s="324"/>
      <c r="I4" s="300"/>
      <c r="J4" s="300"/>
      <c r="K4" s="302"/>
    </row>
    <row r="5" spans="1:15">
      <c r="A5" s="854" t="s">
        <v>44</v>
      </c>
      <c r="B5" s="854"/>
      <c r="C5" s="854"/>
      <c r="D5" s="854"/>
      <c r="E5" s="854"/>
      <c r="F5" s="854"/>
      <c r="G5" s="301"/>
      <c r="H5" s="301"/>
      <c r="I5" s="301"/>
      <c r="K5" s="302"/>
    </row>
    <row r="6" spans="1:15" ht="47.25">
      <c r="A6" s="303" t="s">
        <v>45</v>
      </c>
      <c r="B6" s="304" t="s">
        <v>46</v>
      </c>
      <c r="C6" s="304" t="s">
        <v>56</v>
      </c>
      <c r="D6" s="304" t="s">
        <v>1348</v>
      </c>
      <c r="E6" s="304" t="s">
        <v>1349</v>
      </c>
      <c r="F6" s="305" t="s">
        <v>1350</v>
      </c>
      <c r="G6" s="305" t="s">
        <v>1161</v>
      </c>
      <c r="H6" s="306" t="s">
        <v>7</v>
      </c>
      <c r="I6" s="306" t="s">
        <v>1028</v>
      </c>
      <c r="J6" s="304" t="s">
        <v>47</v>
      </c>
      <c r="K6" s="306" t="s">
        <v>48</v>
      </c>
      <c r="L6" s="304" t="s">
        <v>49</v>
      </c>
      <c r="M6" s="304" t="s">
        <v>50</v>
      </c>
      <c r="N6" s="304" t="s">
        <v>51</v>
      </c>
      <c r="O6" s="304" t="s">
        <v>52</v>
      </c>
    </row>
    <row r="7" spans="1:15">
      <c r="A7" s="307"/>
      <c r="B7" s="279"/>
      <c r="C7" s="279"/>
      <c r="D7" s="279"/>
      <c r="E7" s="279"/>
      <c r="F7" s="279"/>
      <c r="G7" s="279"/>
      <c r="H7" s="280"/>
      <c r="I7" s="281"/>
      <c r="J7" s="282"/>
      <c r="K7" s="283"/>
      <c r="L7" s="280"/>
      <c r="M7" s="282"/>
      <c r="N7" s="280"/>
      <c r="O7" s="280"/>
    </row>
    <row r="8" spans="1:15">
      <c r="A8" s="307"/>
      <c r="B8" s="279"/>
      <c r="C8" s="279"/>
      <c r="D8" s="279"/>
      <c r="E8" s="279"/>
      <c r="F8" s="279"/>
      <c r="G8" s="279"/>
      <c r="H8" s="280"/>
      <c r="I8" s="281"/>
      <c r="J8" s="282"/>
      <c r="K8" s="283"/>
      <c r="L8" s="280"/>
      <c r="M8" s="282"/>
      <c r="N8" s="280"/>
      <c r="O8" s="280"/>
    </row>
    <row r="9" spans="1:15">
      <c r="A9" s="307"/>
      <c r="B9" s="279"/>
      <c r="C9" s="279"/>
      <c r="D9" s="279"/>
      <c r="E9" s="279"/>
      <c r="F9" s="279"/>
      <c r="G9" s="279"/>
      <c r="H9" s="280"/>
      <c r="I9" s="281"/>
      <c r="J9" s="282"/>
      <c r="K9" s="283"/>
      <c r="L9" s="280"/>
      <c r="M9" s="282"/>
      <c r="N9" s="280"/>
      <c r="O9" s="280"/>
    </row>
    <row r="10" spans="1:15">
      <c r="A10" s="704"/>
      <c r="B10" s="279"/>
      <c r="C10" s="279"/>
      <c r="D10" s="279"/>
      <c r="E10" s="279"/>
      <c r="F10" s="279"/>
      <c r="G10" s="279"/>
      <c r="H10" s="280"/>
      <c r="I10" s="281"/>
      <c r="J10" s="282"/>
      <c r="K10" s="283"/>
      <c r="L10" s="280"/>
      <c r="M10" s="282"/>
      <c r="N10" s="280"/>
      <c r="O10" s="280"/>
    </row>
    <row r="11" spans="1:15">
      <c r="A11" s="308" t="s">
        <v>53</v>
      </c>
      <c r="B11" s="309"/>
      <c r="C11" s="309"/>
      <c r="D11" s="309"/>
      <c r="E11" s="309"/>
      <c r="F11" s="309"/>
      <c r="G11" s="309"/>
      <c r="H11" s="310"/>
      <c r="I11" s="310">
        <f>SUM(I7:I10)</f>
        <v>0</v>
      </c>
      <c r="J11" s="311"/>
      <c r="K11" s="311"/>
      <c r="L11" s="326">
        <f>SUM(L7:L10)</f>
        <v>0</v>
      </c>
      <c r="M11" s="327">
        <f>SUM(M7:M10)</f>
        <v>0</v>
      </c>
      <c r="N11" s="326">
        <f>SUM(N7:N10)</f>
        <v>0</v>
      </c>
      <c r="O11" s="326">
        <f>SUM(O7:O10)</f>
        <v>0</v>
      </c>
    </row>
    <row r="12" spans="1:15">
      <c r="A12" s="300"/>
      <c r="B12" s="300"/>
      <c r="C12" s="300"/>
      <c r="D12" s="300"/>
      <c r="E12" s="324"/>
      <c r="F12" s="324"/>
      <c r="G12" s="324"/>
      <c r="H12" s="324"/>
      <c r="I12" s="300"/>
      <c r="J12" s="300"/>
      <c r="K12" s="302"/>
    </row>
    <row r="13" spans="1:15">
      <c r="A13" s="854" t="s">
        <v>54</v>
      </c>
      <c r="B13" s="854"/>
      <c r="C13" s="854"/>
      <c r="D13" s="854"/>
      <c r="E13" s="854"/>
      <c r="F13" s="854"/>
      <c r="G13" s="324"/>
      <c r="H13" s="324"/>
      <c r="I13" s="300"/>
      <c r="J13" s="300"/>
      <c r="K13" s="302"/>
    </row>
    <row r="14" spans="1:15" ht="47.25">
      <c r="A14" s="303" t="s">
        <v>45</v>
      </c>
      <c r="B14" s="303" t="s">
        <v>55</v>
      </c>
      <c r="C14" s="304" t="s">
        <v>56</v>
      </c>
      <c r="D14" s="304" t="s">
        <v>57</v>
      </c>
      <c r="E14" s="304" t="s">
        <v>46</v>
      </c>
      <c r="F14" s="305" t="s">
        <v>1161</v>
      </c>
      <c r="G14" s="306" t="s">
        <v>7</v>
      </c>
      <c r="H14" s="304" t="s">
        <v>1028</v>
      </c>
      <c r="I14" s="304" t="s">
        <v>58</v>
      </c>
      <c r="J14" s="304" t="s">
        <v>59</v>
      </c>
      <c r="K14" s="304" t="s">
        <v>48</v>
      </c>
      <c r="L14" s="304" t="s">
        <v>49</v>
      </c>
      <c r="M14" s="304" t="s">
        <v>50</v>
      </c>
      <c r="N14" s="304" t="s">
        <v>60</v>
      </c>
      <c r="O14" s="304" t="s">
        <v>52</v>
      </c>
    </row>
    <row r="15" spans="1:15">
      <c r="A15" s="313"/>
      <c r="B15" s="284"/>
      <c r="C15" s="285"/>
      <c r="D15" s="286"/>
      <c r="E15" s="287"/>
      <c r="F15" s="279"/>
      <c r="G15" s="280"/>
      <c r="H15" s="285"/>
      <c r="I15" s="288"/>
      <c r="J15" s="280"/>
      <c r="K15" s="280"/>
      <c r="L15" s="280"/>
      <c r="M15" s="280"/>
      <c r="N15" s="280"/>
      <c r="O15" s="280"/>
    </row>
    <row r="16" spans="1:15">
      <c r="A16" s="313"/>
      <c r="B16" s="284"/>
      <c r="C16" s="285"/>
      <c r="D16" s="286"/>
      <c r="E16" s="287"/>
      <c r="F16" s="279"/>
      <c r="G16" s="280"/>
      <c r="H16" s="285"/>
      <c r="I16" s="288"/>
      <c r="J16" s="280"/>
      <c r="K16" s="280"/>
      <c r="L16" s="280"/>
      <c r="M16" s="280"/>
      <c r="N16" s="280"/>
      <c r="O16" s="280"/>
    </row>
    <row r="17" spans="1:15">
      <c r="A17" s="313"/>
      <c r="B17" s="284"/>
      <c r="C17" s="285"/>
      <c r="D17" s="286"/>
      <c r="E17" s="287"/>
      <c r="F17" s="279"/>
      <c r="G17" s="280"/>
      <c r="H17" s="285"/>
      <c r="I17" s="288"/>
      <c r="J17" s="280"/>
      <c r="K17" s="280"/>
      <c r="L17" s="280"/>
      <c r="M17" s="280"/>
      <c r="N17" s="280"/>
      <c r="O17" s="280"/>
    </row>
    <row r="18" spans="1:15">
      <c r="A18" s="703"/>
      <c r="B18" s="289"/>
      <c r="C18" s="285"/>
      <c r="D18" s="286"/>
      <c r="E18" s="287"/>
      <c r="F18" s="279"/>
      <c r="G18" s="280"/>
      <c r="H18" s="285"/>
      <c r="I18" s="288"/>
      <c r="J18" s="280"/>
      <c r="K18" s="280"/>
      <c r="L18" s="280"/>
      <c r="M18" s="280"/>
      <c r="N18" s="280"/>
      <c r="O18" s="280"/>
    </row>
    <row r="19" spans="1:15">
      <c r="A19" s="314" t="s">
        <v>53</v>
      </c>
      <c r="B19" s="290"/>
      <c r="C19" s="304"/>
      <c r="D19" s="291"/>
      <c r="E19" s="291"/>
      <c r="F19" s="304"/>
      <c r="G19" s="310"/>
      <c r="H19" s="310">
        <f>SUM(H15:H18)</f>
        <v>0</v>
      </c>
      <c r="I19" s="292"/>
      <c r="J19" s="310"/>
      <c r="K19" s="304"/>
      <c r="L19" s="328">
        <f>SUM(L15:L18)</f>
        <v>0</v>
      </c>
      <c r="M19" s="328">
        <f>SUM(M15:M18)</f>
        <v>0</v>
      </c>
      <c r="N19" s="328">
        <f>SUM(N15:N18)</f>
        <v>0</v>
      </c>
      <c r="O19" s="328">
        <f>SUM(O15:O18)</f>
        <v>0</v>
      </c>
    </row>
    <row r="20" spans="1:15">
      <c r="A20" s="300"/>
      <c r="B20" s="300"/>
      <c r="C20" s="300"/>
      <c r="D20" s="300"/>
      <c r="E20" s="324"/>
      <c r="F20" s="324"/>
      <c r="G20" s="324"/>
      <c r="H20" s="324"/>
      <c r="I20" s="300"/>
      <c r="J20" s="300"/>
      <c r="K20" s="302"/>
    </row>
    <row r="21" spans="1:15">
      <c r="A21" s="854" t="s">
        <v>61</v>
      </c>
      <c r="B21" s="854"/>
      <c r="C21" s="854"/>
      <c r="D21" s="854"/>
      <c r="E21" s="854"/>
      <c r="F21" s="854"/>
      <c r="G21" s="324"/>
      <c r="H21" s="324"/>
      <c r="I21" s="300"/>
      <c r="J21" s="300"/>
      <c r="K21" s="302"/>
    </row>
    <row r="22" spans="1:15" ht="47.25">
      <c r="A22" s="303" t="s">
        <v>45</v>
      </c>
      <c r="B22" s="303" t="s">
        <v>55</v>
      </c>
      <c r="C22" s="304" t="s">
        <v>56</v>
      </c>
      <c r="D22" s="304" t="s">
        <v>57</v>
      </c>
      <c r="E22" s="304" t="s">
        <v>46</v>
      </c>
      <c r="F22" s="305" t="s">
        <v>1161</v>
      </c>
      <c r="G22" s="306" t="s">
        <v>7</v>
      </c>
      <c r="H22" s="304" t="s">
        <v>1028</v>
      </c>
      <c r="I22" s="304" t="s">
        <v>47</v>
      </c>
      <c r="J22" s="304" t="s">
        <v>59</v>
      </c>
      <c r="K22" s="304" t="s">
        <v>48</v>
      </c>
      <c r="L22" s="304" t="s">
        <v>49</v>
      </c>
      <c r="M22" s="304" t="s">
        <v>50</v>
      </c>
      <c r="N22" s="304" t="s">
        <v>62</v>
      </c>
      <c r="O22" s="304" t="s">
        <v>52</v>
      </c>
    </row>
    <row r="23" spans="1:15">
      <c r="A23" s="325"/>
      <c r="B23" s="284"/>
      <c r="C23" s="285"/>
      <c r="D23" s="286"/>
      <c r="E23" s="287"/>
      <c r="F23" s="279"/>
      <c r="G23" s="280"/>
      <c r="H23" s="285"/>
      <c r="I23" s="288"/>
      <c r="J23" s="280"/>
      <c r="K23" s="286"/>
      <c r="L23" s="288"/>
      <c r="M23" s="288"/>
      <c r="N23" s="288"/>
      <c r="O23" s="288"/>
    </row>
    <row r="24" spans="1:15">
      <c r="A24" s="325"/>
      <c r="B24" s="284"/>
      <c r="C24" s="285"/>
      <c r="D24" s="286"/>
      <c r="E24" s="287"/>
      <c r="F24" s="279"/>
      <c r="G24" s="280"/>
      <c r="H24" s="285"/>
      <c r="I24" s="288"/>
      <c r="J24" s="280"/>
      <c r="K24" s="286"/>
      <c r="L24" s="288"/>
      <c r="M24" s="288"/>
      <c r="N24" s="288"/>
      <c r="O24" s="288"/>
    </row>
    <row r="25" spans="1:15">
      <c r="A25" s="325"/>
      <c r="B25" s="284"/>
      <c r="C25" s="285"/>
      <c r="D25" s="286"/>
      <c r="E25" s="287"/>
      <c r="F25" s="279"/>
      <c r="G25" s="280"/>
      <c r="H25" s="285"/>
      <c r="I25" s="288"/>
      <c r="J25" s="280"/>
      <c r="K25" s="286"/>
      <c r="L25" s="288"/>
      <c r="M25" s="288"/>
      <c r="N25" s="288"/>
      <c r="O25" s="288"/>
    </row>
    <row r="26" spans="1:15">
      <c r="A26" s="702"/>
      <c r="B26" s="289"/>
      <c r="C26" s="285"/>
      <c r="D26" s="286"/>
      <c r="E26" s="287"/>
      <c r="F26" s="279"/>
      <c r="G26" s="280"/>
      <c r="H26" s="285"/>
      <c r="I26" s="288"/>
      <c r="J26" s="280"/>
      <c r="K26" s="286"/>
      <c r="L26" s="288"/>
      <c r="M26" s="288"/>
      <c r="N26" s="288"/>
      <c r="O26" s="288"/>
    </row>
    <row r="27" spans="1:15">
      <c r="A27" s="314" t="s">
        <v>53</v>
      </c>
      <c r="B27" s="290"/>
      <c r="C27" s="304"/>
      <c r="D27" s="291"/>
      <c r="E27" s="291"/>
      <c r="F27" s="304"/>
      <c r="G27" s="310"/>
      <c r="H27" s="310">
        <f>SUM(H23:H26)</f>
        <v>0</v>
      </c>
      <c r="I27" s="292"/>
      <c r="J27" s="310"/>
      <c r="K27" s="292"/>
      <c r="L27" s="328">
        <f>SUM(L23:L26)</f>
        <v>0</v>
      </c>
      <c r="M27" s="328">
        <f>SUM(M23:M26)</f>
        <v>0</v>
      </c>
      <c r="N27" s="328">
        <f>SUM(N23:N26)</f>
        <v>0</v>
      </c>
      <c r="O27" s="328">
        <f>SUM(O23:O26)</f>
        <v>0</v>
      </c>
    </row>
    <row r="28" spans="1:15">
      <c r="A28" s="319"/>
      <c r="B28" s="320"/>
      <c r="C28" s="318"/>
      <c r="D28" s="321"/>
      <c r="E28" s="321"/>
      <c r="F28" s="318"/>
      <c r="G28" s="312"/>
      <c r="H28" s="296"/>
      <c r="I28" s="297"/>
      <c r="J28" s="312"/>
      <c r="K28" s="297"/>
      <c r="L28" s="318"/>
      <c r="M28" s="318"/>
      <c r="N28" s="318"/>
      <c r="O28" s="318"/>
    </row>
    <row r="29" spans="1:15">
      <c r="A29" s="854" t="s">
        <v>63</v>
      </c>
      <c r="B29" s="854"/>
      <c r="C29" s="854"/>
      <c r="D29" s="854"/>
      <c r="E29" s="854"/>
      <c r="F29" s="854"/>
      <c r="G29" s="324"/>
      <c r="H29" s="324"/>
      <c r="I29" s="300"/>
      <c r="J29" s="300"/>
      <c r="K29" s="302"/>
    </row>
    <row r="30" spans="1:15" ht="47.25">
      <c r="A30" s="303" t="s">
        <v>45</v>
      </c>
      <c r="B30" s="304" t="s">
        <v>64</v>
      </c>
      <c r="C30" s="305" t="s">
        <v>1161</v>
      </c>
      <c r="D30" s="304" t="s">
        <v>65</v>
      </c>
      <c r="E30" s="304" t="s">
        <v>66</v>
      </c>
      <c r="F30" s="304" t="s">
        <v>67</v>
      </c>
      <c r="G30" s="304" t="s">
        <v>68</v>
      </c>
      <c r="H30" s="304" t="s">
        <v>52</v>
      </c>
    </row>
    <row r="31" spans="1:15">
      <c r="A31" s="331"/>
      <c r="B31" s="280"/>
      <c r="C31" s="279"/>
      <c r="D31" s="280"/>
      <c r="E31" s="332"/>
      <c r="F31" s="280"/>
      <c r="G31" s="280"/>
      <c r="H31" s="332"/>
    </row>
    <row r="32" spans="1:15">
      <c r="A32" s="331"/>
      <c r="B32" s="280"/>
      <c r="C32" s="279"/>
      <c r="D32" s="280"/>
      <c r="E32" s="332"/>
      <c r="F32" s="280"/>
      <c r="G32" s="280"/>
      <c r="H32" s="332"/>
    </row>
    <row r="33" spans="1:15">
      <c r="A33" s="331"/>
      <c r="B33" s="280"/>
      <c r="C33" s="279"/>
      <c r="D33" s="280"/>
      <c r="E33" s="332"/>
      <c r="F33" s="280"/>
      <c r="G33" s="280"/>
      <c r="H33" s="332"/>
    </row>
    <row r="34" spans="1:15">
      <c r="A34" s="701"/>
      <c r="B34" s="280"/>
      <c r="C34" s="279"/>
      <c r="D34" s="280"/>
      <c r="E34" s="332"/>
      <c r="F34" s="280"/>
      <c r="G34" s="280"/>
      <c r="H34" s="332"/>
    </row>
    <row r="35" spans="1:15">
      <c r="A35" s="308" t="s">
        <v>53</v>
      </c>
      <c r="B35" s="310"/>
      <c r="C35" s="310"/>
      <c r="D35" s="310"/>
      <c r="E35" s="316">
        <f>SUM(E31:E34)</f>
        <v>0</v>
      </c>
      <c r="F35" s="316">
        <f>SUM(F31:F34)</f>
        <v>0</v>
      </c>
      <c r="G35" s="316">
        <f>SUM(G31:G34)</f>
        <v>0</v>
      </c>
      <c r="H35" s="316">
        <f>SUM(H31:H34)</f>
        <v>0</v>
      </c>
    </row>
    <row r="36" spans="1:15">
      <c r="A36" s="319"/>
      <c r="B36" s="320"/>
      <c r="C36" s="318"/>
      <c r="D36" s="321"/>
      <c r="E36" s="321"/>
      <c r="F36" s="318"/>
      <c r="G36" s="312"/>
      <c r="H36" s="296"/>
      <c r="I36" s="297"/>
      <c r="J36" s="312"/>
      <c r="K36" s="297"/>
      <c r="L36" s="318"/>
      <c r="M36" s="318"/>
      <c r="N36" s="318"/>
      <c r="O36" s="318"/>
    </row>
    <row r="37" spans="1:15" ht="15.75" customHeight="1">
      <c r="A37" s="854" t="s">
        <v>69</v>
      </c>
      <c r="B37" s="854"/>
      <c r="C37" s="854"/>
      <c r="D37" s="854"/>
      <c r="E37" s="854"/>
      <c r="F37" s="854"/>
      <c r="G37" s="324"/>
      <c r="H37" s="324"/>
      <c r="I37" s="300"/>
      <c r="J37" s="300"/>
      <c r="K37" s="302"/>
    </row>
    <row r="38" spans="1:15" ht="47.25">
      <c r="A38" s="303" t="s">
        <v>45</v>
      </c>
      <c r="B38" s="304" t="s">
        <v>70</v>
      </c>
      <c r="C38" s="305" t="s">
        <v>1161</v>
      </c>
      <c r="D38" s="304" t="s">
        <v>71</v>
      </c>
      <c r="E38" s="304" t="s">
        <v>7</v>
      </c>
      <c r="F38" s="304" t="s">
        <v>72</v>
      </c>
      <c r="G38" s="304" t="s">
        <v>1351</v>
      </c>
      <c r="H38" s="304" t="s">
        <v>59</v>
      </c>
      <c r="I38" s="304" t="s">
        <v>73</v>
      </c>
      <c r="J38" s="304" t="s">
        <v>74</v>
      </c>
      <c r="K38" s="304" t="s">
        <v>52</v>
      </c>
      <c r="L38" s="304" t="s">
        <v>50</v>
      </c>
    </row>
    <row r="39" spans="1:15">
      <c r="A39" s="331"/>
      <c r="B39" s="280"/>
      <c r="C39" s="279"/>
      <c r="D39" s="280"/>
      <c r="E39" s="280"/>
      <c r="F39" s="333"/>
      <c r="G39" s="333"/>
      <c r="H39" s="333"/>
      <c r="I39" s="332"/>
      <c r="J39" s="332"/>
      <c r="K39" s="332"/>
      <c r="L39" s="332"/>
    </row>
    <row r="40" spans="1:15">
      <c r="A40" s="331"/>
      <c r="B40" s="280"/>
      <c r="C40" s="279"/>
      <c r="D40" s="280"/>
      <c r="E40" s="280"/>
      <c r="F40" s="333"/>
      <c r="G40" s="333"/>
      <c r="H40" s="333"/>
      <c r="I40" s="332"/>
      <c r="J40" s="332"/>
      <c r="K40" s="332"/>
      <c r="L40" s="332"/>
    </row>
    <row r="41" spans="1:15">
      <c r="A41" s="331"/>
      <c r="B41" s="280"/>
      <c r="C41" s="279"/>
      <c r="D41" s="280"/>
      <c r="E41" s="280"/>
      <c r="F41" s="333"/>
      <c r="G41" s="333"/>
      <c r="H41" s="333"/>
      <c r="I41" s="332"/>
      <c r="J41" s="332"/>
      <c r="K41" s="288"/>
      <c r="L41" s="288"/>
    </row>
    <row r="42" spans="1:15">
      <c r="A42" s="701"/>
      <c r="B42" s="280"/>
      <c r="C42" s="279"/>
      <c r="D42" s="280"/>
      <c r="E42" s="280"/>
      <c r="F42" s="333"/>
      <c r="G42" s="333"/>
      <c r="H42" s="333"/>
      <c r="I42" s="332"/>
      <c r="J42" s="332"/>
      <c r="K42" s="332"/>
      <c r="L42" s="332"/>
    </row>
    <row r="43" spans="1:15">
      <c r="A43" s="315" t="s">
        <v>75</v>
      </c>
      <c r="B43" s="310"/>
      <c r="C43" s="310"/>
      <c r="D43" s="310"/>
      <c r="E43" s="310"/>
      <c r="F43" s="310"/>
      <c r="G43" s="310"/>
      <c r="H43" s="316">
        <f>SUM(H39:H42)</f>
        <v>0</v>
      </c>
      <c r="I43" s="316">
        <f t="shared" ref="I43:L43" si="0">SUM(I39:I42)</f>
        <v>0</v>
      </c>
      <c r="J43" s="316">
        <f t="shared" si="0"/>
        <v>0</v>
      </c>
      <c r="K43" s="316">
        <f t="shared" si="0"/>
        <v>0</v>
      </c>
      <c r="L43" s="316">
        <f t="shared" si="0"/>
        <v>0</v>
      </c>
    </row>
    <row r="44" spans="1:15">
      <c r="A44" s="319"/>
      <c r="B44" s="320"/>
      <c r="C44" s="318"/>
      <c r="D44" s="321"/>
      <c r="E44" s="321"/>
      <c r="F44" s="318"/>
      <c r="G44" s="312"/>
      <c r="H44" s="296"/>
      <c r="I44" s="297"/>
      <c r="J44" s="312"/>
      <c r="K44" s="297"/>
      <c r="L44" s="318"/>
      <c r="M44" s="318"/>
      <c r="N44" s="318"/>
      <c r="O44" s="318"/>
    </row>
    <row r="45" spans="1:15">
      <c r="A45" s="854" t="s">
        <v>76</v>
      </c>
      <c r="B45" s="854"/>
      <c r="C45" s="854"/>
      <c r="D45" s="854"/>
      <c r="E45" s="854"/>
      <c r="F45" s="854"/>
      <c r="G45" s="324"/>
      <c r="H45" s="324"/>
      <c r="I45" s="300"/>
      <c r="J45" s="300"/>
      <c r="K45" s="302"/>
    </row>
    <row r="46" spans="1:15" ht="47.25">
      <c r="A46" s="303" t="s">
        <v>45</v>
      </c>
      <c r="B46" s="304" t="s">
        <v>77</v>
      </c>
      <c r="C46" s="304" t="s">
        <v>78</v>
      </c>
      <c r="D46" s="305" t="s">
        <v>1161</v>
      </c>
      <c r="E46" s="306" t="s">
        <v>7</v>
      </c>
      <c r="F46" s="306" t="s">
        <v>1028</v>
      </c>
      <c r="G46" s="306" t="s">
        <v>48</v>
      </c>
      <c r="H46" s="304" t="s">
        <v>49</v>
      </c>
      <c r="I46" s="304" t="s">
        <v>50</v>
      </c>
      <c r="J46" s="304" t="s">
        <v>51</v>
      </c>
      <c r="K46" s="304" t="s">
        <v>52</v>
      </c>
    </row>
    <row r="47" spans="1:15">
      <c r="A47" s="331"/>
      <c r="B47" s="334"/>
      <c r="C47" s="279"/>
      <c r="D47" s="279"/>
      <c r="E47" s="280"/>
      <c r="F47" s="280"/>
      <c r="G47" s="283"/>
      <c r="H47" s="282"/>
      <c r="I47" s="282"/>
      <c r="J47" s="280"/>
      <c r="K47" s="282"/>
    </row>
    <row r="48" spans="1:15">
      <c r="A48" s="331"/>
      <c r="B48" s="334"/>
      <c r="C48" s="279"/>
      <c r="D48" s="279"/>
      <c r="E48" s="280"/>
      <c r="F48" s="280"/>
      <c r="G48" s="283"/>
      <c r="H48" s="282"/>
      <c r="I48" s="282"/>
      <c r="J48" s="280"/>
      <c r="K48" s="282"/>
    </row>
    <row r="49" spans="1:15">
      <c r="A49" s="331"/>
      <c r="B49" s="334"/>
      <c r="C49" s="279"/>
      <c r="D49" s="279"/>
      <c r="E49" s="280"/>
      <c r="F49" s="280"/>
      <c r="G49" s="283"/>
      <c r="H49" s="282"/>
      <c r="I49" s="282"/>
      <c r="J49" s="280"/>
      <c r="K49" s="282"/>
    </row>
    <row r="50" spans="1:15">
      <c r="A50" s="701"/>
      <c r="B50" s="335"/>
      <c r="C50" s="279"/>
      <c r="D50" s="279"/>
      <c r="E50" s="280"/>
      <c r="F50" s="280"/>
      <c r="G50" s="283"/>
      <c r="H50" s="282"/>
      <c r="I50" s="282"/>
      <c r="J50" s="280"/>
      <c r="K50" s="282"/>
    </row>
    <row r="51" spans="1:15">
      <c r="A51" s="308" t="s">
        <v>53</v>
      </c>
      <c r="B51" s="293"/>
      <c r="C51" s="294"/>
      <c r="D51" s="294"/>
      <c r="E51" s="310"/>
      <c r="F51" s="310">
        <f>SUM(F47:F50)</f>
        <v>0</v>
      </c>
      <c r="G51" s="295"/>
      <c r="H51" s="336">
        <f>SUM(H47:H50)</f>
        <v>0</v>
      </c>
      <c r="I51" s="336">
        <f>SUM(I47:I50)</f>
        <v>0</v>
      </c>
      <c r="J51" s="336">
        <f>SUM(J47:J50)</f>
        <v>0</v>
      </c>
      <c r="K51" s="337">
        <f>SUM(K47:K50)</f>
        <v>0</v>
      </c>
    </row>
    <row r="52" spans="1:15">
      <c r="A52" s="319"/>
      <c r="B52" s="320"/>
      <c r="C52" s="318"/>
      <c r="D52" s="321"/>
      <c r="E52" s="321"/>
      <c r="F52" s="318"/>
      <c r="G52" s="312"/>
      <c r="H52" s="296"/>
      <c r="I52" s="297"/>
      <c r="J52" s="312"/>
      <c r="K52" s="297"/>
      <c r="L52" s="318"/>
      <c r="M52" s="318"/>
      <c r="N52" s="318"/>
      <c r="O52" s="318"/>
    </row>
    <row r="53" spans="1:15">
      <c r="A53" s="854" t="s">
        <v>79</v>
      </c>
      <c r="B53" s="854"/>
      <c r="C53" s="854"/>
      <c r="D53" s="854"/>
      <c r="E53" s="854"/>
      <c r="F53" s="854"/>
      <c r="G53" s="324"/>
      <c r="H53" s="324"/>
      <c r="I53" s="300"/>
      <c r="J53" s="300"/>
      <c r="K53" s="302"/>
    </row>
    <row r="54" spans="1:15" ht="47.25">
      <c r="A54" s="303" t="s">
        <v>45</v>
      </c>
      <c r="B54" s="305" t="s">
        <v>80</v>
      </c>
      <c r="C54" s="304" t="s">
        <v>81</v>
      </c>
      <c r="D54" s="304" t="s">
        <v>82</v>
      </c>
      <c r="E54" s="304" t="s">
        <v>83</v>
      </c>
      <c r="F54" s="304" t="s">
        <v>49</v>
      </c>
      <c r="G54" s="304" t="s">
        <v>50</v>
      </c>
      <c r="H54" s="304" t="s">
        <v>51</v>
      </c>
      <c r="I54" s="304" t="s">
        <v>52</v>
      </c>
    </row>
    <row r="55" spans="1:15">
      <c r="A55" s="331"/>
      <c r="B55" s="338"/>
      <c r="C55" s="339"/>
      <c r="D55" s="280"/>
      <c r="E55" s="283"/>
      <c r="F55" s="282"/>
      <c r="G55" s="282"/>
      <c r="H55" s="332"/>
      <c r="I55" s="282"/>
    </row>
    <row r="56" spans="1:15">
      <c r="A56" s="331"/>
      <c r="B56" s="279"/>
      <c r="C56" s="280"/>
      <c r="D56" s="280"/>
      <c r="E56" s="283"/>
      <c r="F56" s="282"/>
      <c r="G56" s="282"/>
      <c r="H56" s="332"/>
      <c r="I56" s="282"/>
    </row>
    <row r="57" spans="1:15">
      <c r="A57" s="331"/>
      <c r="B57" s="279"/>
      <c r="C57" s="280"/>
      <c r="D57" s="280"/>
      <c r="E57" s="283"/>
      <c r="F57" s="282"/>
      <c r="G57" s="282"/>
      <c r="H57" s="332"/>
      <c r="I57" s="282"/>
    </row>
    <row r="58" spans="1:15">
      <c r="A58" s="701"/>
      <c r="B58" s="279"/>
      <c r="C58" s="280"/>
      <c r="D58" s="280"/>
      <c r="E58" s="283"/>
      <c r="F58" s="282"/>
      <c r="G58" s="282"/>
      <c r="H58" s="332"/>
      <c r="I58" s="282"/>
    </row>
    <row r="59" spans="1:15">
      <c r="A59" s="308" t="s">
        <v>53</v>
      </c>
      <c r="B59" s="294"/>
      <c r="C59" s="310"/>
      <c r="D59" s="310"/>
      <c r="E59" s="295"/>
      <c r="F59" s="336">
        <f>SUM(F55:F58)</f>
        <v>0</v>
      </c>
      <c r="G59" s="336">
        <f>SUM(G55:G58)</f>
        <v>0</v>
      </c>
      <c r="H59" s="336">
        <f>SUM(H55:H58)</f>
        <v>0</v>
      </c>
      <c r="I59" s="336">
        <f>SUM(I55:I58)</f>
        <v>0</v>
      </c>
    </row>
    <row r="60" spans="1:15">
      <c r="A60" s="319"/>
      <c r="B60" s="320"/>
      <c r="C60" s="318"/>
      <c r="D60" s="321"/>
      <c r="E60" s="321"/>
      <c r="F60" s="318"/>
      <c r="G60" s="312"/>
      <c r="H60" s="296"/>
      <c r="I60" s="297"/>
      <c r="J60" s="312"/>
      <c r="K60" s="297"/>
      <c r="L60" s="318"/>
      <c r="M60" s="318"/>
      <c r="N60" s="318"/>
      <c r="O60" s="318"/>
    </row>
    <row r="61" spans="1:15">
      <c r="A61" s="854" t="s">
        <v>832</v>
      </c>
      <c r="B61" s="854"/>
      <c r="C61" s="854"/>
      <c r="D61" s="854"/>
      <c r="E61" s="854"/>
      <c r="F61" s="854"/>
      <c r="G61" s="324"/>
      <c r="H61" s="324"/>
      <c r="I61" s="300"/>
      <c r="J61" s="300"/>
      <c r="K61" s="302"/>
    </row>
    <row r="62" spans="1:15" ht="78.75">
      <c r="A62" s="303" t="s">
        <v>45</v>
      </c>
      <c r="B62" s="317" t="s">
        <v>833</v>
      </c>
      <c r="C62" s="317" t="s">
        <v>1207</v>
      </c>
      <c r="D62" s="317" t="s">
        <v>834</v>
      </c>
      <c r="E62" s="317" t="s">
        <v>835</v>
      </c>
      <c r="F62" s="317" t="s">
        <v>836</v>
      </c>
      <c r="G62" s="317" t="s">
        <v>837</v>
      </c>
      <c r="H62" s="317" t="s">
        <v>838</v>
      </c>
      <c r="I62" s="302"/>
      <c r="J62" s="312"/>
    </row>
    <row r="63" spans="1:15">
      <c r="A63" s="331"/>
      <c r="B63" s="340"/>
      <c r="C63" s="340"/>
      <c r="D63" s="340"/>
      <c r="E63" s="340"/>
      <c r="F63" s="340"/>
      <c r="G63" s="341"/>
      <c r="H63" s="340"/>
      <c r="I63" s="312"/>
      <c r="J63" s="312"/>
    </row>
    <row r="64" spans="1:15">
      <c r="A64" s="331"/>
      <c r="B64" s="340"/>
      <c r="C64" s="340"/>
      <c r="D64" s="340"/>
      <c r="E64" s="340"/>
      <c r="F64" s="340"/>
      <c r="G64" s="341"/>
      <c r="H64" s="340"/>
      <c r="J64" s="312"/>
    </row>
    <row r="65" spans="1:10">
      <c r="A65" s="331"/>
      <c r="B65" s="340"/>
      <c r="C65" s="340"/>
      <c r="D65" s="340"/>
      <c r="E65" s="340"/>
      <c r="F65" s="340"/>
      <c r="G65" s="341"/>
      <c r="H65" s="340"/>
      <c r="J65" s="312"/>
    </row>
    <row r="66" spans="1:10">
      <c r="A66" s="701"/>
      <c r="B66" s="340"/>
      <c r="C66" s="340"/>
      <c r="D66" s="340"/>
      <c r="E66" s="340"/>
      <c r="F66" s="340"/>
      <c r="G66" s="341"/>
      <c r="H66" s="340"/>
    </row>
    <row r="67" spans="1:10">
      <c r="A67" s="310" t="s">
        <v>53</v>
      </c>
      <c r="B67" s="310"/>
      <c r="C67" s="310"/>
      <c r="D67" s="310"/>
      <c r="E67" s="326">
        <f>SUM(E63:E66)</f>
        <v>0</v>
      </c>
      <c r="F67" s="326">
        <f>SUM(F63:F66)</f>
        <v>0</v>
      </c>
      <c r="G67" s="310"/>
      <c r="H67" s="310"/>
    </row>
    <row r="69" spans="1:10">
      <c r="A69" s="852" t="s">
        <v>1077</v>
      </c>
      <c r="B69" s="853"/>
      <c r="C69" s="852" t="s">
        <v>1078</v>
      </c>
      <c r="D69" s="853"/>
      <c r="E69" s="343"/>
      <c r="F69" s="852" t="s">
        <v>1076</v>
      </c>
      <c r="G69" s="853"/>
      <c r="H69" s="343"/>
    </row>
  </sheetData>
  <sheetProtection password="CC4F" sheet="1" insertRows="0"/>
  <mergeCells count="13">
    <mergeCell ref="A69:B69"/>
    <mergeCell ref="C69:D69"/>
    <mergeCell ref="F69:G69"/>
    <mergeCell ref="A61:F61"/>
    <mergeCell ref="A2:O2"/>
    <mergeCell ref="A5:F5"/>
    <mergeCell ref="E3:H3"/>
    <mergeCell ref="A13:F13"/>
    <mergeCell ref="A21:F21"/>
    <mergeCell ref="A29:F29"/>
    <mergeCell ref="A37:F37"/>
    <mergeCell ref="A45:F45"/>
    <mergeCell ref="A53:F53"/>
  </mergeCells>
  <phoneticPr fontId="1" type="noConversion"/>
  <dataValidations disablePrompts="1" count="3">
    <dataValidation type="list" allowBlank="1" showInputMessage="1" showErrorMessage="1" sqref="G7:G10 F15:F18 F23:F26 C31:C34 C39:C42 D47:D50">
      <formula1>dargava</formula1>
    </dataValidation>
    <dataValidation type="list" allowBlank="1" showInputMessage="1" showErrorMessage="1" sqref="H7:H10 G15:G18 G23:G26 E39:E42 E47:E50">
      <formula1>valuti</formula1>
    </dataValidation>
    <dataValidation type="list" allowBlank="1" showInputMessage="1" showErrorMessage="1" sqref="B39:B42">
      <formula1>banka</formula1>
    </dataValidation>
  </dataValidations>
  <printOptions horizontalCentered="1" verticalCentered="1"/>
  <pageMargins left="0.23622047244094491" right="0.23622047244094491" top="0.31496062992125984" bottom="0.47244094488188981" header="0.19685039370078741" footer="0.23622047244094491"/>
  <pageSetup paperSize="9" scale="38" orientation="landscape" horizontalDpi="300" verticalDpi="300" r:id="rId1"/>
  <headerFooter alignWithMargins="0">
    <oddFooter xml:space="preserve">&amp;C&amp;"Times New Roman,Regular"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">
    <tabColor indexed="22"/>
    <pageSetUpPr fitToPage="1"/>
  </sheetPr>
  <dimension ref="A1:N21"/>
  <sheetViews>
    <sheetView view="pageBreakPreview" zoomScale="70" zoomScaleNormal="100" zoomScaleSheetLayoutView="70" workbookViewId="0">
      <selection activeCell="D3" sqref="D3"/>
    </sheetView>
  </sheetViews>
  <sheetFormatPr defaultColWidth="9.140625" defaultRowHeight="15.75"/>
  <cols>
    <col min="1" max="1" width="3.5703125" style="96" customWidth="1"/>
    <col min="2" max="2" width="28.42578125" style="62" customWidth="1"/>
    <col min="3" max="3" width="20.42578125" style="62" customWidth="1"/>
    <col min="4" max="4" width="27.5703125" style="62" customWidth="1"/>
    <col min="5" max="5" width="15.28515625" style="62" customWidth="1"/>
    <col min="6" max="6" width="16.140625" style="62" customWidth="1"/>
    <col min="7" max="7" width="39.42578125" style="62" customWidth="1"/>
    <col min="8" max="8" width="18.85546875" style="63" customWidth="1"/>
    <col min="9" max="16384" width="9.140625" style="63"/>
  </cols>
  <sheetData>
    <row r="1" spans="1:8">
      <c r="A1" s="228" t="str">
        <f>"застраховател: "&amp;Navig!B2</f>
        <v>застраховател: Наименование</v>
      </c>
      <c r="D1" s="274"/>
      <c r="E1" s="274"/>
      <c r="F1" s="274"/>
      <c r="G1" s="274"/>
      <c r="H1" s="274"/>
    </row>
    <row r="2" spans="1:8">
      <c r="A2" s="64"/>
      <c r="B2" s="65"/>
      <c r="D2" s="274" t="str">
        <f>"СПРАВКА № ГО.15: АКЦИОНЕРНО УЧАСТИЕ КЪМ 31.12."&amp;Navig!B3&amp;" ГОДИНА"</f>
        <v>СПРАВКА № ГО.15: АКЦИОНЕРНО УЧАСТИЕ КЪМ 31.12.2017 ГОДИНА</v>
      </c>
      <c r="E2" s="66"/>
      <c r="F2" s="67"/>
      <c r="G2" s="67"/>
      <c r="H2" s="67"/>
    </row>
    <row r="3" spans="1:8" ht="118.5" customHeight="1">
      <c r="A3" s="94" t="s">
        <v>45</v>
      </c>
      <c r="B3" s="68" t="s">
        <v>148</v>
      </c>
      <c r="C3" s="69" t="s">
        <v>86</v>
      </c>
      <c r="D3" s="69" t="s">
        <v>87</v>
      </c>
      <c r="E3" s="69" t="s">
        <v>149</v>
      </c>
      <c r="F3" s="68" t="s">
        <v>150</v>
      </c>
      <c r="G3" s="70" t="s">
        <v>151</v>
      </c>
      <c r="H3" s="70" t="s">
        <v>1181</v>
      </c>
    </row>
    <row r="4" spans="1:8" ht="27" customHeight="1">
      <c r="A4" s="278">
        <v>1</v>
      </c>
      <c r="B4" s="71"/>
      <c r="C4" s="72"/>
      <c r="D4" s="71"/>
      <c r="E4" s="79"/>
      <c r="F4" s="80"/>
      <c r="G4" s="73"/>
      <c r="H4" s="73"/>
    </row>
    <row r="5" spans="1:8" ht="27" customHeight="1">
      <c r="A5" s="278">
        <v>2</v>
      </c>
      <c r="B5" s="71"/>
      <c r="C5" s="72"/>
      <c r="D5" s="71"/>
      <c r="E5" s="79"/>
      <c r="F5" s="80"/>
      <c r="G5" s="73"/>
      <c r="H5" s="73"/>
    </row>
    <row r="6" spans="1:8" ht="27" customHeight="1">
      <c r="A6" s="278">
        <v>3</v>
      </c>
      <c r="B6" s="71"/>
      <c r="C6" s="74"/>
      <c r="D6" s="71"/>
      <c r="E6" s="79"/>
      <c r="F6" s="80"/>
      <c r="G6" s="73"/>
      <c r="H6" s="73"/>
    </row>
    <row r="7" spans="1:8" ht="27" customHeight="1">
      <c r="A7" s="278">
        <v>4</v>
      </c>
      <c r="B7" s="75"/>
      <c r="C7" s="76"/>
      <c r="D7" s="71"/>
      <c r="E7" s="79"/>
      <c r="F7" s="80"/>
      <c r="G7" s="77"/>
      <c r="H7" s="77"/>
    </row>
    <row r="8" spans="1:8" ht="27" customHeight="1">
      <c r="A8" s="278">
        <v>5</v>
      </c>
      <c r="B8" s="75"/>
      <c r="C8" s="76"/>
      <c r="D8" s="71"/>
      <c r="E8" s="79"/>
      <c r="F8" s="80"/>
      <c r="G8" s="77"/>
      <c r="H8" s="77"/>
    </row>
    <row r="9" spans="1:8" ht="27" customHeight="1">
      <c r="A9" s="278">
        <v>6</v>
      </c>
      <c r="B9" s="75"/>
      <c r="C9" s="76"/>
      <c r="D9" s="81"/>
      <c r="E9" s="79"/>
      <c r="F9" s="80"/>
      <c r="G9" s="77"/>
      <c r="H9" s="77"/>
    </row>
    <row r="10" spans="1:8" ht="27" customHeight="1">
      <c r="A10" s="278">
        <v>7</v>
      </c>
      <c r="B10" s="75"/>
      <c r="C10" s="76"/>
      <c r="D10" s="81"/>
      <c r="E10" s="79"/>
      <c r="F10" s="80"/>
      <c r="G10" s="77"/>
      <c r="H10" s="77"/>
    </row>
    <row r="11" spans="1:8" ht="27" customHeight="1">
      <c r="A11" s="278">
        <v>8</v>
      </c>
      <c r="B11" s="75"/>
      <c r="C11" s="75"/>
      <c r="D11" s="81"/>
      <c r="E11" s="79"/>
      <c r="F11" s="80"/>
      <c r="G11" s="77"/>
      <c r="H11" s="77"/>
    </row>
    <row r="12" spans="1:8" ht="27" customHeight="1">
      <c r="A12" s="278">
        <v>9</v>
      </c>
      <c r="B12" s="75"/>
      <c r="C12" s="75"/>
      <c r="D12" s="81"/>
      <c r="E12" s="79"/>
      <c r="F12" s="80"/>
      <c r="G12" s="77"/>
      <c r="H12" s="77"/>
    </row>
    <row r="13" spans="1:8" ht="27" customHeight="1">
      <c r="A13" s="278">
        <v>10</v>
      </c>
      <c r="B13" s="78"/>
      <c r="C13" s="78"/>
      <c r="D13" s="82"/>
      <c r="E13" s="83"/>
      <c r="F13" s="84"/>
      <c r="G13" s="77"/>
      <c r="H13" s="77"/>
    </row>
    <row r="14" spans="1:8" ht="27" customHeight="1">
      <c r="A14" s="278">
        <v>11</v>
      </c>
      <c r="B14" s="78"/>
      <c r="C14" s="78"/>
      <c r="D14" s="82"/>
      <c r="E14" s="83"/>
      <c r="F14" s="84"/>
      <c r="G14" s="77"/>
      <c r="H14" s="77"/>
    </row>
    <row r="15" spans="1:8" ht="27" customHeight="1">
      <c r="A15" s="278">
        <v>12</v>
      </c>
      <c r="B15" s="78"/>
      <c r="C15" s="78"/>
      <c r="D15" s="82"/>
      <c r="E15" s="83"/>
      <c r="F15" s="84"/>
      <c r="G15" s="77"/>
      <c r="H15" s="77"/>
    </row>
    <row r="16" spans="1:8" ht="27" customHeight="1">
      <c r="A16" s="278">
        <v>13</v>
      </c>
      <c r="B16" s="78"/>
      <c r="C16" s="78"/>
      <c r="D16" s="82"/>
      <c r="E16" s="83"/>
      <c r="F16" s="84"/>
      <c r="G16" s="77"/>
      <c r="H16" s="77"/>
    </row>
    <row r="17" spans="1:14" ht="27" customHeight="1">
      <c r="A17" s="278">
        <v>14</v>
      </c>
      <c r="B17" s="78"/>
      <c r="C17" s="78"/>
      <c r="D17" s="82"/>
      <c r="E17" s="83"/>
      <c r="F17" s="84"/>
      <c r="G17" s="77"/>
      <c r="H17" s="77"/>
    </row>
    <row r="18" spans="1:14" ht="27" customHeight="1">
      <c r="A18" s="699">
        <v>15</v>
      </c>
      <c r="B18" s="78"/>
      <c r="C18" s="78"/>
      <c r="D18" s="82"/>
      <c r="E18" s="83"/>
      <c r="F18" s="84"/>
      <c r="G18" s="77"/>
      <c r="H18" s="77"/>
    </row>
    <row r="19" spans="1:14" ht="27" customHeight="1">
      <c r="A19" s="95"/>
      <c r="B19" s="277" t="s">
        <v>1058</v>
      </c>
      <c r="C19" s="86"/>
      <c r="D19" s="86"/>
      <c r="E19" s="202">
        <f>SUM(E4:E18)</f>
        <v>0</v>
      </c>
      <c r="F19" s="276">
        <f>SUM(F4:F18)</f>
        <v>0</v>
      </c>
      <c r="G19" s="86"/>
      <c r="H19" s="86"/>
    </row>
    <row r="20" spans="1:14">
      <c r="H20" s="62"/>
    </row>
    <row r="21" spans="1:14">
      <c r="A21" s="97"/>
      <c r="B21" s="700" t="s">
        <v>1080</v>
      </c>
      <c r="C21" s="13"/>
      <c r="D21" s="700" t="s">
        <v>1078</v>
      </c>
      <c r="E21" s="15"/>
      <c r="F21" s="15"/>
      <c r="G21" s="700" t="s">
        <v>1076</v>
      </c>
      <c r="H21" s="14"/>
      <c r="I21" s="275"/>
      <c r="J21" s="275"/>
      <c r="K21" s="275"/>
      <c r="L21" s="275"/>
      <c r="N21" s="275"/>
    </row>
  </sheetData>
  <sheetProtection algorithmName="SHA-512" hashValue="ODQ9BWKVb2QnD75ZTNq4e34InKtddmMghcmN9aSZucAcfF1Hz6aFIXwdVzf08H/OHebibP2P/EuC0QpqWFufCw==" saltValue="VUUqgGp6mQA+DOEMSeDkqA==" spinCount="100000" sheet="1" insertRows="0"/>
  <phoneticPr fontId="0" type="noConversion"/>
  <printOptions horizontalCentered="1" verticalCentered="1"/>
  <pageMargins left="0.27559055118110237" right="0.27559055118110237" top="0.43307086614173229" bottom="0.51181102362204722" header="0.19685039370078741" footer="0.23622047244094491"/>
  <pageSetup paperSize="9" scale="85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22"/>
  </sheetPr>
  <dimension ref="A1:F37"/>
  <sheetViews>
    <sheetView view="pageBreakPreview" zoomScale="70" zoomScaleNormal="100" zoomScaleSheetLayoutView="70" workbookViewId="0">
      <selection activeCell="A32" activeCellId="6" sqref="A7:E10 A12:E15 A17:E20 A22:E25 A27:E30 A32 A32:E35"/>
    </sheetView>
  </sheetViews>
  <sheetFormatPr defaultColWidth="9.140625" defaultRowHeight="15.75"/>
  <cols>
    <col min="1" max="1" width="7" style="259" customWidth="1"/>
    <col min="2" max="2" width="26.28515625" style="254" customWidth="1"/>
    <col min="3" max="3" width="48.42578125" style="254" customWidth="1"/>
    <col min="4" max="4" width="43.42578125" style="254" customWidth="1"/>
    <col min="5" max="5" width="53" style="254" customWidth="1"/>
    <col min="6" max="16384" width="9.140625" style="254"/>
  </cols>
  <sheetData>
    <row r="1" spans="1:6" ht="15.75" customHeight="1">
      <c r="A1" s="228" t="str">
        <f>"застраховател: "&amp;Navig!B2</f>
        <v>застраховател: Наименование</v>
      </c>
      <c r="B1" s="273"/>
      <c r="C1" s="858"/>
      <c r="D1" s="858"/>
      <c r="E1" s="858"/>
      <c r="F1" s="258"/>
    </row>
    <row r="2" spans="1:6">
      <c r="A2" s="862" t="str">
        <f>"Справка № ГО.16: Свързани лица по чл. 211, ал. 1 от КЗ към края на "&amp;Navig!B3&amp;" година"</f>
        <v>Справка № ГО.16: Свързани лица по чл. 211, ал. 1 от КЗ към края на 2017 година</v>
      </c>
      <c r="B2" s="862"/>
      <c r="C2" s="862"/>
      <c r="D2" s="862"/>
      <c r="E2" s="862"/>
    </row>
    <row r="3" spans="1:6" ht="15" customHeight="1">
      <c r="A3" s="271"/>
      <c r="B3" s="272"/>
      <c r="C3" s="272"/>
      <c r="D3" s="272"/>
      <c r="E3" s="272"/>
    </row>
    <row r="4" spans="1:6">
      <c r="A4" s="861" t="s">
        <v>45</v>
      </c>
      <c r="B4" s="861" t="s">
        <v>84</v>
      </c>
      <c r="C4" s="859" t="s">
        <v>1254</v>
      </c>
      <c r="D4" s="859" t="s">
        <v>86</v>
      </c>
      <c r="E4" s="863" t="s">
        <v>87</v>
      </c>
    </row>
    <row r="5" spans="1:6" ht="63.75" customHeight="1">
      <c r="A5" s="861"/>
      <c r="B5" s="861"/>
      <c r="C5" s="860"/>
      <c r="D5" s="860"/>
      <c r="E5" s="863"/>
    </row>
    <row r="6" spans="1:6" ht="31.5">
      <c r="A6" s="261" t="s">
        <v>88</v>
      </c>
      <c r="B6" s="242" t="s">
        <v>1166</v>
      </c>
      <c r="C6" s="262"/>
      <c r="D6" s="262"/>
      <c r="E6" s="262"/>
    </row>
    <row r="7" spans="1:6">
      <c r="A7" s="263" t="s">
        <v>12</v>
      </c>
      <c r="B7" s="264"/>
      <c r="C7" s="265"/>
      <c r="D7" s="265"/>
      <c r="E7" s="265"/>
    </row>
    <row r="8" spans="1:6">
      <c r="A8" s="263" t="s">
        <v>13</v>
      </c>
      <c r="B8" s="264"/>
      <c r="C8" s="266"/>
      <c r="D8" s="265"/>
      <c r="E8" s="266"/>
    </row>
    <row r="9" spans="1:6">
      <c r="A9" s="263" t="s">
        <v>14</v>
      </c>
      <c r="B9" s="264"/>
      <c r="C9" s="266"/>
      <c r="D9" s="265"/>
      <c r="E9" s="266"/>
    </row>
    <row r="10" spans="1:6">
      <c r="A10" s="693" t="s">
        <v>89</v>
      </c>
      <c r="B10" s="264"/>
      <c r="C10" s="265"/>
      <c r="D10" s="265"/>
      <c r="E10" s="265"/>
    </row>
    <row r="11" spans="1:6" ht="31.5">
      <c r="A11" s="261" t="s">
        <v>90</v>
      </c>
      <c r="B11" s="242" t="s">
        <v>1167</v>
      </c>
      <c r="C11" s="267"/>
      <c r="D11" s="268"/>
      <c r="E11" s="267"/>
    </row>
    <row r="12" spans="1:6">
      <c r="A12" s="263" t="s">
        <v>12</v>
      </c>
      <c r="B12" s="264"/>
      <c r="C12" s="265"/>
      <c r="D12" s="265"/>
      <c r="E12" s="265"/>
    </row>
    <row r="13" spans="1:6">
      <c r="A13" s="263" t="s">
        <v>13</v>
      </c>
      <c r="B13" s="264"/>
      <c r="C13" s="265"/>
      <c r="D13" s="265"/>
      <c r="E13" s="265"/>
    </row>
    <row r="14" spans="1:6">
      <c r="A14" s="263" t="s">
        <v>14</v>
      </c>
      <c r="B14" s="264"/>
      <c r="C14" s="265"/>
      <c r="D14" s="265"/>
      <c r="E14" s="265"/>
    </row>
    <row r="15" spans="1:6">
      <c r="A15" s="693" t="s">
        <v>89</v>
      </c>
      <c r="B15" s="264"/>
      <c r="C15" s="265"/>
      <c r="D15" s="265"/>
      <c r="E15" s="265"/>
    </row>
    <row r="16" spans="1:6" ht="31.5">
      <c r="A16" s="261" t="s">
        <v>91</v>
      </c>
      <c r="B16" s="242" t="s">
        <v>1169</v>
      </c>
      <c r="C16" s="268"/>
      <c r="D16" s="268"/>
      <c r="E16" s="268"/>
    </row>
    <row r="17" spans="1:5">
      <c r="A17" s="263" t="s">
        <v>12</v>
      </c>
      <c r="B17" s="264"/>
      <c r="C17" s="266"/>
      <c r="D17" s="265"/>
      <c r="E17" s="266"/>
    </row>
    <row r="18" spans="1:5">
      <c r="A18" s="263" t="s">
        <v>13</v>
      </c>
      <c r="B18" s="264"/>
      <c r="C18" s="265"/>
      <c r="D18" s="265"/>
      <c r="E18" s="265"/>
    </row>
    <row r="19" spans="1:5">
      <c r="A19" s="263" t="s">
        <v>14</v>
      </c>
      <c r="B19" s="264"/>
      <c r="C19" s="266"/>
      <c r="D19" s="265"/>
      <c r="E19" s="266"/>
    </row>
    <row r="20" spans="1:5">
      <c r="A20" s="693" t="s">
        <v>89</v>
      </c>
      <c r="B20" s="269"/>
      <c r="C20" s="270"/>
      <c r="D20" s="265"/>
      <c r="E20" s="270"/>
    </row>
    <row r="21" spans="1:5" ht="31.5">
      <c r="A21" s="261" t="s">
        <v>92</v>
      </c>
      <c r="B21" s="242" t="s">
        <v>1168</v>
      </c>
      <c r="C21" s="267"/>
      <c r="D21" s="268"/>
      <c r="E21" s="267"/>
    </row>
    <row r="22" spans="1:5">
      <c r="A22" s="263" t="s">
        <v>12</v>
      </c>
      <c r="B22" s="264"/>
      <c r="C22" s="265"/>
      <c r="D22" s="265"/>
      <c r="E22" s="265"/>
    </row>
    <row r="23" spans="1:5">
      <c r="A23" s="263" t="s">
        <v>13</v>
      </c>
      <c r="B23" s="264"/>
      <c r="C23" s="265"/>
      <c r="D23" s="265"/>
      <c r="E23" s="265"/>
    </row>
    <row r="24" spans="1:5">
      <c r="A24" s="263" t="s">
        <v>14</v>
      </c>
      <c r="B24" s="264"/>
      <c r="C24" s="265"/>
      <c r="D24" s="265"/>
      <c r="E24" s="265"/>
    </row>
    <row r="25" spans="1:5">
      <c r="A25" s="693" t="s">
        <v>89</v>
      </c>
      <c r="B25" s="264"/>
      <c r="C25" s="265"/>
      <c r="D25" s="265"/>
      <c r="E25" s="265"/>
    </row>
    <row r="26" spans="1:5" ht="31.5">
      <c r="A26" s="261" t="s">
        <v>93</v>
      </c>
      <c r="B26" s="242" t="s">
        <v>1170</v>
      </c>
      <c r="C26" s="267"/>
      <c r="D26" s="268"/>
      <c r="E26" s="267"/>
    </row>
    <row r="27" spans="1:5">
      <c r="A27" s="263" t="s">
        <v>12</v>
      </c>
      <c r="B27" s="264"/>
      <c r="C27" s="265"/>
      <c r="D27" s="265"/>
      <c r="E27" s="265"/>
    </row>
    <row r="28" spans="1:5">
      <c r="A28" s="263" t="s">
        <v>13</v>
      </c>
      <c r="B28" s="264"/>
      <c r="C28" s="265"/>
      <c r="D28" s="265"/>
      <c r="E28" s="265"/>
    </row>
    <row r="29" spans="1:5">
      <c r="A29" s="263" t="s">
        <v>14</v>
      </c>
      <c r="B29" s="264"/>
      <c r="C29" s="265"/>
      <c r="D29" s="265"/>
      <c r="E29" s="265"/>
    </row>
    <row r="30" spans="1:5">
      <c r="A30" s="693" t="s">
        <v>89</v>
      </c>
      <c r="B30" s="264"/>
      <c r="C30" s="265"/>
      <c r="D30" s="265"/>
      <c r="E30" s="265"/>
    </row>
    <row r="31" spans="1:5" ht="31.5">
      <c r="A31" s="261" t="s">
        <v>94</v>
      </c>
      <c r="B31" s="242" t="s">
        <v>1171</v>
      </c>
      <c r="C31" s="267"/>
      <c r="D31" s="268"/>
      <c r="E31" s="267"/>
    </row>
    <row r="32" spans="1:5">
      <c r="A32" s="263" t="s">
        <v>12</v>
      </c>
      <c r="B32" s="264"/>
      <c r="C32" s="265"/>
      <c r="D32" s="265"/>
      <c r="E32" s="265"/>
    </row>
    <row r="33" spans="1:5">
      <c r="A33" s="263" t="s">
        <v>13</v>
      </c>
      <c r="B33" s="264"/>
      <c r="C33" s="265"/>
      <c r="D33" s="265"/>
      <c r="E33" s="265"/>
    </row>
    <row r="34" spans="1:5">
      <c r="A34" s="263" t="s">
        <v>14</v>
      </c>
      <c r="B34" s="264"/>
      <c r="C34" s="265"/>
      <c r="D34" s="265"/>
      <c r="E34" s="265"/>
    </row>
    <row r="35" spans="1:5">
      <c r="A35" s="693" t="s">
        <v>89</v>
      </c>
      <c r="B35" s="264"/>
      <c r="C35" s="265"/>
      <c r="D35" s="265"/>
      <c r="E35" s="265"/>
    </row>
    <row r="36" spans="1:5">
      <c r="A36" s="696"/>
      <c r="B36" s="697"/>
      <c r="C36" s="698"/>
      <c r="D36" s="698"/>
      <c r="E36" s="698"/>
    </row>
    <row r="37" spans="1:5">
      <c r="A37" s="857" t="s">
        <v>1080</v>
      </c>
      <c r="B37" s="857"/>
      <c r="C37" s="695" t="s">
        <v>1078</v>
      </c>
      <c r="D37" s="694"/>
      <c r="E37" s="695" t="s">
        <v>1076</v>
      </c>
    </row>
  </sheetData>
  <sheetProtection algorithmName="SHA-512" hashValue="8pIdGRTprqVfdg6OQNvty3uxo6++9y/QaIjKvuMV269T4veHQ1E+1ufsbe7SC07MMaJ/9xOR3K6HG/jWg6whkA==" saltValue="ctYfcDTbCHTBxueCyGccQg==" spinCount="100000" sheet="1" insertRows="0"/>
  <mergeCells count="8">
    <mergeCell ref="A37:B37"/>
    <mergeCell ref="C1:E1"/>
    <mergeCell ref="C4:C5"/>
    <mergeCell ref="D4:D5"/>
    <mergeCell ref="B4:B5"/>
    <mergeCell ref="A2:E2"/>
    <mergeCell ref="A4:A5"/>
    <mergeCell ref="E4:E5"/>
  </mergeCells>
  <phoneticPr fontId="17" type="noConversion"/>
  <printOptions horizontalCentered="1" verticalCentered="1"/>
  <pageMargins left="0.23622047244094491" right="0.23622047244094491" top="0.31496062992125984" bottom="0.47244094488188981" header="0.19685039370078741" footer="0.23622047244094491"/>
  <pageSetup paperSize="9" scale="75" orientation="landscape" horizontalDpi="300" verticalDpi="300" r:id="rId1"/>
  <headerFooter alignWithMargins="0">
    <oddFooter xml:space="preserve">&amp;C&amp;"Times New Roman,Regular"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indexed="22"/>
  </sheetPr>
  <dimension ref="A1:AJ28"/>
  <sheetViews>
    <sheetView view="pageBreakPreview" zoomScale="70" zoomScaleNormal="100" zoomScaleSheetLayoutView="70" workbookViewId="0">
      <selection activeCell="P5" sqref="P5:R5"/>
    </sheetView>
  </sheetViews>
  <sheetFormatPr defaultColWidth="9.140625" defaultRowHeight="15.75"/>
  <cols>
    <col min="1" max="1" width="4.140625" style="259" customWidth="1"/>
    <col min="2" max="2" width="18.140625" style="254" customWidth="1"/>
    <col min="3" max="36" width="14" style="254" customWidth="1"/>
    <col min="37" max="16384" width="9.140625" style="254"/>
  </cols>
  <sheetData>
    <row r="1" spans="1:36">
      <c r="A1" s="228" t="str">
        <f>"застраховател: "&amp;Navig!B2</f>
        <v>застраховател: Наименование</v>
      </c>
      <c r="B1" s="253"/>
      <c r="C1" s="253"/>
      <c r="D1" s="253"/>
      <c r="E1" s="253"/>
      <c r="F1" s="253"/>
      <c r="G1" s="253"/>
      <c r="H1" s="253"/>
      <c r="I1" s="253"/>
      <c r="J1" s="253"/>
      <c r="Q1" s="858"/>
      <c r="R1" s="858"/>
      <c r="S1" s="858"/>
      <c r="T1" s="858"/>
      <c r="U1" s="858"/>
      <c r="V1" s="858"/>
      <c r="W1" s="858"/>
      <c r="X1" s="858"/>
      <c r="Y1" s="858"/>
      <c r="Z1" s="858"/>
      <c r="AA1" s="858"/>
      <c r="AB1" s="858"/>
      <c r="AC1" s="858"/>
      <c r="AD1" s="858"/>
      <c r="AE1" s="858"/>
      <c r="AF1" s="858"/>
      <c r="AG1" s="858"/>
      <c r="AH1" s="858"/>
      <c r="AI1" s="858"/>
      <c r="AJ1" s="858"/>
    </row>
    <row r="2" spans="1:36">
      <c r="A2" s="867" t="str">
        <f>"Справка № ГО.17. Сделки по чл.211, ал.2 от КЗ за периода от 01.01. до края на "&amp;Navig!B3&amp;" година"</f>
        <v>Справка № ГО.17. Сделки по чл.211, ал.2 от КЗ за периода от 01.01. до края на 2017 година</v>
      </c>
      <c r="B2" s="867"/>
      <c r="C2" s="867"/>
      <c r="D2" s="867"/>
      <c r="E2" s="867"/>
      <c r="F2" s="867"/>
      <c r="G2" s="867"/>
      <c r="H2" s="867"/>
      <c r="I2" s="867"/>
      <c r="J2" s="867"/>
      <c r="K2" s="867"/>
      <c r="L2" s="867"/>
      <c r="M2" s="867"/>
      <c r="N2" s="867"/>
      <c r="O2" s="867"/>
      <c r="P2" s="867"/>
      <c r="Q2" s="867"/>
      <c r="R2" s="867"/>
      <c r="S2" s="867"/>
      <c r="T2" s="867"/>
      <c r="U2" s="867"/>
      <c r="V2" s="867"/>
      <c r="W2" s="867"/>
      <c r="X2" s="867"/>
      <c r="Y2" s="867"/>
      <c r="Z2" s="867"/>
      <c r="AA2" s="867"/>
      <c r="AB2" s="867"/>
      <c r="AC2" s="867"/>
      <c r="AD2" s="867"/>
      <c r="AE2" s="867"/>
      <c r="AF2" s="867"/>
      <c r="AG2" s="867"/>
      <c r="AH2" s="867"/>
      <c r="AI2" s="867"/>
      <c r="AJ2" s="867"/>
    </row>
    <row r="3" spans="1:36">
      <c r="A3" s="255"/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B3" s="256"/>
      <c r="AC3" s="256"/>
      <c r="AD3" s="256"/>
      <c r="AE3" s="256"/>
      <c r="AF3" s="256"/>
      <c r="AG3" s="256"/>
      <c r="AH3" s="256"/>
      <c r="AI3" s="256"/>
    </row>
    <row r="4" spans="1:36" ht="44.25" customHeight="1">
      <c r="A4" s="864" t="s">
        <v>45</v>
      </c>
      <c r="B4" s="859" t="s">
        <v>95</v>
      </c>
      <c r="C4" s="859" t="s">
        <v>96</v>
      </c>
      <c r="D4" s="859"/>
      <c r="E4" s="859"/>
      <c r="F4" s="859"/>
      <c r="G4" s="859"/>
      <c r="H4" s="859"/>
      <c r="I4" s="859" t="s">
        <v>97</v>
      </c>
      <c r="J4" s="859"/>
      <c r="K4" s="859"/>
      <c r="L4" s="859"/>
      <c r="M4" s="859" t="s">
        <v>1237</v>
      </c>
      <c r="N4" s="859"/>
      <c r="O4" s="859"/>
      <c r="P4" s="860" t="s">
        <v>98</v>
      </c>
      <c r="Q4" s="860"/>
      <c r="R4" s="860"/>
      <c r="S4" s="860"/>
      <c r="T4" s="860"/>
      <c r="U4" s="860"/>
      <c r="V4" s="859" t="s">
        <v>99</v>
      </c>
      <c r="W4" s="859"/>
      <c r="X4" s="859"/>
      <c r="Y4" s="859"/>
      <c r="Z4" s="859"/>
      <c r="AA4" s="859"/>
      <c r="AB4" s="859"/>
      <c r="AC4" s="859"/>
      <c r="AD4" s="859"/>
      <c r="AE4" s="859"/>
      <c r="AF4" s="859"/>
      <c r="AG4" s="860"/>
      <c r="AH4" s="859" t="s">
        <v>1238</v>
      </c>
      <c r="AI4" s="859"/>
      <c r="AJ4" s="859" t="s">
        <v>100</v>
      </c>
    </row>
    <row r="5" spans="1:36" ht="44.25" customHeight="1">
      <c r="A5" s="864"/>
      <c r="B5" s="859"/>
      <c r="C5" s="859" t="s">
        <v>101</v>
      </c>
      <c r="D5" s="859"/>
      <c r="E5" s="859"/>
      <c r="F5" s="859" t="s">
        <v>102</v>
      </c>
      <c r="G5" s="859"/>
      <c r="H5" s="859"/>
      <c r="I5" s="859" t="s">
        <v>101</v>
      </c>
      <c r="J5" s="859"/>
      <c r="K5" s="859" t="s">
        <v>102</v>
      </c>
      <c r="L5" s="859"/>
      <c r="M5" s="859"/>
      <c r="N5" s="859"/>
      <c r="O5" s="859"/>
      <c r="P5" s="859" t="s">
        <v>1234</v>
      </c>
      <c r="Q5" s="859"/>
      <c r="R5" s="859"/>
      <c r="S5" s="859" t="s">
        <v>103</v>
      </c>
      <c r="T5" s="859"/>
      <c r="U5" s="859"/>
      <c r="V5" s="859" t="s">
        <v>104</v>
      </c>
      <c r="W5" s="859"/>
      <c r="X5" s="859"/>
      <c r="Y5" s="859"/>
      <c r="Z5" s="859"/>
      <c r="AA5" s="859"/>
      <c r="AB5" s="859" t="s">
        <v>105</v>
      </c>
      <c r="AC5" s="859"/>
      <c r="AD5" s="859"/>
      <c r="AE5" s="859"/>
      <c r="AF5" s="859"/>
      <c r="AG5" s="859"/>
      <c r="AH5" s="859"/>
      <c r="AI5" s="859"/>
      <c r="AJ5" s="859"/>
    </row>
    <row r="6" spans="1:36" ht="104.25" customHeight="1">
      <c r="A6" s="864"/>
      <c r="B6" s="859"/>
      <c r="C6" s="239" t="s">
        <v>106</v>
      </c>
      <c r="D6" s="239" t="s">
        <v>107</v>
      </c>
      <c r="E6" s="240" t="s">
        <v>108</v>
      </c>
      <c r="F6" s="239" t="s">
        <v>106</v>
      </c>
      <c r="G6" s="239" t="s">
        <v>109</v>
      </c>
      <c r="H6" s="240" t="s">
        <v>108</v>
      </c>
      <c r="I6" s="239" t="s">
        <v>106</v>
      </c>
      <c r="J6" s="239" t="s">
        <v>110</v>
      </c>
      <c r="K6" s="239" t="s">
        <v>106</v>
      </c>
      <c r="L6" s="239" t="s">
        <v>110</v>
      </c>
      <c r="M6" s="239" t="s">
        <v>111</v>
      </c>
      <c r="N6" s="239" t="s">
        <v>106</v>
      </c>
      <c r="O6" s="239" t="s">
        <v>112</v>
      </c>
      <c r="P6" s="239" t="s">
        <v>106</v>
      </c>
      <c r="Q6" s="239" t="s">
        <v>113</v>
      </c>
      <c r="R6" s="240" t="s">
        <v>114</v>
      </c>
      <c r="S6" s="239" t="s">
        <v>106</v>
      </c>
      <c r="T6" s="239" t="s">
        <v>113</v>
      </c>
      <c r="U6" s="240" t="s">
        <v>114</v>
      </c>
      <c r="V6" s="239" t="s">
        <v>115</v>
      </c>
      <c r="W6" s="239" t="s">
        <v>116</v>
      </c>
      <c r="X6" s="240" t="s">
        <v>117</v>
      </c>
      <c r="Y6" s="240" t="s">
        <v>118</v>
      </c>
      <c r="Z6" s="240" t="s">
        <v>119</v>
      </c>
      <c r="AA6" s="240" t="s">
        <v>120</v>
      </c>
      <c r="AB6" s="239" t="s">
        <v>121</v>
      </c>
      <c r="AC6" s="239" t="s">
        <v>122</v>
      </c>
      <c r="AD6" s="239" t="s">
        <v>123</v>
      </c>
      <c r="AE6" s="239" t="s">
        <v>124</v>
      </c>
      <c r="AF6" s="240" t="s">
        <v>119</v>
      </c>
      <c r="AG6" s="240" t="s">
        <v>120</v>
      </c>
      <c r="AH6" s="239" t="s">
        <v>125</v>
      </c>
      <c r="AI6" s="239" t="s">
        <v>126</v>
      </c>
      <c r="AJ6" s="239" t="s">
        <v>127</v>
      </c>
    </row>
    <row r="7" spans="1:36" ht="31.5">
      <c r="A7" s="241" t="s">
        <v>88</v>
      </c>
      <c r="B7" s="242" t="s">
        <v>1166</v>
      </c>
      <c r="C7" s="243"/>
      <c r="D7" s="243"/>
      <c r="E7" s="244"/>
      <c r="F7" s="243"/>
      <c r="G7" s="243"/>
      <c r="H7" s="244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</row>
    <row r="8" spans="1:36">
      <c r="A8" s="246" t="s">
        <v>12</v>
      </c>
      <c r="B8" s="247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9"/>
      <c r="Q8" s="249"/>
      <c r="R8" s="249"/>
      <c r="S8" s="249"/>
      <c r="T8" s="249"/>
      <c r="U8" s="249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</row>
    <row r="9" spans="1:36">
      <c r="A9" s="691" t="s">
        <v>13</v>
      </c>
      <c r="B9" s="247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9"/>
      <c r="Q9" s="249"/>
      <c r="R9" s="249"/>
      <c r="S9" s="249"/>
      <c r="T9" s="249"/>
      <c r="U9" s="249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8"/>
    </row>
    <row r="10" spans="1:36" ht="31.5">
      <c r="A10" s="241" t="s">
        <v>90</v>
      </c>
      <c r="B10" s="242" t="s">
        <v>1167</v>
      </c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5"/>
      <c r="AG10" s="245"/>
      <c r="AH10" s="245"/>
      <c r="AI10" s="245"/>
      <c r="AJ10" s="245"/>
    </row>
    <row r="11" spans="1:36">
      <c r="A11" s="246" t="s">
        <v>12</v>
      </c>
      <c r="B11" s="247"/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8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8"/>
      <c r="Z11" s="248"/>
      <c r="AA11" s="248"/>
      <c r="AB11" s="248"/>
      <c r="AC11" s="248"/>
      <c r="AD11" s="248"/>
      <c r="AE11" s="248"/>
      <c r="AF11" s="248"/>
      <c r="AG11" s="248"/>
      <c r="AH11" s="248"/>
      <c r="AI11" s="248"/>
      <c r="AJ11" s="248"/>
    </row>
    <row r="12" spans="1:36">
      <c r="A12" s="691" t="s">
        <v>13</v>
      </c>
      <c r="B12" s="247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  <c r="AA12" s="248"/>
      <c r="AB12" s="248"/>
      <c r="AC12" s="248"/>
      <c r="AD12" s="248"/>
      <c r="AE12" s="248"/>
      <c r="AF12" s="248"/>
      <c r="AG12" s="248"/>
      <c r="AH12" s="248"/>
      <c r="AI12" s="248"/>
      <c r="AJ12" s="248"/>
    </row>
    <row r="13" spans="1:36" ht="31.5">
      <c r="A13" s="241" t="s">
        <v>91</v>
      </c>
      <c r="B13" s="242" t="s">
        <v>1169</v>
      </c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  <c r="AF13" s="245"/>
      <c r="AG13" s="245"/>
      <c r="AH13" s="245"/>
      <c r="AI13" s="245"/>
      <c r="AJ13" s="245"/>
    </row>
    <row r="14" spans="1:36">
      <c r="A14" s="246" t="s">
        <v>12</v>
      </c>
      <c r="B14" s="247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</row>
    <row r="15" spans="1:36">
      <c r="A15" s="691" t="s">
        <v>13</v>
      </c>
      <c r="B15" s="247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</row>
    <row r="16" spans="1:36" ht="31.5">
      <c r="A16" s="241" t="s">
        <v>92</v>
      </c>
      <c r="B16" s="242" t="s">
        <v>1168</v>
      </c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5"/>
      <c r="AG16" s="245"/>
      <c r="AH16" s="245"/>
      <c r="AI16" s="245"/>
      <c r="AJ16" s="245"/>
    </row>
    <row r="17" spans="1:36">
      <c r="A17" s="246" t="s">
        <v>12</v>
      </c>
      <c r="B17" s="247"/>
      <c r="C17" s="248"/>
      <c r="D17" s="248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248"/>
      <c r="W17" s="248"/>
      <c r="X17" s="248"/>
      <c r="Y17" s="248"/>
      <c r="Z17" s="248"/>
      <c r="AA17" s="248"/>
      <c r="AB17" s="248"/>
      <c r="AC17" s="248"/>
      <c r="AD17" s="248"/>
      <c r="AE17" s="248"/>
      <c r="AF17" s="248"/>
      <c r="AG17" s="248"/>
      <c r="AH17" s="248"/>
      <c r="AI17" s="248"/>
      <c r="AJ17" s="248"/>
    </row>
    <row r="18" spans="1:36">
      <c r="A18" s="691" t="s">
        <v>13</v>
      </c>
      <c r="B18" s="247"/>
      <c r="C18" s="248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8"/>
      <c r="Z18" s="248"/>
      <c r="AA18" s="248"/>
      <c r="AB18" s="248"/>
      <c r="AC18" s="248"/>
      <c r="AD18" s="248"/>
      <c r="AE18" s="248"/>
      <c r="AF18" s="248"/>
      <c r="AG18" s="248"/>
      <c r="AH18" s="248"/>
      <c r="AI18" s="248"/>
      <c r="AJ18" s="248"/>
    </row>
    <row r="19" spans="1:36" ht="31.5">
      <c r="A19" s="241" t="s">
        <v>93</v>
      </c>
      <c r="B19" s="242" t="s">
        <v>1170</v>
      </c>
      <c r="C19" s="245"/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</row>
    <row r="20" spans="1:36">
      <c r="A20" s="246" t="s">
        <v>12</v>
      </c>
      <c r="B20" s="247"/>
      <c r="C20" s="248"/>
      <c r="D20" s="248"/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8"/>
      <c r="Z20" s="248"/>
      <c r="AA20" s="248"/>
      <c r="AB20" s="248"/>
      <c r="AC20" s="248"/>
      <c r="AD20" s="248"/>
      <c r="AE20" s="248"/>
      <c r="AF20" s="248"/>
      <c r="AG20" s="248"/>
      <c r="AH20" s="248"/>
      <c r="AI20" s="248"/>
      <c r="AJ20" s="248"/>
    </row>
    <row r="21" spans="1:36">
      <c r="A21" s="691" t="s">
        <v>13</v>
      </c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  <c r="N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250"/>
      <c r="AB21" s="250"/>
      <c r="AC21" s="250"/>
      <c r="AD21" s="250"/>
      <c r="AE21" s="250"/>
      <c r="AF21" s="250"/>
      <c r="AG21" s="250"/>
      <c r="AH21" s="250"/>
      <c r="AI21" s="250"/>
      <c r="AJ21" s="250"/>
    </row>
    <row r="22" spans="1:36" ht="31.5">
      <c r="A22" s="260" t="s">
        <v>94</v>
      </c>
      <c r="B22" s="242" t="s">
        <v>1171</v>
      </c>
      <c r="C22" s="244"/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/>
      <c r="AF22" s="244"/>
      <c r="AG22" s="244"/>
      <c r="AH22" s="244"/>
      <c r="AI22" s="244"/>
      <c r="AJ22" s="244"/>
    </row>
    <row r="23" spans="1:36">
      <c r="A23" s="246" t="s">
        <v>12</v>
      </c>
      <c r="B23" s="247"/>
      <c r="C23" s="248"/>
      <c r="D23" s="248"/>
      <c r="E23" s="248"/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</row>
    <row r="24" spans="1:36">
      <c r="A24" s="691" t="s">
        <v>13</v>
      </c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0"/>
      <c r="P24" s="250"/>
      <c r="Q24" s="250"/>
      <c r="R24" s="250"/>
      <c r="S24" s="250"/>
      <c r="T24" s="250"/>
      <c r="U24" s="250"/>
      <c r="V24" s="250"/>
      <c r="W24" s="250"/>
      <c r="X24" s="250"/>
      <c r="Y24" s="250"/>
      <c r="Z24" s="250"/>
      <c r="AA24" s="250"/>
      <c r="AB24" s="250"/>
      <c r="AC24" s="250"/>
      <c r="AD24" s="250"/>
      <c r="AE24" s="250"/>
      <c r="AF24" s="250"/>
      <c r="AG24" s="250"/>
      <c r="AH24" s="692"/>
      <c r="AI24" s="250"/>
      <c r="AJ24" s="250"/>
    </row>
    <row r="25" spans="1:36">
      <c r="A25" s="873" t="s">
        <v>129</v>
      </c>
      <c r="B25" s="873"/>
      <c r="C25" s="873"/>
      <c r="D25" s="873"/>
      <c r="E25" s="873"/>
      <c r="F25" s="873"/>
      <c r="G25" s="873"/>
      <c r="H25" s="873"/>
      <c r="I25" s="873"/>
      <c r="J25" s="873"/>
      <c r="K25" s="873"/>
      <c r="L25" s="873"/>
      <c r="M25" s="873"/>
      <c r="N25" s="873"/>
      <c r="O25" s="873"/>
      <c r="P25" s="873"/>
      <c r="Q25" s="873"/>
      <c r="R25" s="873"/>
      <c r="S25" s="873"/>
      <c r="T25" s="873"/>
      <c r="U25" s="873"/>
      <c r="V25" s="873"/>
      <c r="W25" s="873"/>
      <c r="X25" s="873"/>
      <c r="Y25" s="873"/>
      <c r="Z25" s="873"/>
      <c r="AA25" s="873"/>
      <c r="AB25" s="873"/>
      <c r="AC25" s="873"/>
      <c r="AD25" s="873"/>
      <c r="AE25" s="873"/>
      <c r="AF25" s="873"/>
      <c r="AG25" s="873"/>
      <c r="AH25" s="873"/>
      <c r="AI25" s="873"/>
    </row>
    <row r="26" spans="1:36">
      <c r="A26" s="251"/>
      <c r="B26" s="865" t="s">
        <v>1077</v>
      </c>
      <c r="C26" s="866"/>
      <c r="D26" s="252"/>
      <c r="E26" s="252"/>
      <c r="F26" s="252"/>
      <c r="G26" s="252"/>
      <c r="H26" s="252"/>
      <c r="I26" s="868" t="s">
        <v>1078</v>
      </c>
      <c r="J26" s="869"/>
      <c r="K26" s="252"/>
      <c r="L26" s="252"/>
      <c r="M26" s="252"/>
      <c r="N26" s="252"/>
      <c r="O26" s="252"/>
      <c r="P26" s="252"/>
      <c r="Q26" s="252"/>
      <c r="R26" s="252"/>
      <c r="S26" s="252"/>
      <c r="T26" s="252"/>
      <c r="U26" s="252"/>
      <c r="V26" s="252"/>
      <c r="W26" s="252"/>
      <c r="X26" s="252"/>
      <c r="Y26" s="252"/>
      <c r="Z26" s="252"/>
      <c r="AA26" s="252"/>
      <c r="AB26" s="252"/>
      <c r="AC26" s="252"/>
      <c r="AD26" s="252"/>
      <c r="AE26" s="252"/>
      <c r="AF26" s="870" t="s">
        <v>1076</v>
      </c>
      <c r="AG26" s="871"/>
      <c r="AH26" s="871"/>
      <c r="AI26" s="872"/>
      <c r="AJ26" s="238"/>
    </row>
    <row r="27" spans="1:36">
      <c r="A27" s="257"/>
      <c r="B27" s="258"/>
      <c r="C27" s="258"/>
      <c r="D27" s="258"/>
      <c r="E27" s="258"/>
      <c r="F27" s="258"/>
      <c r="G27" s="258"/>
      <c r="H27" s="258"/>
      <c r="I27" s="258"/>
      <c r="J27" s="258"/>
      <c r="K27" s="258"/>
      <c r="L27" s="258"/>
      <c r="M27" s="258"/>
      <c r="N27" s="258"/>
      <c r="O27" s="258"/>
      <c r="P27" s="258"/>
      <c r="Q27" s="258"/>
      <c r="R27" s="258"/>
      <c r="S27" s="258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  <c r="AD27" s="258"/>
      <c r="AE27" s="258"/>
      <c r="AF27" s="258"/>
      <c r="AG27" s="258"/>
      <c r="AH27" s="258"/>
      <c r="AI27" s="258"/>
    </row>
    <row r="28" spans="1:36">
      <c r="A28" s="257"/>
      <c r="B28" s="258"/>
      <c r="C28" s="258"/>
      <c r="D28" s="258"/>
      <c r="E28" s="258"/>
      <c r="F28" s="258"/>
      <c r="G28" s="258"/>
      <c r="H28" s="258"/>
      <c r="I28" s="258"/>
      <c r="J28" s="258"/>
      <c r="K28" s="258"/>
      <c r="L28" s="258"/>
      <c r="M28" s="258"/>
      <c r="N28" s="258"/>
      <c r="O28" s="258"/>
      <c r="P28" s="258"/>
      <c r="Q28" s="258"/>
      <c r="R28" s="258"/>
      <c r="S28" s="258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  <c r="AD28" s="258"/>
      <c r="AE28" s="258"/>
      <c r="AF28" s="258"/>
      <c r="AG28" s="258"/>
      <c r="AH28" s="258"/>
      <c r="AI28" s="258"/>
    </row>
  </sheetData>
  <sheetProtection algorithmName="SHA-512" hashValue="owvwsc086PBbqa/8Kz/L8VV/yGrcV9Us1zJx3y7BNft4uU2tSsdfjpjWnFBkMj5l8D60gi4wlMb3t+q9u+apTA==" saltValue="lOlb9lpdhbqGYAhDvAbzBQ==" spinCount="100000" sheet="1" insertRows="0"/>
  <mergeCells count="23">
    <mergeCell ref="B26:C26"/>
    <mergeCell ref="AJ4:AJ5"/>
    <mergeCell ref="Q1:AJ1"/>
    <mergeCell ref="AH4:AI5"/>
    <mergeCell ref="M4:O5"/>
    <mergeCell ref="B4:B6"/>
    <mergeCell ref="A2:AJ2"/>
    <mergeCell ref="I26:J26"/>
    <mergeCell ref="AF26:AI26"/>
    <mergeCell ref="P5:R5"/>
    <mergeCell ref="C5:E5"/>
    <mergeCell ref="F5:H5"/>
    <mergeCell ref="A25:AI25"/>
    <mergeCell ref="S5:U5"/>
    <mergeCell ref="V5:AA5"/>
    <mergeCell ref="AB5:AG5"/>
    <mergeCell ref="P4:U4"/>
    <mergeCell ref="V4:AG4"/>
    <mergeCell ref="K5:L5"/>
    <mergeCell ref="I5:J5"/>
    <mergeCell ref="A4:A6"/>
    <mergeCell ref="C4:H4"/>
    <mergeCell ref="I4:L4"/>
  </mergeCells>
  <phoneticPr fontId="17" type="noConversion"/>
  <printOptions horizontalCentered="1" verticalCentered="1"/>
  <pageMargins left="0.23622047244094491" right="0.23622047244094491" top="0.31496062992125984" bottom="0.47244094488188981" header="0.19685039370078741" footer="0.23622047244094491"/>
  <pageSetup paperSize="9" scale="29" orientation="landscape" horizontalDpi="300" verticalDpi="300" r:id="rId1"/>
  <headerFooter alignWithMargins="0">
    <oddFooter xml:space="preserve">&amp;C&amp;"Times New Roman,Regular"
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indexed="22"/>
  </sheetPr>
  <dimension ref="A1:T33"/>
  <sheetViews>
    <sheetView view="pageBreakPreview" zoomScaleNormal="100" zoomScaleSheetLayoutView="100" workbookViewId="0">
      <selection activeCell="M33" activeCellId="4" sqref="A7:R14 A21:R28 A33:B33 G33:H33 M33"/>
    </sheetView>
  </sheetViews>
  <sheetFormatPr defaultColWidth="9.140625" defaultRowHeight="15.75"/>
  <cols>
    <col min="1" max="1" width="7" style="230" customWidth="1"/>
    <col min="2" max="2" width="12.85546875" style="229" customWidth="1"/>
    <col min="3" max="3" width="12.28515625" style="231" customWidth="1"/>
    <col min="4" max="4" width="22.85546875" style="229" customWidth="1"/>
    <col min="5" max="5" width="31.42578125" style="229" customWidth="1"/>
    <col min="6" max="6" width="25.42578125" style="229" customWidth="1"/>
    <col min="7" max="7" width="30.140625" style="229" customWidth="1"/>
    <col min="8" max="8" width="15.140625" style="229" customWidth="1"/>
    <col min="9" max="9" width="35.7109375" style="229" customWidth="1"/>
    <col min="10" max="10" width="16" style="229" customWidth="1"/>
    <col min="11" max="11" width="19.140625" style="229" customWidth="1"/>
    <col min="12" max="12" width="32.140625" style="229" customWidth="1"/>
    <col min="13" max="13" width="23.85546875" style="229" customWidth="1"/>
    <col min="14" max="16" width="7.42578125" style="229" customWidth="1"/>
    <col min="17" max="17" width="17" style="231" customWidth="1"/>
    <col min="18" max="18" width="18" style="231" customWidth="1"/>
    <col min="19" max="16384" width="9.140625" style="229"/>
  </cols>
  <sheetData>
    <row r="1" spans="1:20">
      <c r="A1" s="228" t="str">
        <f>"застраховател: "&amp;Navig!B2</f>
        <v>застраховател: Наименование</v>
      </c>
      <c r="B1" s="227"/>
      <c r="C1" s="227"/>
      <c r="D1" s="228"/>
      <c r="E1" s="228"/>
      <c r="F1" s="228"/>
      <c r="G1" s="228"/>
      <c r="H1" s="899" t="s">
        <v>1236</v>
      </c>
      <c r="I1" s="899"/>
      <c r="J1" s="899"/>
      <c r="K1" s="899"/>
      <c r="L1" s="899"/>
      <c r="M1" s="899"/>
      <c r="N1" s="899"/>
      <c r="O1" s="899"/>
      <c r="P1" s="899"/>
      <c r="Q1" s="899"/>
      <c r="R1" s="899"/>
    </row>
    <row r="2" spans="1:20">
      <c r="A2" s="889" t="str">
        <f>"І. СПРАВКА ЗА ЗАВЕДЕНИТЕ ЖАЛБИ ОТ ЗАСТРАХОВАНИ ЛИЦА ПРЕЗ "&amp;Navig!B3&amp;" ГОДИНА"</f>
        <v>І. СПРАВКА ЗА ЗАВЕДЕНИТЕ ЖАЛБИ ОТ ЗАСТРАХОВАНИ ЛИЦА ПРЕЗ 2017 ГОДИНА</v>
      </c>
      <c r="B2" s="889"/>
      <c r="C2" s="889"/>
      <c r="D2" s="889"/>
      <c r="E2" s="889"/>
      <c r="F2" s="889"/>
      <c r="G2" s="889"/>
      <c r="H2" s="889"/>
      <c r="I2" s="889"/>
      <c r="J2" s="889"/>
      <c r="K2" s="889"/>
      <c r="L2" s="889"/>
      <c r="M2" s="889"/>
      <c r="N2" s="889"/>
      <c r="O2" s="889"/>
      <c r="P2" s="889"/>
      <c r="Q2" s="889"/>
      <c r="R2" s="889"/>
    </row>
    <row r="3" spans="1:20" ht="16.5" thickBot="1"/>
    <row r="4" spans="1:20">
      <c r="A4" s="886" t="s">
        <v>130</v>
      </c>
      <c r="B4" s="879" t="s">
        <v>131</v>
      </c>
      <c r="C4" s="890" t="s">
        <v>132</v>
      </c>
      <c r="D4" s="879" t="s">
        <v>133</v>
      </c>
      <c r="E4" s="879" t="s">
        <v>1218</v>
      </c>
      <c r="F4" s="879" t="s">
        <v>1182</v>
      </c>
      <c r="G4" s="879" t="s">
        <v>1219</v>
      </c>
      <c r="H4" s="879" t="s">
        <v>1220</v>
      </c>
      <c r="I4" s="879" t="s">
        <v>1211</v>
      </c>
      <c r="J4" s="879" t="s">
        <v>1221</v>
      </c>
      <c r="K4" s="879" t="s">
        <v>134</v>
      </c>
      <c r="L4" s="879" t="s">
        <v>3</v>
      </c>
      <c r="M4" s="893" t="s">
        <v>135</v>
      </c>
      <c r="N4" s="894"/>
      <c r="O4" s="894"/>
      <c r="P4" s="895"/>
      <c r="Q4" s="890" t="s">
        <v>136</v>
      </c>
      <c r="R4" s="882" t="s">
        <v>137</v>
      </c>
      <c r="S4" s="232"/>
      <c r="T4" s="233"/>
    </row>
    <row r="5" spans="1:20" ht="36" customHeight="1">
      <c r="A5" s="887"/>
      <c r="B5" s="880"/>
      <c r="C5" s="891"/>
      <c r="D5" s="880"/>
      <c r="E5" s="880"/>
      <c r="F5" s="880"/>
      <c r="G5" s="880"/>
      <c r="H5" s="880"/>
      <c r="I5" s="880"/>
      <c r="J5" s="880"/>
      <c r="K5" s="880"/>
      <c r="L5" s="880"/>
      <c r="M5" s="885" t="s">
        <v>138</v>
      </c>
      <c r="N5" s="896" t="s">
        <v>139</v>
      </c>
      <c r="O5" s="897"/>
      <c r="P5" s="898"/>
      <c r="Q5" s="891"/>
      <c r="R5" s="883"/>
      <c r="S5" s="232"/>
      <c r="T5" s="233"/>
    </row>
    <row r="6" spans="1:20" ht="96">
      <c r="A6" s="888"/>
      <c r="B6" s="881"/>
      <c r="C6" s="892"/>
      <c r="D6" s="881"/>
      <c r="E6" s="881"/>
      <c r="F6" s="881"/>
      <c r="G6" s="881"/>
      <c r="H6" s="881"/>
      <c r="I6" s="881"/>
      <c r="J6" s="881"/>
      <c r="K6" s="881"/>
      <c r="L6" s="881"/>
      <c r="M6" s="881"/>
      <c r="N6" s="209" t="s">
        <v>140</v>
      </c>
      <c r="O6" s="209" t="s">
        <v>141</v>
      </c>
      <c r="P6" s="210" t="s">
        <v>1253</v>
      </c>
      <c r="Q6" s="892"/>
      <c r="R6" s="884"/>
      <c r="S6" s="232"/>
      <c r="T6" s="233"/>
    </row>
    <row r="7" spans="1:20">
      <c r="A7" s="211"/>
      <c r="B7" s="211"/>
      <c r="C7" s="212"/>
      <c r="D7" s="211"/>
      <c r="E7" s="211"/>
      <c r="F7" s="211"/>
      <c r="G7" s="211"/>
      <c r="H7" s="213"/>
      <c r="I7" s="213"/>
      <c r="J7" s="213"/>
      <c r="K7" s="211"/>
      <c r="L7" s="211"/>
      <c r="M7" s="211"/>
      <c r="N7" s="211"/>
      <c r="O7" s="211"/>
      <c r="P7" s="211"/>
      <c r="Q7" s="212"/>
      <c r="R7" s="214"/>
      <c r="S7" s="233"/>
      <c r="T7" s="233"/>
    </row>
    <row r="8" spans="1:20">
      <c r="A8" s="215"/>
      <c r="B8" s="215"/>
      <c r="C8" s="216"/>
      <c r="D8" s="215"/>
      <c r="E8" s="215"/>
      <c r="F8" s="215"/>
      <c r="G8" s="217"/>
      <c r="H8" s="218"/>
      <c r="I8" s="218"/>
      <c r="J8" s="218"/>
      <c r="K8" s="215"/>
      <c r="L8" s="215"/>
      <c r="M8" s="215"/>
      <c r="N8" s="215"/>
      <c r="O8" s="215"/>
      <c r="P8" s="215"/>
      <c r="Q8" s="216"/>
      <c r="R8" s="219"/>
    </row>
    <row r="9" spans="1:20">
      <c r="A9" s="215"/>
      <c r="B9" s="215"/>
      <c r="C9" s="216"/>
      <c r="D9" s="215"/>
      <c r="E9" s="215"/>
      <c r="F9" s="215"/>
      <c r="G9" s="217"/>
      <c r="H9" s="218"/>
      <c r="I9" s="218"/>
      <c r="J9" s="218"/>
      <c r="K9" s="215"/>
      <c r="L9" s="215"/>
      <c r="M9" s="215"/>
      <c r="N9" s="215"/>
      <c r="O9" s="215"/>
      <c r="P9" s="215"/>
      <c r="Q9" s="216"/>
      <c r="R9" s="219"/>
    </row>
    <row r="10" spans="1:20">
      <c r="A10" s="215"/>
      <c r="B10" s="215"/>
      <c r="C10" s="216"/>
      <c r="D10" s="215"/>
      <c r="E10" s="215"/>
      <c r="F10" s="215"/>
      <c r="G10" s="217"/>
      <c r="H10" s="218"/>
      <c r="I10" s="218"/>
      <c r="J10" s="218"/>
      <c r="K10" s="215"/>
      <c r="L10" s="215"/>
      <c r="M10" s="215"/>
      <c r="N10" s="215"/>
      <c r="O10" s="215"/>
      <c r="P10" s="215"/>
      <c r="Q10" s="216"/>
      <c r="R10" s="219"/>
    </row>
    <row r="11" spans="1:20">
      <c r="A11" s="215"/>
      <c r="B11" s="215"/>
      <c r="C11" s="216"/>
      <c r="D11" s="215"/>
      <c r="E11" s="215"/>
      <c r="F11" s="215"/>
      <c r="G11" s="217"/>
      <c r="H11" s="218"/>
      <c r="I11" s="218"/>
      <c r="J11" s="218"/>
      <c r="K11" s="215"/>
      <c r="L11" s="215"/>
      <c r="M11" s="215"/>
      <c r="N11" s="215"/>
      <c r="O11" s="215"/>
      <c r="P11" s="215"/>
      <c r="Q11" s="216"/>
      <c r="R11" s="219"/>
    </row>
    <row r="12" spans="1:20">
      <c r="A12" s="215"/>
      <c r="B12" s="215"/>
      <c r="C12" s="216"/>
      <c r="D12" s="215"/>
      <c r="E12" s="215"/>
      <c r="F12" s="215"/>
      <c r="G12" s="217"/>
      <c r="H12" s="218"/>
      <c r="I12" s="218"/>
      <c r="J12" s="218"/>
      <c r="K12" s="215"/>
      <c r="L12" s="215"/>
      <c r="M12" s="215"/>
      <c r="N12" s="215"/>
      <c r="O12" s="215"/>
      <c r="P12" s="215"/>
      <c r="Q12" s="216"/>
      <c r="R12" s="219"/>
    </row>
    <row r="13" spans="1:20">
      <c r="A13" s="690"/>
      <c r="B13" s="215"/>
      <c r="C13" s="216"/>
      <c r="D13" s="215"/>
      <c r="E13" s="215"/>
      <c r="F13" s="215"/>
      <c r="G13" s="217"/>
      <c r="H13" s="218"/>
      <c r="I13" s="218"/>
      <c r="J13" s="218"/>
      <c r="K13" s="215"/>
      <c r="L13" s="215"/>
      <c r="M13" s="215"/>
      <c r="N13" s="215"/>
      <c r="O13" s="215"/>
      <c r="P13" s="215"/>
      <c r="Q13" s="216"/>
      <c r="R13" s="219"/>
    </row>
    <row r="14" spans="1:20" ht="16.5" thickBot="1">
      <c r="A14" s="220"/>
      <c r="B14" s="220"/>
      <c r="C14" s="221"/>
      <c r="D14" s="220"/>
      <c r="E14" s="220"/>
      <c r="F14" s="220"/>
      <c r="G14" s="222"/>
      <c r="H14" s="223"/>
      <c r="I14" s="223"/>
      <c r="J14" s="223"/>
      <c r="K14" s="220"/>
      <c r="L14" s="220"/>
      <c r="M14" s="220"/>
      <c r="N14" s="220"/>
      <c r="O14" s="220"/>
      <c r="P14" s="220"/>
      <c r="Q14" s="221"/>
      <c r="R14" s="224"/>
    </row>
    <row r="16" spans="1:20">
      <c r="A16" s="889" t="str">
        <f>"ІІ. СПРАВКА ЗА ПРИКЛЮЧЕНИТЕ ЖАЛБИ ОТ ЗАСТРАХОВАНИ ЛИЦА, ЗАВЕДЕНИ ПРЕЗ ПРЕДХОДНИ ПЕРИОДИ, ПРЕЗ "&amp;Navig!B3&amp;" ГОДИНА"</f>
        <v>ІІ. СПРАВКА ЗА ПРИКЛЮЧЕНИТЕ ЖАЛБИ ОТ ЗАСТРАХОВАНИ ЛИЦА, ЗАВЕДЕНИ ПРЕЗ ПРЕДХОДНИ ПЕРИОДИ, ПРЕЗ 2017 ГОДИНА</v>
      </c>
      <c r="B16" s="889"/>
      <c r="C16" s="889"/>
      <c r="D16" s="889"/>
      <c r="E16" s="889"/>
      <c r="F16" s="889"/>
      <c r="G16" s="889"/>
      <c r="H16" s="889"/>
      <c r="I16" s="889"/>
      <c r="J16" s="889"/>
      <c r="K16" s="889"/>
      <c r="L16" s="889"/>
      <c r="M16" s="889"/>
      <c r="N16" s="889"/>
      <c r="O16" s="889"/>
      <c r="P16" s="889"/>
      <c r="Q16" s="889"/>
      <c r="R16" s="889"/>
    </row>
    <row r="17" spans="1:18" ht="16.5" thickBot="1">
      <c r="A17" s="234"/>
      <c r="B17" s="235"/>
      <c r="C17" s="236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6"/>
      <c r="R17" s="236"/>
    </row>
    <row r="18" spans="1:18">
      <c r="A18" s="886" t="s">
        <v>130</v>
      </c>
      <c r="B18" s="879" t="s">
        <v>131</v>
      </c>
      <c r="C18" s="890" t="s">
        <v>132</v>
      </c>
      <c r="D18" s="879" t="s">
        <v>133</v>
      </c>
      <c r="E18" s="879" t="s">
        <v>1218</v>
      </c>
      <c r="F18" s="879" t="s">
        <v>1182</v>
      </c>
      <c r="G18" s="879" t="s">
        <v>1219</v>
      </c>
      <c r="H18" s="879" t="s">
        <v>1220</v>
      </c>
      <c r="I18" s="879" t="s">
        <v>1211</v>
      </c>
      <c r="J18" s="879" t="s">
        <v>1221</v>
      </c>
      <c r="K18" s="879" t="s">
        <v>134</v>
      </c>
      <c r="L18" s="879" t="s">
        <v>3</v>
      </c>
      <c r="M18" s="893" t="s">
        <v>135</v>
      </c>
      <c r="N18" s="894"/>
      <c r="O18" s="894"/>
      <c r="P18" s="895"/>
      <c r="Q18" s="890" t="s">
        <v>136</v>
      </c>
      <c r="R18" s="882" t="s">
        <v>137</v>
      </c>
    </row>
    <row r="19" spans="1:18" ht="38.25" customHeight="1">
      <c r="A19" s="887"/>
      <c r="B19" s="880"/>
      <c r="C19" s="891"/>
      <c r="D19" s="880"/>
      <c r="E19" s="880"/>
      <c r="F19" s="880"/>
      <c r="G19" s="880"/>
      <c r="H19" s="880"/>
      <c r="I19" s="880"/>
      <c r="J19" s="880"/>
      <c r="K19" s="880"/>
      <c r="L19" s="880"/>
      <c r="M19" s="885" t="s">
        <v>138</v>
      </c>
      <c r="N19" s="896" t="s">
        <v>139</v>
      </c>
      <c r="O19" s="897"/>
      <c r="P19" s="898"/>
      <c r="Q19" s="891"/>
      <c r="R19" s="883"/>
    </row>
    <row r="20" spans="1:18" ht="96">
      <c r="A20" s="888"/>
      <c r="B20" s="881"/>
      <c r="C20" s="892"/>
      <c r="D20" s="881"/>
      <c r="E20" s="881"/>
      <c r="F20" s="881"/>
      <c r="G20" s="881"/>
      <c r="H20" s="881"/>
      <c r="I20" s="881"/>
      <c r="J20" s="881"/>
      <c r="K20" s="881"/>
      <c r="L20" s="881"/>
      <c r="M20" s="881"/>
      <c r="N20" s="209" t="s">
        <v>140</v>
      </c>
      <c r="O20" s="209" t="s">
        <v>141</v>
      </c>
      <c r="P20" s="210" t="s">
        <v>1253</v>
      </c>
      <c r="Q20" s="892"/>
      <c r="R20" s="884"/>
    </row>
    <row r="21" spans="1:18">
      <c r="A21" s="211"/>
      <c r="B21" s="215"/>
      <c r="C21" s="216"/>
      <c r="D21" s="215"/>
      <c r="E21" s="215"/>
      <c r="F21" s="215"/>
      <c r="G21" s="215"/>
      <c r="H21" s="218"/>
      <c r="I21" s="218"/>
      <c r="J21" s="218"/>
      <c r="K21" s="215"/>
      <c r="L21" s="215"/>
      <c r="M21" s="215"/>
      <c r="N21" s="215"/>
      <c r="O21" s="215"/>
      <c r="P21" s="215"/>
      <c r="Q21" s="216"/>
      <c r="R21" s="219"/>
    </row>
    <row r="22" spans="1:18">
      <c r="A22" s="215"/>
      <c r="B22" s="215"/>
      <c r="C22" s="216"/>
      <c r="D22" s="215"/>
      <c r="E22" s="215"/>
      <c r="F22" s="215"/>
      <c r="G22" s="215"/>
      <c r="H22" s="218"/>
      <c r="I22" s="218"/>
      <c r="J22" s="218"/>
      <c r="K22" s="215"/>
      <c r="L22" s="215"/>
      <c r="M22" s="215"/>
      <c r="N22" s="215"/>
      <c r="O22" s="215"/>
      <c r="P22" s="215"/>
      <c r="Q22" s="216"/>
      <c r="R22" s="219"/>
    </row>
    <row r="23" spans="1:18">
      <c r="A23" s="215"/>
      <c r="B23" s="215"/>
      <c r="C23" s="216"/>
      <c r="D23" s="215"/>
      <c r="E23" s="215"/>
      <c r="F23" s="215"/>
      <c r="G23" s="215"/>
      <c r="H23" s="218"/>
      <c r="I23" s="218"/>
      <c r="J23" s="218"/>
      <c r="K23" s="215"/>
      <c r="L23" s="215"/>
      <c r="M23" s="215"/>
      <c r="N23" s="215"/>
      <c r="O23" s="215"/>
      <c r="P23" s="215"/>
      <c r="Q23" s="216"/>
      <c r="R23" s="219"/>
    </row>
    <row r="24" spans="1:18">
      <c r="A24" s="215"/>
      <c r="B24" s="215"/>
      <c r="C24" s="216"/>
      <c r="D24" s="215"/>
      <c r="E24" s="215"/>
      <c r="F24" s="215"/>
      <c r="G24" s="215"/>
      <c r="H24" s="218"/>
      <c r="I24" s="218"/>
      <c r="J24" s="218"/>
      <c r="K24" s="215"/>
      <c r="L24" s="215"/>
      <c r="M24" s="215"/>
      <c r="N24" s="215"/>
      <c r="O24" s="215"/>
      <c r="P24" s="215"/>
      <c r="Q24" s="216"/>
      <c r="R24" s="219"/>
    </row>
    <row r="25" spans="1:18">
      <c r="A25" s="215"/>
      <c r="B25" s="215"/>
      <c r="C25" s="216"/>
      <c r="D25" s="215"/>
      <c r="E25" s="215"/>
      <c r="F25" s="215"/>
      <c r="G25" s="215"/>
      <c r="H25" s="218"/>
      <c r="I25" s="218"/>
      <c r="J25" s="218"/>
      <c r="K25" s="215"/>
      <c r="L25" s="215"/>
      <c r="M25" s="215"/>
      <c r="N25" s="215"/>
      <c r="O25" s="215"/>
      <c r="P25" s="215"/>
      <c r="Q25" s="216"/>
      <c r="R25" s="219"/>
    </row>
    <row r="26" spans="1:18">
      <c r="A26" s="215"/>
      <c r="B26" s="215"/>
      <c r="C26" s="216"/>
      <c r="D26" s="215"/>
      <c r="E26" s="215"/>
      <c r="F26" s="215"/>
      <c r="G26" s="215"/>
      <c r="H26" s="218"/>
      <c r="I26" s="218"/>
      <c r="J26" s="218"/>
      <c r="K26" s="215"/>
      <c r="L26" s="215"/>
      <c r="M26" s="215"/>
      <c r="N26" s="215"/>
      <c r="O26" s="215"/>
      <c r="P26" s="215"/>
      <c r="Q26" s="216"/>
      <c r="R26" s="219"/>
    </row>
    <row r="27" spans="1:18">
      <c r="A27" s="690"/>
      <c r="B27" s="215"/>
      <c r="C27" s="216"/>
      <c r="D27" s="215"/>
      <c r="E27" s="215"/>
      <c r="F27" s="215"/>
      <c r="G27" s="215"/>
      <c r="H27" s="218"/>
      <c r="I27" s="218"/>
      <c r="J27" s="218"/>
      <c r="K27" s="215"/>
      <c r="L27" s="215"/>
      <c r="M27" s="215"/>
      <c r="N27" s="215"/>
      <c r="O27" s="215"/>
      <c r="P27" s="215"/>
      <c r="Q27" s="216"/>
      <c r="R27" s="219"/>
    </row>
    <row r="28" spans="1:18" ht="16.5" thickBot="1">
      <c r="A28" s="220"/>
      <c r="B28" s="220"/>
      <c r="C28" s="221"/>
      <c r="D28" s="220"/>
      <c r="E28" s="220"/>
      <c r="F28" s="220"/>
      <c r="G28" s="215"/>
      <c r="H28" s="223"/>
      <c r="I28" s="223"/>
      <c r="J28" s="223"/>
      <c r="K28" s="220"/>
      <c r="L28" s="220"/>
      <c r="M28" s="220"/>
      <c r="N28" s="220"/>
      <c r="O28" s="220"/>
      <c r="P28" s="220"/>
      <c r="Q28" s="221"/>
      <c r="R28" s="224"/>
    </row>
    <row r="30" spans="1:18">
      <c r="A30" s="230" t="s">
        <v>1251</v>
      </c>
    </row>
    <row r="31" spans="1:18" ht="6.75" customHeight="1"/>
    <row r="32" spans="1:18">
      <c r="A32" s="878" t="s">
        <v>1252</v>
      </c>
      <c r="B32" s="878"/>
      <c r="C32" s="878"/>
      <c r="D32" s="878"/>
      <c r="E32" s="878"/>
      <c r="F32" s="878"/>
      <c r="G32" s="878"/>
      <c r="H32" s="878"/>
      <c r="I32" s="878"/>
      <c r="J32" s="878"/>
      <c r="K32" s="878"/>
      <c r="L32" s="878"/>
      <c r="M32" s="878"/>
      <c r="N32" s="878"/>
      <c r="O32" s="878"/>
      <c r="P32" s="878"/>
      <c r="Q32" s="878"/>
      <c r="R32" s="878"/>
    </row>
    <row r="33" spans="1:18" s="237" customFormat="1" ht="16.5" thickBot="1">
      <c r="A33" s="874" t="s">
        <v>1077</v>
      </c>
      <c r="B33" s="875"/>
      <c r="C33" s="225"/>
      <c r="D33" s="226"/>
      <c r="E33" s="226"/>
      <c r="F33" s="226"/>
      <c r="G33" s="876" t="s">
        <v>1078</v>
      </c>
      <c r="H33" s="877"/>
      <c r="I33" s="226"/>
      <c r="J33" s="226"/>
      <c r="K33" s="226"/>
      <c r="L33" s="226"/>
      <c r="M33" s="215" t="s">
        <v>1076</v>
      </c>
      <c r="N33" s="226"/>
      <c r="O33" s="226"/>
      <c r="P33" s="226"/>
      <c r="Q33" s="225"/>
      <c r="R33" s="225"/>
    </row>
  </sheetData>
  <sheetProtection algorithmName="SHA-512" hashValue="+vvyMmViDoDzZZr7neQcw4jMnSMpr1vbLLEiqgJwYPG9IOL+NjFeKXh89PdSSP7tHEBqgGLjAWufi6D5nQPX3g==" saltValue="oJBfdVmZ6kCj4SDddvYCSA==" spinCount="100000" sheet="1" insertRows="0"/>
  <mergeCells count="40">
    <mergeCell ref="A2:R2"/>
    <mergeCell ref="M5:M6"/>
    <mergeCell ref="H4:H6"/>
    <mergeCell ref="H1:R1"/>
    <mergeCell ref="Q4:Q6"/>
    <mergeCell ref="A4:A6"/>
    <mergeCell ref="N5:P5"/>
    <mergeCell ref="E4:E6"/>
    <mergeCell ref="D4:D6"/>
    <mergeCell ref="I4:I6"/>
    <mergeCell ref="B4:B6"/>
    <mergeCell ref="G4:G6"/>
    <mergeCell ref="L4:L6"/>
    <mergeCell ref="Q18:Q20"/>
    <mergeCell ref="B18:B20"/>
    <mergeCell ref="M4:P4"/>
    <mergeCell ref="C4:C6"/>
    <mergeCell ref="N19:P19"/>
    <mergeCell ref="D18:D20"/>
    <mergeCell ref="G18:G20"/>
    <mergeCell ref="H18:H20"/>
    <mergeCell ref="L18:L20"/>
    <mergeCell ref="F18:F20"/>
    <mergeCell ref="M18:P18"/>
    <mergeCell ref="A33:B33"/>
    <mergeCell ref="G33:H33"/>
    <mergeCell ref="A32:R32"/>
    <mergeCell ref="K18:K20"/>
    <mergeCell ref="J4:J6"/>
    <mergeCell ref="R18:R20"/>
    <mergeCell ref="J18:J20"/>
    <mergeCell ref="I18:I20"/>
    <mergeCell ref="R4:R6"/>
    <mergeCell ref="M19:M20"/>
    <mergeCell ref="F4:F6"/>
    <mergeCell ref="A18:A20"/>
    <mergeCell ref="A16:R16"/>
    <mergeCell ref="E18:E20"/>
    <mergeCell ref="K4:K6"/>
    <mergeCell ref="C18:C20"/>
  </mergeCells>
  <phoneticPr fontId="14" type="noConversion"/>
  <dataValidations count="1">
    <dataValidation type="list" allowBlank="1" showInputMessage="1" showErrorMessage="1" sqref="G21:G28 G7:G14">
      <formula1>typeins</formula1>
    </dataValidation>
  </dataValidations>
  <printOptions horizontalCentered="1" verticalCentered="1"/>
  <pageMargins left="0.23622047244094491" right="0.23622047244094491" top="0.31496062992125984" bottom="0.47244094488188981" header="0.19685039370078741" footer="0.23622047244094491"/>
  <pageSetup paperSize="9" scale="42" orientation="landscape" r:id="rId1"/>
  <headerFooter alignWithMargins="0">
    <oddFooter xml:space="preserve">&amp;C&amp;"Times New Roman,Regular"
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indexed="22"/>
  </sheetPr>
  <dimension ref="A1:D806"/>
  <sheetViews>
    <sheetView view="pageBreakPreview" topLeftCell="A97" zoomScale="70" zoomScaleNormal="100" zoomScaleSheetLayoutView="70" workbookViewId="0">
      <selection activeCell="D135" sqref="D135"/>
    </sheetView>
  </sheetViews>
  <sheetFormatPr defaultColWidth="9.140625" defaultRowHeight="15.75"/>
  <cols>
    <col min="1" max="1" width="4.85546875" style="157" bestFit="1" customWidth="1"/>
    <col min="2" max="2" width="87" style="154" customWidth="1"/>
    <col min="3" max="4" width="19.28515625" style="151" customWidth="1"/>
    <col min="5" max="16384" width="9.140625" style="151"/>
  </cols>
  <sheetData>
    <row r="1" spans="1:4" s="124" customFormat="1" ht="12.75" customHeight="1">
      <c r="A1" s="903" t="s">
        <v>1203</v>
      </c>
      <c r="B1" s="903"/>
      <c r="C1" s="903"/>
      <c r="D1" s="903"/>
    </row>
    <row r="2" spans="1:4" s="124" customFormat="1">
      <c r="A2" s="904" t="s">
        <v>1183</v>
      </c>
      <c r="B2" s="904"/>
      <c r="C2" s="904"/>
      <c r="D2" s="904"/>
    </row>
    <row r="3" spans="1:4" s="124" customFormat="1" ht="16.5" customHeight="1">
      <c r="A3" s="905" t="str">
        <f>"на "&amp;Navig!B2</f>
        <v>на Наименование</v>
      </c>
      <c r="B3" s="905"/>
      <c r="C3" s="905"/>
      <c r="D3" s="905"/>
    </row>
    <row r="4" spans="1:4" s="124" customFormat="1" ht="16.5" customHeight="1">
      <c r="A4" s="906" t="str">
        <f>"за "&amp;Navig!B3&amp;" година"</f>
        <v>за 2017 година</v>
      </c>
      <c r="B4" s="906"/>
      <c r="C4" s="906"/>
      <c r="D4" s="906"/>
    </row>
    <row r="5" spans="1:4">
      <c r="A5" s="681"/>
      <c r="B5" s="150"/>
      <c r="C5" s="681"/>
      <c r="D5" s="150"/>
    </row>
    <row r="6" spans="1:4">
      <c r="A6" s="826" t="s">
        <v>511</v>
      </c>
      <c r="B6" s="826"/>
      <c r="C6" s="680" t="s">
        <v>1184</v>
      </c>
      <c r="D6" s="680" t="s">
        <v>1185</v>
      </c>
    </row>
    <row r="7" spans="1:4">
      <c r="A7" s="826"/>
      <c r="B7" s="826"/>
      <c r="C7" s="680" t="s">
        <v>1186</v>
      </c>
      <c r="D7" s="680" t="s">
        <v>1186</v>
      </c>
    </row>
    <row r="8" spans="1:4">
      <c r="A8" s="826"/>
      <c r="B8" s="826"/>
      <c r="C8" s="680" t="s">
        <v>1187</v>
      </c>
      <c r="D8" s="166" t="s">
        <v>1187</v>
      </c>
    </row>
    <row r="9" spans="1:4">
      <c r="A9" s="907">
        <v>1</v>
      </c>
      <c r="B9" s="907"/>
      <c r="C9" s="682">
        <v>2</v>
      </c>
      <c r="D9" s="682">
        <v>3</v>
      </c>
    </row>
    <row r="10" spans="1:4">
      <c r="A10" s="679" t="s">
        <v>10</v>
      </c>
      <c r="B10" s="168" t="s">
        <v>514</v>
      </c>
      <c r="C10" s="169">
        <f>SUM(C11:C13)</f>
        <v>0</v>
      </c>
      <c r="D10" s="169">
        <f>SUM(D11:D13)</f>
        <v>0</v>
      </c>
    </row>
    <row r="11" spans="1:4">
      <c r="A11" s="679" t="s">
        <v>515</v>
      </c>
      <c r="B11" s="170" t="s">
        <v>516</v>
      </c>
      <c r="C11" s="163"/>
      <c r="D11" s="163"/>
    </row>
    <row r="12" spans="1:4">
      <c r="A12" s="679" t="s">
        <v>515</v>
      </c>
      <c r="B12" s="170" t="s">
        <v>517</v>
      </c>
      <c r="C12" s="186"/>
      <c r="D12" s="186"/>
    </row>
    <row r="13" spans="1:4">
      <c r="A13" s="679" t="s">
        <v>515</v>
      </c>
      <c r="B13" s="170" t="s">
        <v>100</v>
      </c>
      <c r="C13" s="186"/>
      <c r="D13" s="186"/>
    </row>
    <row r="14" spans="1:4">
      <c r="A14" s="679" t="s">
        <v>42</v>
      </c>
      <c r="B14" s="171" t="s">
        <v>518</v>
      </c>
      <c r="C14" s="172"/>
      <c r="D14" s="172"/>
    </row>
    <row r="15" spans="1:4">
      <c r="A15" s="679" t="s">
        <v>519</v>
      </c>
      <c r="B15" s="170" t="s">
        <v>520</v>
      </c>
      <c r="C15" s="187"/>
      <c r="D15" s="187"/>
    </row>
    <row r="16" spans="1:4">
      <c r="A16" s="173">
        <v>1</v>
      </c>
      <c r="B16" s="174" t="s">
        <v>1188</v>
      </c>
      <c r="C16" s="187"/>
      <c r="D16" s="187"/>
    </row>
    <row r="17" spans="1:4" ht="31.5">
      <c r="A17" s="679" t="s">
        <v>521</v>
      </c>
      <c r="B17" s="170" t="s">
        <v>522</v>
      </c>
      <c r="C17" s="175">
        <f>SUM(C18:C21)</f>
        <v>0</v>
      </c>
      <c r="D17" s="175">
        <f>SUM(D18:D21)</f>
        <v>0</v>
      </c>
    </row>
    <row r="18" spans="1:4">
      <c r="A18" s="679" t="s">
        <v>12</v>
      </c>
      <c r="B18" s="170" t="s">
        <v>523</v>
      </c>
      <c r="C18" s="187"/>
      <c r="D18" s="187"/>
    </row>
    <row r="19" spans="1:4" ht="31.5">
      <c r="A19" s="679" t="s">
        <v>13</v>
      </c>
      <c r="B19" s="170" t="s">
        <v>524</v>
      </c>
      <c r="C19" s="187"/>
      <c r="D19" s="187"/>
    </row>
    <row r="20" spans="1:4">
      <c r="A20" s="679" t="s">
        <v>14</v>
      </c>
      <c r="B20" s="170" t="s">
        <v>525</v>
      </c>
      <c r="C20" s="187"/>
      <c r="D20" s="187"/>
    </row>
    <row r="21" spans="1:4" ht="31.5">
      <c r="A21" s="679" t="s">
        <v>15</v>
      </c>
      <c r="B21" s="170" t="s">
        <v>526</v>
      </c>
      <c r="C21" s="186"/>
      <c r="D21" s="186"/>
    </row>
    <row r="22" spans="1:4">
      <c r="A22" s="679" t="s">
        <v>527</v>
      </c>
      <c r="B22" s="170" t="s">
        <v>528</v>
      </c>
      <c r="C22" s="175">
        <f>SUM(C23,C24,C26:C30)</f>
        <v>0</v>
      </c>
      <c r="D22" s="175">
        <f>SUM(D23,D24,D26:D30)</f>
        <v>0</v>
      </c>
    </row>
    <row r="23" spans="1:4" ht="31.5">
      <c r="A23" s="679" t="s">
        <v>12</v>
      </c>
      <c r="B23" s="170" t="s">
        <v>529</v>
      </c>
      <c r="C23" s="187"/>
      <c r="D23" s="187"/>
    </row>
    <row r="24" spans="1:4">
      <c r="A24" s="679" t="s">
        <v>13</v>
      </c>
      <c r="B24" s="170" t="s">
        <v>530</v>
      </c>
      <c r="C24" s="187"/>
      <c r="D24" s="187"/>
    </row>
    <row r="25" spans="1:4">
      <c r="A25" s="679"/>
      <c r="B25" s="170" t="s">
        <v>531</v>
      </c>
      <c r="C25" s="187"/>
      <c r="D25" s="187"/>
    </row>
    <row r="26" spans="1:4">
      <c r="A26" s="679" t="s">
        <v>14</v>
      </c>
      <c r="B26" s="170" t="s">
        <v>532</v>
      </c>
      <c r="C26" s="186"/>
      <c r="D26" s="186"/>
    </row>
    <row r="27" spans="1:4">
      <c r="A27" s="679" t="s">
        <v>15</v>
      </c>
      <c r="B27" s="170" t="s">
        <v>533</v>
      </c>
      <c r="C27" s="186"/>
      <c r="D27" s="186"/>
    </row>
    <row r="28" spans="1:4">
      <c r="A28" s="679" t="s">
        <v>18</v>
      </c>
      <c r="B28" s="170" t="s">
        <v>534</v>
      </c>
      <c r="C28" s="187"/>
      <c r="D28" s="187"/>
    </row>
    <row r="29" spans="1:4">
      <c r="A29" s="679" t="s">
        <v>21</v>
      </c>
      <c r="B29" s="170" t="s">
        <v>535</v>
      </c>
      <c r="C29" s="187"/>
      <c r="D29" s="187"/>
    </row>
    <row r="30" spans="1:4">
      <c r="A30" s="679" t="s">
        <v>24</v>
      </c>
      <c r="B30" s="170" t="s">
        <v>100</v>
      </c>
      <c r="C30" s="186"/>
      <c r="D30" s="186"/>
    </row>
    <row r="31" spans="1:4">
      <c r="A31" s="679" t="s">
        <v>92</v>
      </c>
      <c r="B31" s="170" t="s">
        <v>536</v>
      </c>
      <c r="C31" s="186"/>
      <c r="D31" s="186"/>
    </row>
    <row r="32" spans="1:4">
      <c r="A32" s="679"/>
      <c r="B32" s="171" t="s">
        <v>537</v>
      </c>
      <c r="C32" s="169">
        <f>SUM(C15,C17,C22,C31)</f>
        <v>0</v>
      </c>
      <c r="D32" s="169">
        <f>SUM(D15,D17,D22,D31)</f>
        <v>0</v>
      </c>
    </row>
    <row r="33" spans="1:4" ht="31.5">
      <c r="A33" s="679" t="s">
        <v>538</v>
      </c>
      <c r="B33" s="171" t="s">
        <v>539</v>
      </c>
      <c r="C33" s="165"/>
      <c r="D33" s="165"/>
    </row>
    <row r="34" spans="1:4" s="152" customFormat="1">
      <c r="A34" s="679" t="s">
        <v>540</v>
      </c>
      <c r="B34" s="171" t="s">
        <v>541</v>
      </c>
      <c r="C34" s="176">
        <f>SUM(C42,C43,C46)</f>
        <v>0</v>
      </c>
      <c r="D34" s="176">
        <f>SUM(D42,D43,D46)</f>
        <v>0</v>
      </c>
    </row>
    <row r="35" spans="1:4" s="152" customFormat="1">
      <c r="A35" s="679" t="s">
        <v>519</v>
      </c>
      <c r="B35" s="170" t="s">
        <v>542</v>
      </c>
      <c r="C35" s="177"/>
      <c r="D35" s="177"/>
    </row>
    <row r="36" spans="1:4" s="152" customFormat="1">
      <c r="A36" s="679" t="s">
        <v>12</v>
      </c>
      <c r="B36" s="170" t="s">
        <v>546</v>
      </c>
      <c r="C36" s="163"/>
      <c r="D36" s="163"/>
    </row>
    <row r="37" spans="1:4" s="152" customFormat="1">
      <c r="A37" s="679" t="s">
        <v>515</v>
      </c>
      <c r="B37" s="170" t="s">
        <v>547</v>
      </c>
      <c r="C37" s="163"/>
      <c r="D37" s="163"/>
    </row>
    <row r="38" spans="1:4" s="152" customFormat="1">
      <c r="A38" s="679" t="s">
        <v>515</v>
      </c>
      <c r="B38" s="170" t="s">
        <v>548</v>
      </c>
      <c r="C38" s="163"/>
      <c r="D38" s="163"/>
    </row>
    <row r="39" spans="1:4">
      <c r="A39" s="679" t="s">
        <v>13</v>
      </c>
      <c r="B39" s="170" t="s">
        <v>549</v>
      </c>
      <c r="C39" s="163"/>
      <c r="D39" s="163"/>
    </row>
    <row r="40" spans="1:4">
      <c r="A40" s="679" t="s">
        <v>515</v>
      </c>
      <c r="B40" s="170" t="s">
        <v>547</v>
      </c>
      <c r="C40" s="163"/>
      <c r="D40" s="163"/>
    </row>
    <row r="41" spans="1:4">
      <c r="A41" s="679" t="s">
        <v>515</v>
      </c>
      <c r="B41" s="170" t="s">
        <v>548</v>
      </c>
      <c r="C41" s="163"/>
      <c r="D41" s="163"/>
    </row>
    <row r="42" spans="1:4">
      <c r="A42" s="679" t="s">
        <v>128</v>
      </c>
      <c r="B42" s="171" t="s">
        <v>550</v>
      </c>
      <c r="C42" s="178">
        <f>SUM(C36,C39)</f>
        <v>0</v>
      </c>
      <c r="D42" s="178">
        <f>SUM(D36,D39)</f>
        <v>0</v>
      </c>
    </row>
    <row r="43" spans="1:4">
      <c r="A43" s="679" t="s">
        <v>521</v>
      </c>
      <c r="B43" s="170" t="s">
        <v>551</v>
      </c>
      <c r="C43" s="163"/>
      <c r="D43" s="163"/>
    </row>
    <row r="44" spans="1:4">
      <c r="A44" s="679" t="s">
        <v>515</v>
      </c>
      <c r="B44" s="170" t="s">
        <v>547</v>
      </c>
      <c r="C44" s="164"/>
      <c r="D44" s="164"/>
    </row>
    <row r="45" spans="1:4">
      <c r="A45" s="679" t="s">
        <v>515</v>
      </c>
      <c r="B45" s="170" t="s">
        <v>548</v>
      </c>
      <c r="C45" s="164"/>
      <c r="D45" s="164"/>
    </row>
    <row r="46" spans="1:4">
      <c r="A46" s="679" t="s">
        <v>527</v>
      </c>
      <c r="B46" s="170" t="s">
        <v>552</v>
      </c>
      <c r="C46" s="164"/>
      <c r="D46" s="164"/>
    </row>
    <row r="47" spans="1:4">
      <c r="A47" s="679" t="s">
        <v>515</v>
      </c>
      <c r="B47" s="170" t="s">
        <v>547</v>
      </c>
      <c r="C47" s="164"/>
      <c r="D47" s="164"/>
    </row>
    <row r="48" spans="1:4">
      <c r="A48" s="679" t="s">
        <v>515</v>
      </c>
      <c r="B48" s="170" t="s">
        <v>548</v>
      </c>
      <c r="C48" s="164"/>
      <c r="D48" s="164"/>
    </row>
    <row r="49" spans="1:4">
      <c r="A49" s="679" t="s">
        <v>1189</v>
      </c>
      <c r="B49" s="171" t="s">
        <v>1190</v>
      </c>
      <c r="C49" s="175"/>
      <c r="D49" s="175"/>
    </row>
    <row r="50" spans="1:4">
      <c r="A50" s="679" t="s">
        <v>12</v>
      </c>
      <c r="B50" s="170" t="s">
        <v>1191</v>
      </c>
      <c r="C50" s="164"/>
      <c r="D50" s="164"/>
    </row>
    <row r="51" spans="1:4">
      <c r="A51" s="679">
        <v>2</v>
      </c>
      <c r="B51" s="170" t="s">
        <v>1227</v>
      </c>
      <c r="C51" s="164"/>
      <c r="D51" s="164"/>
    </row>
    <row r="52" spans="1:4">
      <c r="A52" s="679">
        <v>3</v>
      </c>
      <c r="B52" s="170" t="s">
        <v>1192</v>
      </c>
      <c r="C52" s="164"/>
      <c r="D52" s="164"/>
    </row>
    <row r="53" spans="1:4">
      <c r="A53" s="679">
        <v>4</v>
      </c>
      <c r="B53" s="170" t="s">
        <v>1193</v>
      </c>
      <c r="C53" s="164"/>
      <c r="D53" s="164"/>
    </row>
    <row r="54" spans="1:4">
      <c r="A54" s="679">
        <v>5</v>
      </c>
      <c r="B54" s="170" t="s">
        <v>1194</v>
      </c>
      <c r="C54" s="164"/>
      <c r="D54" s="164"/>
    </row>
    <row r="55" spans="1:4">
      <c r="A55" s="679">
        <v>6</v>
      </c>
      <c r="B55" s="170" t="s">
        <v>1195</v>
      </c>
      <c r="C55" s="164"/>
      <c r="D55" s="164"/>
    </row>
    <row r="56" spans="1:4" ht="31.5">
      <c r="A56" s="679">
        <v>7</v>
      </c>
      <c r="B56" s="170" t="s">
        <v>1196</v>
      </c>
      <c r="C56" s="164"/>
      <c r="D56" s="164"/>
    </row>
    <row r="57" spans="1:4">
      <c r="A57" s="679">
        <v>8</v>
      </c>
      <c r="B57" s="170" t="s">
        <v>1197</v>
      </c>
      <c r="C57" s="164"/>
      <c r="D57" s="164"/>
    </row>
    <row r="58" spans="1:4">
      <c r="A58" s="679"/>
      <c r="B58" s="171" t="s">
        <v>1249</v>
      </c>
      <c r="C58" s="169">
        <f>SUM(C50:C57)</f>
        <v>0</v>
      </c>
      <c r="D58" s="169">
        <f>SUM(D50:D57)</f>
        <v>0</v>
      </c>
    </row>
    <row r="59" spans="1:4">
      <c r="A59" s="679" t="s">
        <v>553</v>
      </c>
      <c r="B59" s="171" t="s">
        <v>554</v>
      </c>
      <c r="C59" s="172"/>
      <c r="D59" s="172"/>
    </row>
    <row r="60" spans="1:4">
      <c r="A60" s="679" t="s">
        <v>519</v>
      </c>
      <c r="B60" s="170" t="s">
        <v>555</v>
      </c>
      <c r="C60" s="175">
        <f>SUM(C61:C62)</f>
        <v>0</v>
      </c>
      <c r="D60" s="175">
        <f>SUM(D61:D62)</f>
        <v>0</v>
      </c>
    </row>
    <row r="61" spans="1:4">
      <c r="A61" s="679" t="s">
        <v>12</v>
      </c>
      <c r="B61" s="170" t="s">
        <v>556</v>
      </c>
      <c r="C61" s="187"/>
      <c r="D61" s="187"/>
    </row>
    <row r="62" spans="1:4">
      <c r="A62" s="679" t="s">
        <v>13</v>
      </c>
      <c r="B62" s="170" t="s">
        <v>100</v>
      </c>
      <c r="C62" s="163"/>
      <c r="D62" s="163"/>
    </row>
    <row r="63" spans="1:4">
      <c r="A63" s="679" t="s">
        <v>521</v>
      </c>
      <c r="B63" s="170" t="s">
        <v>557</v>
      </c>
      <c r="C63" s="177"/>
      <c r="D63" s="177"/>
    </row>
    <row r="64" spans="1:4">
      <c r="A64" s="679" t="s">
        <v>12</v>
      </c>
      <c r="B64" s="170" t="s">
        <v>558</v>
      </c>
      <c r="C64" s="187"/>
      <c r="D64" s="187"/>
    </row>
    <row r="65" spans="1:4">
      <c r="A65" s="679" t="s">
        <v>13</v>
      </c>
      <c r="B65" s="170" t="s">
        <v>559</v>
      </c>
      <c r="C65" s="187"/>
      <c r="D65" s="187"/>
    </row>
    <row r="66" spans="1:4">
      <c r="A66" s="679" t="s">
        <v>14</v>
      </c>
      <c r="B66" s="170" t="s">
        <v>560</v>
      </c>
      <c r="C66" s="186"/>
      <c r="D66" s="186"/>
    </row>
    <row r="67" spans="1:4">
      <c r="A67" s="679"/>
      <c r="B67" s="171" t="s">
        <v>561</v>
      </c>
      <c r="C67" s="175">
        <f>SUM(C64:C66)</f>
        <v>0</v>
      </c>
      <c r="D67" s="175">
        <f>SUM(D64:D66)</f>
        <v>0</v>
      </c>
    </row>
    <row r="68" spans="1:4">
      <c r="A68" s="679" t="s">
        <v>91</v>
      </c>
      <c r="B68" s="170" t="s">
        <v>100</v>
      </c>
      <c r="C68" s="164"/>
      <c r="D68" s="164"/>
    </row>
    <row r="69" spans="1:4">
      <c r="A69" s="679"/>
      <c r="B69" s="171" t="s">
        <v>562</v>
      </c>
      <c r="C69" s="169">
        <f>SUM(C60,C67,C68)</f>
        <v>0</v>
      </c>
      <c r="D69" s="169">
        <f>SUM(D60,D67,D68)</f>
        <v>0</v>
      </c>
    </row>
    <row r="70" spans="1:4">
      <c r="A70" s="679" t="s">
        <v>563</v>
      </c>
      <c r="B70" s="171" t="s">
        <v>564</v>
      </c>
      <c r="C70" s="172"/>
      <c r="D70" s="172"/>
    </row>
    <row r="71" spans="1:4">
      <c r="A71" s="679" t="s">
        <v>519</v>
      </c>
      <c r="B71" s="170" t="s">
        <v>565</v>
      </c>
      <c r="C71" s="163"/>
      <c r="D71" s="163"/>
    </row>
    <row r="72" spans="1:4">
      <c r="A72" s="679" t="s">
        <v>521</v>
      </c>
      <c r="B72" s="170" t="s">
        <v>862</v>
      </c>
      <c r="C72" s="163"/>
      <c r="D72" s="163"/>
    </row>
    <row r="73" spans="1:4">
      <c r="A73" s="679" t="s">
        <v>527</v>
      </c>
      <c r="B73" s="170" t="s">
        <v>566</v>
      </c>
      <c r="C73" s="164"/>
      <c r="D73" s="164"/>
    </row>
    <row r="74" spans="1:4">
      <c r="A74" s="679"/>
      <c r="B74" s="171" t="s">
        <v>567</v>
      </c>
      <c r="C74" s="179">
        <f>SUM(C71:C73)</f>
        <v>0</v>
      </c>
      <c r="D74" s="179">
        <f>SUM(D71:D73)</f>
        <v>0</v>
      </c>
    </row>
    <row r="75" spans="1:4">
      <c r="A75" s="679"/>
      <c r="B75" s="171" t="s">
        <v>568</v>
      </c>
      <c r="C75" s="179">
        <f>SUM(C10,C32,C33,C34,C58,C69,C74)</f>
        <v>0</v>
      </c>
      <c r="D75" s="179">
        <f>SUM(D10,D32,D33,D34,D58,D69,D74)</f>
        <v>0</v>
      </c>
    </row>
    <row r="76" spans="1:4">
      <c r="A76" s="679" t="s">
        <v>569</v>
      </c>
      <c r="B76" s="171" t="s">
        <v>570</v>
      </c>
      <c r="C76" s="185"/>
      <c r="D76" s="185"/>
    </row>
    <row r="77" spans="1:4">
      <c r="A77" s="902" t="s">
        <v>571</v>
      </c>
      <c r="B77" s="902"/>
      <c r="C77" s="177"/>
      <c r="D77" s="177"/>
    </row>
    <row r="78" spans="1:4">
      <c r="A78" s="180" t="s">
        <v>10</v>
      </c>
      <c r="B78" s="168" t="s">
        <v>572</v>
      </c>
      <c r="C78" s="172"/>
      <c r="D78" s="172"/>
    </row>
    <row r="79" spans="1:4">
      <c r="A79" s="679" t="s">
        <v>519</v>
      </c>
      <c r="B79" s="181" t="s">
        <v>573</v>
      </c>
      <c r="C79" s="187"/>
      <c r="D79" s="187"/>
    </row>
    <row r="80" spans="1:4">
      <c r="A80" s="182" t="s">
        <v>515</v>
      </c>
      <c r="B80" s="170" t="s">
        <v>686</v>
      </c>
      <c r="C80" s="186"/>
      <c r="D80" s="186"/>
    </row>
    <row r="81" spans="1:4">
      <c r="A81" s="182" t="s">
        <v>515</v>
      </c>
      <c r="B81" s="170" t="s">
        <v>687</v>
      </c>
      <c r="C81" s="186"/>
      <c r="D81" s="186"/>
    </row>
    <row r="82" spans="1:4">
      <c r="A82" s="679" t="s">
        <v>521</v>
      </c>
      <c r="B82" s="170" t="s">
        <v>688</v>
      </c>
      <c r="C82" s="187"/>
      <c r="D82" s="187"/>
    </row>
    <row r="83" spans="1:4">
      <c r="A83" s="679" t="s">
        <v>527</v>
      </c>
      <c r="B83" s="170" t="s">
        <v>689</v>
      </c>
      <c r="C83" s="187"/>
      <c r="D83" s="187"/>
    </row>
    <row r="84" spans="1:4">
      <c r="A84" s="679" t="s">
        <v>92</v>
      </c>
      <c r="B84" s="170" t="s">
        <v>690</v>
      </c>
      <c r="C84" s="187"/>
      <c r="D84" s="187"/>
    </row>
    <row r="85" spans="1:4">
      <c r="A85" s="679" t="s">
        <v>93</v>
      </c>
      <c r="B85" s="170" t="s">
        <v>691</v>
      </c>
      <c r="C85" s="163"/>
      <c r="D85" s="163"/>
    </row>
    <row r="86" spans="1:4">
      <c r="A86" s="679" t="s">
        <v>94</v>
      </c>
      <c r="B86" s="170" t="s">
        <v>692</v>
      </c>
      <c r="C86" s="187"/>
      <c r="D86" s="187"/>
    </row>
    <row r="87" spans="1:4">
      <c r="A87" s="679" t="s">
        <v>693</v>
      </c>
      <c r="B87" s="170" t="s">
        <v>694</v>
      </c>
      <c r="C87" s="187"/>
      <c r="D87" s="187"/>
    </row>
    <row r="88" spans="1:4">
      <c r="A88" s="182"/>
      <c r="B88" s="171" t="s">
        <v>695</v>
      </c>
      <c r="C88" s="179">
        <f>SUM(C79,C82:C87)</f>
        <v>0</v>
      </c>
      <c r="D88" s="179">
        <f>SUM(D79,D82:D87)</f>
        <v>0</v>
      </c>
    </row>
    <row r="89" spans="1:4">
      <c r="A89" s="679" t="s">
        <v>42</v>
      </c>
      <c r="B89" s="171" t="s">
        <v>696</v>
      </c>
      <c r="C89" s="185"/>
      <c r="D89" s="185"/>
    </row>
    <row r="90" spans="1:4">
      <c r="A90" s="679" t="s">
        <v>1223</v>
      </c>
      <c r="B90" s="171" t="s">
        <v>1224</v>
      </c>
      <c r="C90" s="185"/>
      <c r="D90" s="185"/>
    </row>
    <row r="91" spans="1:4">
      <c r="A91" s="679" t="s">
        <v>538</v>
      </c>
      <c r="B91" s="171" t="s">
        <v>697</v>
      </c>
      <c r="C91" s="172"/>
      <c r="D91" s="172"/>
    </row>
    <row r="92" spans="1:4">
      <c r="A92" s="679" t="s">
        <v>12</v>
      </c>
      <c r="B92" s="170" t="s">
        <v>698</v>
      </c>
      <c r="C92" s="187"/>
      <c r="D92" s="187"/>
    </row>
    <row r="93" spans="1:4">
      <c r="A93" s="679" t="s">
        <v>13</v>
      </c>
      <c r="B93" s="170" t="s">
        <v>890</v>
      </c>
      <c r="C93" s="187"/>
      <c r="D93" s="187"/>
    </row>
    <row r="94" spans="1:4">
      <c r="A94" s="679" t="s">
        <v>14</v>
      </c>
      <c r="B94" s="170" t="s">
        <v>702</v>
      </c>
      <c r="C94" s="187"/>
      <c r="D94" s="187"/>
    </row>
    <row r="95" spans="1:4">
      <c r="A95" s="679" t="s">
        <v>15</v>
      </c>
      <c r="B95" s="170" t="s">
        <v>703</v>
      </c>
      <c r="C95" s="187"/>
      <c r="D95" s="187"/>
    </row>
    <row r="96" spans="1:4">
      <c r="A96" s="679" t="s">
        <v>18</v>
      </c>
      <c r="B96" s="170" t="s">
        <v>704</v>
      </c>
      <c r="C96" s="187"/>
      <c r="D96" s="187"/>
    </row>
    <row r="97" spans="1:4">
      <c r="A97" s="679" t="s">
        <v>21</v>
      </c>
      <c r="B97" s="170" t="s">
        <v>705</v>
      </c>
      <c r="C97" s="187"/>
      <c r="D97" s="187"/>
    </row>
    <row r="98" spans="1:4">
      <c r="A98" s="679" t="s">
        <v>24</v>
      </c>
      <c r="B98" s="170" t="s">
        <v>706</v>
      </c>
      <c r="C98" s="187"/>
      <c r="D98" s="187"/>
    </row>
    <row r="99" spans="1:4">
      <c r="A99" s="679" t="s">
        <v>27</v>
      </c>
      <c r="B99" s="170" t="s">
        <v>707</v>
      </c>
      <c r="C99" s="187"/>
      <c r="D99" s="187"/>
    </row>
    <row r="100" spans="1:4">
      <c r="A100" s="679" t="s">
        <v>29</v>
      </c>
      <c r="B100" s="170" t="s">
        <v>708</v>
      </c>
      <c r="C100" s="187"/>
      <c r="D100" s="187"/>
    </row>
    <row r="101" spans="1:4">
      <c r="A101" s="182"/>
      <c r="B101" s="171" t="s">
        <v>709</v>
      </c>
      <c r="C101" s="179">
        <f>SUM(C92:C100)</f>
        <v>0</v>
      </c>
      <c r="D101" s="179">
        <f>SUM(D92:D100)</f>
        <v>0</v>
      </c>
    </row>
    <row r="102" spans="1:4" ht="31.5">
      <c r="A102" s="679" t="s">
        <v>540</v>
      </c>
      <c r="B102" s="171" t="s">
        <v>710</v>
      </c>
      <c r="C102" s="188"/>
      <c r="D102" s="188"/>
    </row>
    <row r="103" spans="1:4">
      <c r="A103" s="173" t="s">
        <v>1198</v>
      </c>
      <c r="B103" s="183" t="s">
        <v>1199</v>
      </c>
      <c r="C103" s="179">
        <f>SUM(C104:C106)</f>
        <v>0</v>
      </c>
      <c r="D103" s="179">
        <f>SUM(D104:D106)</f>
        <v>0</v>
      </c>
    </row>
    <row r="104" spans="1:4">
      <c r="A104" s="667" t="s">
        <v>12</v>
      </c>
      <c r="B104" s="174" t="s">
        <v>1200</v>
      </c>
      <c r="C104" s="187"/>
      <c r="D104" s="187"/>
    </row>
    <row r="105" spans="1:4">
      <c r="A105" s="667" t="s">
        <v>13</v>
      </c>
      <c r="B105" s="174" t="s">
        <v>1201</v>
      </c>
      <c r="C105" s="187"/>
      <c r="D105" s="187"/>
    </row>
    <row r="106" spans="1:4">
      <c r="A106" s="667" t="s">
        <v>14</v>
      </c>
      <c r="B106" s="174" t="s">
        <v>1179</v>
      </c>
      <c r="C106" s="187"/>
      <c r="D106" s="187"/>
    </row>
    <row r="107" spans="1:4">
      <c r="A107" s="679" t="s">
        <v>553</v>
      </c>
      <c r="B107" s="171" t="s">
        <v>711</v>
      </c>
      <c r="C107" s="188"/>
      <c r="D107" s="188"/>
    </row>
    <row r="108" spans="1:4">
      <c r="A108" s="679" t="s">
        <v>563</v>
      </c>
      <c r="B108" s="171" t="s">
        <v>712</v>
      </c>
      <c r="C108" s="184">
        <f>SUM(C109,C112,C115,C122,C125)</f>
        <v>0</v>
      </c>
      <c r="D108" s="184">
        <f>SUM(D109,D112,D115,D122,D125)</f>
        <v>0</v>
      </c>
    </row>
    <row r="109" spans="1:4">
      <c r="A109" s="679" t="s">
        <v>519</v>
      </c>
      <c r="B109" s="170" t="s">
        <v>713</v>
      </c>
      <c r="C109" s="187"/>
      <c r="D109" s="187"/>
    </row>
    <row r="110" spans="1:4">
      <c r="A110" s="679" t="s">
        <v>515</v>
      </c>
      <c r="B110" s="170" t="s">
        <v>714</v>
      </c>
      <c r="C110" s="186"/>
      <c r="D110" s="186"/>
    </row>
    <row r="111" spans="1:4">
      <c r="A111" s="679" t="s">
        <v>515</v>
      </c>
      <c r="B111" s="170" t="s">
        <v>715</v>
      </c>
      <c r="C111" s="186"/>
      <c r="D111" s="186"/>
    </row>
    <row r="112" spans="1:4">
      <c r="A112" s="679" t="s">
        <v>521</v>
      </c>
      <c r="B112" s="170" t="s">
        <v>716</v>
      </c>
      <c r="C112" s="187"/>
      <c r="D112" s="187"/>
    </row>
    <row r="113" spans="1:4">
      <c r="A113" s="679" t="s">
        <v>515</v>
      </c>
      <c r="B113" s="170" t="s">
        <v>714</v>
      </c>
      <c r="C113" s="186"/>
      <c r="D113" s="186"/>
    </row>
    <row r="114" spans="1:4">
      <c r="A114" s="679" t="s">
        <v>515</v>
      </c>
      <c r="B114" s="170" t="s">
        <v>715</v>
      </c>
      <c r="C114" s="186"/>
      <c r="D114" s="186"/>
    </row>
    <row r="115" spans="1:4">
      <c r="A115" s="679" t="s">
        <v>527</v>
      </c>
      <c r="B115" s="170" t="s">
        <v>717</v>
      </c>
      <c r="C115" s="178">
        <f>SUM(C116,C119)</f>
        <v>0</v>
      </c>
      <c r="D115" s="178">
        <f>SUM(D116,D119)</f>
        <v>0</v>
      </c>
    </row>
    <row r="116" spans="1:4">
      <c r="A116" s="679" t="s">
        <v>12</v>
      </c>
      <c r="B116" s="170" t="s">
        <v>718</v>
      </c>
      <c r="C116" s="186"/>
      <c r="D116" s="186"/>
    </row>
    <row r="117" spans="1:4">
      <c r="A117" s="679" t="s">
        <v>515</v>
      </c>
      <c r="B117" s="170" t="s">
        <v>714</v>
      </c>
      <c r="C117" s="164"/>
      <c r="D117" s="164"/>
    </row>
    <row r="118" spans="1:4">
      <c r="A118" s="679" t="s">
        <v>515</v>
      </c>
      <c r="B118" s="170" t="s">
        <v>715</v>
      </c>
      <c r="C118" s="164"/>
      <c r="D118" s="164"/>
    </row>
    <row r="119" spans="1:4">
      <c r="A119" s="679" t="s">
        <v>13</v>
      </c>
      <c r="B119" s="170" t="s">
        <v>719</v>
      </c>
      <c r="C119" s="164"/>
      <c r="D119" s="164"/>
    </row>
    <row r="120" spans="1:4">
      <c r="A120" s="679" t="s">
        <v>515</v>
      </c>
      <c r="B120" s="170" t="s">
        <v>714</v>
      </c>
      <c r="C120" s="164"/>
      <c r="D120" s="164"/>
    </row>
    <row r="121" spans="1:4">
      <c r="A121" s="679" t="s">
        <v>515</v>
      </c>
      <c r="B121" s="170" t="s">
        <v>715</v>
      </c>
      <c r="C121" s="164"/>
      <c r="D121" s="164"/>
    </row>
    <row r="122" spans="1:4">
      <c r="A122" s="679" t="s">
        <v>92</v>
      </c>
      <c r="B122" s="170" t="s">
        <v>1222</v>
      </c>
      <c r="C122" s="164"/>
      <c r="D122" s="164"/>
    </row>
    <row r="123" spans="1:4">
      <c r="A123" s="679" t="s">
        <v>515</v>
      </c>
      <c r="B123" s="170" t="s">
        <v>714</v>
      </c>
      <c r="C123" s="164"/>
      <c r="D123" s="164"/>
    </row>
    <row r="124" spans="1:4">
      <c r="A124" s="679" t="s">
        <v>515</v>
      </c>
      <c r="B124" s="170" t="s">
        <v>715</v>
      </c>
      <c r="C124" s="164"/>
      <c r="D124" s="164"/>
    </row>
    <row r="125" spans="1:4">
      <c r="A125" s="679" t="s">
        <v>93</v>
      </c>
      <c r="B125" s="170" t="s">
        <v>720</v>
      </c>
      <c r="C125" s="163"/>
      <c r="D125" s="163"/>
    </row>
    <row r="126" spans="1:4">
      <c r="A126" s="679" t="s">
        <v>515</v>
      </c>
      <c r="B126" s="170" t="s">
        <v>714</v>
      </c>
      <c r="C126" s="163"/>
      <c r="D126" s="163"/>
    </row>
    <row r="127" spans="1:4">
      <c r="A127" s="679" t="s">
        <v>515</v>
      </c>
      <c r="B127" s="170" t="s">
        <v>715</v>
      </c>
      <c r="C127" s="164"/>
      <c r="D127" s="164"/>
    </row>
    <row r="128" spans="1:4">
      <c r="A128" s="679" t="s">
        <v>515</v>
      </c>
      <c r="B128" s="170" t="s">
        <v>721</v>
      </c>
      <c r="C128" s="163"/>
      <c r="D128" s="163"/>
    </row>
    <row r="129" spans="1:4">
      <c r="A129" s="679" t="s">
        <v>515</v>
      </c>
      <c r="B129" s="170" t="s">
        <v>722</v>
      </c>
      <c r="C129" s="163"/>
      <c r="D129" s="163"/>
    </row>
    <row r="130" spans="1:4">
      <c r="A130" s="679" t="s">
        <v>515</v>
      </c>
      <c r="B130" s="170" t="s">
        <v>723</v>
      </c>
      <c r="C130" s="163"/>
      <c r="D130" s="163"/>
    </row>
    <row r="131" spans="1:4">
      <c r="A131" s="679" t="s">
        <v>569</v>
      </c>
      <c r="B131" s="171" t="s">
        <v>724</v>
      </c>
      <c r="C131" s="177"/>
      <c r="D131" s="177"/>
    </row>
    <row r="132" spans="1:4">
      <c r="A132" s="679" t="s">
        <v>519</v>
      </c>
      <c r="B132" s="170" t="s">
        <v>1119</v>
      </c>
      <c r="C132" s="163"/>
      <c r="D132" s="163"/>
    </row>
    <row r="133" spans="1:4">
      <c r="A133" s="679" t="s">
        <v>521</v>
      </c>
      <c r="B133" s="170" t="s">
        <v>1017</v>
      </c>
      <c r="C133" s="163"/>
      <c r="D133" s="163"/>
    </row>
    <row r="134" spans="1:4">
      <c r="A134" s="679"/>
      <c r="B134" s="171" t="s">
        <v>85</v>
      </c>
      <c r="C134" s="179">
        <f>SUM(C132:C133)</f>
        <v>0</v>
      </c>
      <c r="D134" s="179">
        <f>SUM(D132:D133)</f>
        <v>0</v>
      </c>
    </row>
    <row r="135" spans="1:4">
      <c r="A135" s="182"/>
      <c r="B135" s="171" t="s">
        <v>725</v>
      </c>
      <c r="C135" s="179">
        <f>SUM(C88,C89,C90,C101,C102,C103,C107,C108,C134)</f>
        <v>0</v>
      </c>
      <c r="D135" s="179">
        <f>SUM(D88,D89,D90,D101,D102,D103,D107,D108,D134)</f>
        <v>0</v>
      </c>
    </row>
    <row r="136" spans="1:4">
      <c r="A136" s="679" t="s">
        <v>726</v>
      </c>
      <c r="B136" s="171" t="s">
        <v>727</v>
      </c>
      <c r="C136" s="185"/>
      <c r="D136" s="185"/>
    </row>
    <row r="137" spans="1:4" ht="15.75" customHeight="1">
      <c r="A137" s="678"/>
      <c r="B137" s="687"/>
      <c r="C137" s="687"/>
      <c r="D137" s="686"/>
    </row>
    <row r="138" spans="1:4">
      <c r="A138" s="900" t="s">
        <v>1235</v>
      </c>
      <c r="B138" s="901"/>
      <c r="C138" s="900" t="s">
        <v>1076</v>
      </c>
      <c r="D138" s="901"/>
    </row>
    <row r="139" spans="1:4">
      <c r="A139" s="155"/>
      <c r="B139" s="151"/>
    </row>
    <row r="140" spans="1:4">
      <c r="A140" s="155"/>
      <c r="B140" s="151"/>
    </row>
    <row r="141" spans="1:4">
      <c r="A141" s="155"/>
      <c r="B141" s="151"/>
    </row>
    <row r="142" spans="1:4">
      <c r="A142" s="155"/>
      <c r="B142" s="151"/>
    </row>
    <row r="143" spans="1:4">
      <c r="A143" s="155"/>
      <c r="B143" s="151"/>
    </row>
    <row r="144" spans="1:4">
      <c r="A144" s="155"/>
      <c r="B144" s="151"/>
    </row>
    <row r="145" spans="1:2">
      <c r="A145" s="155"/>
      <c r="B145" s="151"/>
    </row>
    <row r="146" spans="1:2">
      <c r="A146" s="155"/>
      <c r="B146" s="151"/>
    </row>
    <row r="147" spans="1:2">
      <c r="A147" s="155"/>
      <c r="B147" s="151"/>
    </row>
    <row r="148" spans="1:2">
      <c r="A148" s="155"/>
      <c r="B148" s="151"/>
    </row>
    <row r="149" spans="1:2">
      <c r="A149" s="155"/>
      <c r="B149" s="151"/>
    </row>
    <row r="150" spans="1:2">
      <c r="A150" s="155"/>
      <c r="B150" s="151"/>
    </row>
    <row r="151" spans="1:2">
      <c r="A151" s="155"/>
      <c r="B151" s="151"/>
    </row>
    <row r="152" spans="1:2">
      <c r="A152" s="155"/>
      <c r="B152" s="151"/>
    </row>
    <row r="153" spans="1:2">
      <c r="A153" s="155"/>
      <c r="B153" s="151"/>
    </row>
    <row r="154" spans="1:2">
      <c r="A154" s="155"/>
      <c r="B154" s="151"/>
    </row>
    <row r="155" spans="1:2">
      <c r="A155" s="155"/>
      <c r="B155" s="151"/>
    </row>
    <row r="156" spans="1:2">
      <c r="A156" s="155"/>
      <c r="B156" s="151"/>
    </row>
    <row r="157" spans="1:2">
      <c r="A157" s="155"/>
      <c r="B157" s="151"/>
    </row>
    <row r="158" spans="1:2">
      <c r="A158" s="155"/>
      <c r="B158" s="151"/>
    </row>
    <row r="159" spans="1:2">
      <c r="A159" s="155"/>
      <c r="B159" s="151"/>
    </row>
    <row r="160" spans="1:2">
      <c r="A160" s="155"/>
      <c r="B160" s="151"/>
    </row>
    <row r="161" spans="1:2">
      <c r="A161" s="155"/>
      <c r="B161" s="151"/>
    </row>
    <row r="162" spans="1:2">
      <c r="A162" s="155"/>
      <c r="B162" s="151"/>
    </row>
    <row r="163" spans="1:2">
      <c r="A163" s="155"/>
      <c r="B163" s="151"/>
    </row>
    <row r="164" spans="1:2">
      <c r="A164" s="155"/>
      <c r="B164" s="151"/>
    </row>
    <row r="165" spans="1:2">
      <c r="A165" s="155"/>
      <c r="B165" s="151"/>
    </row>
    <row r="166" spans="1:2">
      <c r="A166" s="155"/>
      <c r="B166" s="151"/>
    </row>
    <row r="167" spans="1:2">
      <c r="A167" s="155"/>
      <c r="B167" s="151"/>
    </row>
    <row r="168" spans="1:2">
      <c r="A168" s="155"/>
      <c r="B168" s="151"/>
    </row>
    <row r="169" spans="1:2">
      <c r="A169" s="156"/>
      <c r="B169" s="153"/>
    </row>
    <row r="170" spans="1:2">
      <c r="A170" s="156"/>
      <c r="B170" s="153"/>
    </row>
    <row r="171" spans="1:2">
      <c r="A171" s="156"/>
      <c r="B171" s="153"/>
    </row>
    <row r="172" spans="1:2">
      <c r="A172" s="156"/>
      <c r="B172" s="153"/>
    </row>
    <row r="173" spans="1:2">
      <c r="A173" s="156"/>
      <c r="B173" s="153"/>
    </row>
    <row r="174" spans="1:2">
      <c r="A174" s="156"/>
      <c r="B174" s="153"/>
    </row>
    <row r="175" spans="1:2">
      <c r="A175" s="156"/>
      <c r="B175" s="153"/>
    </row>
    <row r="176" spans="1:2">
      <c r="A176" s="156"/>
      <c r="B176" s="153"/>
    </row>
    <row r="177" spans="1:2">
      <c r="A177" s="156"/>
      <c r="B177" s="153"/>
    </row>
    <row r="178" spans="1:2">
      <c r="A178" s="156"/>
      <c r="B178" s="153"/>
    </row>
    <row r="179" spans="1:2">
      <c r="A179" s="156"/>
      <c r="B179" s="153"/>
    </row>
    <row r="180" spans="1:2">
      <c r="A180" s="156"/>
      <c r="B180" s="153"/>
    </row>
    <row r="181" spans="1:2">
      <c r="A181" s="156"/>
      <c r="B181" s="153"/>
    </row>
    <row r="182" spans="1:2">
      <c r="A182" s="156"/>
      <c r="B182" s="153"/>
    </row>
    <row r="183" spans="1:2">
      <c r="A183" s="156"/>
      <c r="B183" s="153"/>
    </row>
    <row r="184" spans="1:2">
      <c r="A184" s="156"/>
      <c r="B184" s="153"/>
    </row>
    <row r="185" spans="1:2">
      <c r="A185" s="156"/>
      <c r="B185" s="153"/>
    </row>
    <row r="186" spans="1:2">
      <c r="A186" s="156"/>
      <c r="B186" s="153"/>
    </row>
    <row r="187" spans="1:2">
      <c r="A187" s="156"/>
      <c r="B187" s="153"/>
    </row>
    <row r="188" spans="1:2">
      <c r="A188" s="156"/>
      <c r="B188" s="153"/>
    </row>
    <row r="189" spans="1:2">
      <c r="A189" s="156"/>
      <c r="B189" s="153"/>
    </row>
    <row r="190" spans="1:2">
      <c r="A190" s="156"/>
      <c r="B190" s="153"/>
    </row>
    <row r="191" spans="1:2">
      <c r="A191" s="156"/>
      <c r="B191" s="153"/>
    </row>
    <row r="192" spans="1:2">
      <c r="A192" s="156"/>
      <c r="B192" s="153"/>
    </row>
    <row r="193" spans="1:2">
      <c r="A193" s="156"/>
      <c r="B193" s="153"/>
    </row>
    <row r="194" spans="1:2">
      <c r="A194" s="156"/>
      <c r="B194" s="153"/>
    </row>
    <row r="195" spans="1:2">
      <c r="A195" s="156"/>
      <c r="B195" s="153"/>
    </row>
    <row r="196" spans="1:2">
      <c r="A196" s="156"/>
      <c r="B196" s="153"/>
    </row>
    <row r="197" spans="1:2">
      <c r="A197" s="156"/>
      <c r="B197" s="153"/>
    </row>
    <row r="198" spans="1:2">
      <c r="A198" s="156"/>
      <c r="B198" s="153"/>
    </row>
    <row r="199" spans="1:2">
      <c r="A199" s="156"/>
      <c r="B199" s="153"/>
    </row>
    <row r="200" spans="1:2">
      <c r="A200" s="156"/>
      <c r="B200" s="153"/>
    </row>
    <row r="201" spans="1:2">
      <c r="A201" s="156"/>
      <c r="B201" s="153"/>
    </row>
    <row r="202" spans="1:2">
      <c r="A202" s="156"/>
      <c r="B202" s="153"/>
    </row>
    <row r="203" spans="1:2">
      <c r="A203" s="156"/>
      <c r="B203" s="153"/>
    </row>
    <row r="204" spans="1:2">
      <c r="A204" s="156"/>
      <c r="B204" s="153"/>
    </row>
    <row r="205" spans="1:2">
      <c r="A205" s="156"/>
      <c r="B205" s="153"/>
    </row>
    <row r="206" spans="1:2">
      <c r="A206" s="156"/>
      <c r="B206" s="153"/>
    </row>
    <row r="207" spans="1:2">
      <c r="A207" s="156"/>
      <c r="B207" s="153"/>
    </row>
    <row r="208" spans="1:2">
      <c r="A208" s="156"/>
      <c r="B208" s="153"/>
    </row>
    <row r="209" spans="1:2">
      <c r="A209" s="156"/>
      <c r="B209" s="153"/>
    </row>
    <row r="210" spans="1:2">
      <c r="A210" s="156"/>
      <c r="B210" s="153"/>
    </row>
    <row r="211" spans="1:2">
      <c r="A211" s="156"/>
      <c r="B211" s="153"/>
    </row>
    <row r="212" spans="1:2">
      <c r="A212" s="156"/>
      <c r="B212" s="153"/>
    </row>
    <row r="213" spans="1:2">
      <c r="A213" s="156"/>
      <c r="B213" s="153"/>
    </row>
    <row r="214" spans="1:2">
      <c r="A214" s="156"/>
      <c r="B214" s="153"/>
    </row>
    <row r="215" spans="1:2">
      <c r="A215" s="156"/>
      <c r="B215" s="153"/>
    </row>
    <row r="216" spans="1:2">
      <c r="A216" s="156"/>
      <c r="B216" s="153"/>
    </row>
    <row r="217" spans="1:2">
      <c r="A217" s="156"/>
      <c r="B217" s="153"/>
    </row>
    <row r="218" spans="1:2">
      <c r="A218" s="156"/>
      <c r="B218" s="153"/>
    </row>
    <row r="219" spans="1:2">
      <c r="A219" s="156"/>
      <c r="B219" s="153"/>
    </row>
    <row r="220" spans="1:2">
      <c r="A220" s="156"/>
      <c r="B220" s="153"/>
    </row>
    <row r="221" spans="1:2">
      <c r="A221" s="156"/>
      <c r="B221" s="153"/>
    </row>
    <row r="222" spans="1:2">
      <c r="A222" s="156"/>
      <c r="B222" s="153"/>
    </row>
    <row r="223" spans="1:2">
      <c r="A223" s="156"/>
      <c r="B223" s="153"/>
    </row>
    <row r="224" spans="1:2">
      <c r="A224" s="156"/>
      <c r="B224" s="153"/>
    </row>
    <row r="225" spans="1:2">
      <c r="A225" s="156"/>
      <c r="B225" s="153"/>
    </row>
    <row r="226" spans="1:2">
      <c r="A226" s="156"/>
      <c r="B226" s="153"/>
    </row>
    <row r="227" spans="1:2">
      <c r="A227" s="156"/>
      <c r="B227" s="153"/>
    </row>
    <row r="228" spans="1:2">
      <c r="A228" s="156"/>
      <c r="B228" s="153"/>
    </row>
    <row r="229" spans="1:2">
      <c r="A229" s="156"/>
      <c r="B229" s="153"/>
    </row>
    <row r="230" spans="1:2">
      <c r="A230" s="156"/>
      <c r="B230" s="153"/>
    </row>
    <row r="231" spans="1:2">
      <c r="A231" s="156"/>
      <c r="B231" s="153"/>
    </row>
    <row r="232" spans="1:2">
      <c r="A232" s="156"/>
      <c r="B232" s="153"/>
    </row>
    <row r="233" spans="1:2">
      <c r="A233" s="156"/>
      <c r="B233" s="153"/>
    </row>
    <row r="234" spans="1:2">
      <c r="A234" s="156"/>
      <c r="B234" s="153"/>
    </row>
    <row r="235" spans="1:2">
      <c r="A235" s="156"/>
      <c r="B235" s="153"/>
    </row>
    <row r="236" spans="1:2">
      <c r="A236" s="156"/>
      <c r="B236" s="153"/>
    </row>
    <row r="237" spans="1:2">
      <c r="A237" s="156"/>
      <c r="B237" s="153"/>
    </row>
    <row r="238" spans="1:2">
      <c r="A238" s="156"/>
      <c r="B238" s="153"/>
    </row>
    <row r="239" spans="1:2">
      <c r="A239" s="156"/>
      <c r="B239" s="153"/>
    </row>
    <row r="240" spans="1:2">
      <c r="A240" s="156"/>
      <c r="B240" s="153"/>
    </row>
    <row r="241" spans="1:2">
      <c r="A241" s="156"/>
      <c r="B241" s="153"/>
    </row>
    <row r="242" spans="1:2">
      <c r="A242" s="156"/>
      <c r="B242" s="153"/>
    </row>
    <row r="243" spans="1:2">
      <c r="A243" s="156"/>
      <c r="B243" s="153"/>
    </row>
    <row r="244" spans="1:2">
      <c r="A244" s="156"/>
      <c r="B244" s="153"/>
    </row>
    <row r="245" spans="1:2">
      <c r="A245" s="156"/>
      <c r="B245" s="153"/>
    </row>
    <row r="246" spans="1:2">
      <c r="A246" s="156"/>
      <c r="B246" s="153"/>
    </row>
    <row r="247" spans="1:2">
      <c r="A247" s="156"/>
      <c r="B247" s="153"/>
    </row>
    <row r="248" spans="1:2">
      <c r="A248" s="156"/>
      <c r="B248" s="153"/>
    </row>
    <row r="249" spans="1:2">
      <c r="A249" s="156"/>
      <c r="B249" s="153"/>
    </row>
    <row r="250" spans="1:2">
      <c r="A250" s="156"/>
      <c r="B250" s="153"/>
    </row>
    <row r="251" spans="1:2">
      <c r="A251" s="156"/>
      <c r="B251" s="153"/>
    </row>
    <row r="252" spans="1:2">
      <c r="A252" s="156"/>
      <c r="B252" s="153"/>
    </row>
    <row r="253" spans="1:2">
      <c r="A253" s="156"/>
      <c r="B253" s="153"/>
    </row>
    <row r="254" spans="1:2">
      <c r="A254" s="156"/>
      <c r="B254" s="153"/>
    </row>
    <row r="255" spans="1:2">
      <c r="A255" s="156"/>
      <c r="B255" s="153"/>
    </row>
    <row r="256" spans="1:2">
      <c r="A256" s="156"/>
      <c r="B256" s="153"/>
    </row>
    <row r="257" spans="1:2">
      <c r="A257" s="156"/>
      <c r="B257" s="153"/>
    </row>
    <row r="258" spans="1:2">
      <c r="A258" s="156"/>
      <c r="B258" s="153"/>
    </row>
    <row r="259" spans="1:2">
      <c r="A259" s="156"/>
      <c r="B259" s="153"/>
    </row>
    <row r="260" spans="1:2">
      <c r="A260" s="156"/>
      <c r="B260" s="153"/>
    </row>
    <row r="261" spans="1:2">
      <c r="A261" s="156"/>
      <c r="B261" s="153"/>
    </row>
    <row r="262" spans="1:2">
      <c r="A262" s="156"/>
      <c r="B262" s="153"/>
    </row>
    <row r="263" spans="1:2">
      <c r="A263" s="156"/>
      <c r="B263" s="153"/>
    </row>
    <row r="264" spans="1:2">
      <c r="A264" s="156"/>
      <c r="B264" s="153"/>
    </row>
    <row r="265" spans="1:2">
      <c r="A265" s="156"/>
      <c r="B265" s="153"/>
    </row>
    <row r="266" spans="1:2">
      <c r="A266" s="156"/>
      <c r="B266" s="153"/>
    </row>
    <row r="267" spans="1:2">
      <c r="A267" s="156"/>
      <c r="B267" s="153"/>
    </row>
    <row r="268" spans="1:2">
      <c r="A268" s="156"/>
      <c r="B268" s="153"/>
    </row>
    <row r="269" spans="1:2">
      <c r="A269" s="156"/>
      <c r="B269" s="153"/>
    </row>
    <row r="270" spans="1:2">
      <c r="A270" s="156"/>
      <c r="B270" s="153"/>
    </row>
    <row r="271" spans="1:2">
      <c r="A271" s="156"/>
      <c r="B271" s="153"/>
    </row>
    <row r="272" spans="1:2">
      <c r="A272" s="156"/>
      <c r="B272" s="153"/>
    </row>
    <row r="273" spans="1:2">
      <c r="A273" s="156"/>
      <c r="B273" s="153"/>
    </row>
    <row r="274" spans="1:2">
      <c r="A274" s="156"/>
      <c r="B274" s="153"/>
    </row>
    <row r="275" spans="1:2">
      <c r="A275" s="156"/>
      <c r="B275" s="153"/>
    </row>
    <row r="276" spans="1:2">
      <c r="A276" s="156"/>
      <c r="B276" s="153"/>
    </row>
    <row r="277" spans="1:2">
      <c r="A277" s="156"/>
      <c r="B277" s="153"/>
    </row>
    <row r="278" spans="1:2">
      <c r="A278" s="156"/>
      <c r="B278" s="153"/>
    </row>
    <row r="279" spans="1:2">
      <c r="A279" s="156"/>
      <c r="B279" s="153"/>
    </row>
    <row r="280" spans="1:2">
      <c r="A280" s="156"/>
      <c r="B280" s="153"/>
    </row>
    <row r="281" spans="1:2">
      <c r="A281" s="156"/>
      <c r="B281" s="153"/>
    </row>
    <row r="282" spans="1:2">
      <c r="A282" s="156"/>
      <c r="B282" s="153"/>
    </row>
    <row r="283" spans="1:2">
      <c r="A283" s="156"/>
      <c r="B283" s="153"/>
    </row>
    <row r="284" spans="1:2">
      <c r="A284" s="156"/>
      <c r="B284" s="153"/>
    </row>
    <row r="285" spans="1:2">
      <c r="A285" s="156"/>
      <c r="B285" s="153"/>
    </row>
    <row r="286" spans="1:2">
      <c r="A286" s="156"/>
      <c r="B286" s="153"/>
    </row>
    <row r="287" spans="1:2">
      <c r="A287" s="156"/>
      <c r="B287" s="153"/>
    </row>
    <row r="288" spans="1:2">
      <c r="A288" s="156"/>
      <c r="B288" s="153"/>
    </row>
    <row r="289" spans="1:2">
      <c r="A289" s="156"/>
      <c r="B289" s="153"/>
    </row>
    <row r="290" spans="1:2">
      <c r="A290" s="156"/>
      <c r="B290" s="153"/>
    </row>
    <row r="291" spans="1:2">
      <c r="A291" s="156"/>
      <c r="B291" s="153"/>
    </row>
    <row r="292" spans="1:2">
      <c r="A292" s="156"/>
      <c r="B292" s="153"/>
    </row>
    <row r="293" spans="1:2">
      <c r="A293" s="156"/>
      <c r="B293" s="153"/>
    </row>
    <row r="294" spans="1:2">
      <c r="A294" s="156"/>
      <c r="B294" s="153"/>
    </row>
    <row r="295" spans="1:2">
      <c r="A295" s="156"/>
      <c r="B295" s="153"/>
    </row>
    <row r="296" spans="1:2">
      <c r="A296" s="156"/>
      <c r="B296" s="153"/>
    </row>
    <row r="297" spans="1:2">
      <c r="A297" s="156"/>
      <c r="B297" s="153"/>
    </row>
    <row r="298" spans="1:2">
      <c r="A298" s="156"/>
      <c r="B298" s="153"/>
    </row>
    <row r="299" spans="1:2">
      <c r="A299" s="156"/>
      <c r="B299" s="153"/>
    </row>
    <row r="300" spans="1:2">
      <c r="A300" s="156"/>
      <c r="B300" s="153"/>
    </row>
    <row r="301" spans="1:2">
      <c r="A301" s="156"/>
      <c r="B301" s="153"/>
    </row>
    <row r="302" spans="1:2">
      <c r="A302" s="156"/>
      <c r="B302" s="153"/>
    </row>
    <row r="303" spans="1:2">
      <c r="A303" s="156"/>
      <c r="B303" s="153"/>
    </row>
    <row r="304" spans="1:2">
      <c r="A304" s="156"/>
      <c r="B304" s="153"/>
    </row>
    <row r="305" spans="1:2">
      <c r="A305" s="156"/>
      <c r="B305" s="153"/>
    </row>
    <row r="306" spans="1:2">
      <c r="A306" s="156"/>
      <c r="B306" s="153"/>
    </row>
    <row r="307" spans="1:2">
      <c r="A307" s="156"/>
      <c r="B307" s="153"/>
    </row>
    <row r="308" spans="1:2">
      <c r="A308" s="156"/>
      <c r="B308" s="153"/>
    </row>
    <row r="309" spans="1:2">
      <c r="A309" s="156"/>
      <c r="B309" s="153"/>
    </row>
    <row r="310" spans="1:2">
      <c r="A310" s="156"/>
      <c r="B310" s="153"/>
    </row>
    <row r="311" spans="1:2">
      <c r="A311" s="156"/>
      <c r="B311" s="153"/>
    </row>
    <row r="312" spans="1:2">
      <c r="A312" s="156"/>
      <c r="B312" s="153"/>
    </row>
    <row r="313" spans="1:2">
      <c r="A313" s="156"/>
      <c r="B313" s="153"/>
    </row>
    <row r="314" spans="1:2">
      <c r="A314" s="156"/>
      <c r="B314" s="153"/>
    </row>
    <row r="315" spans="1:2">
      <c r="A315" s="156"/>
      <c r="B315" s="153"/>
    </row>
    <row r="316" spans="1:2">
      <c r="A316" s="156"/>
      <c r="B316" s="153"/>
    </row>
    <row r="317" spans="1:2">
      <c r="A317" s="156"/>
      <c r="B317" s="153"/>
    </row>
    <row r="318" spans="1:2">
      <c r="A318" s="156"/>
      <c r="B318" s="153"/>
    </row>
    <row r="319" spans="1:2">
      <c r="A319" s="156"/>
      <c r="B319" s="153"/>
    </row>
    <row r="320" spans="1:2">
      <c r="A320" s="156"/>
      <c r="B320" s="153"/>
    </row>
    <row r="321" spans="1:2">
      <c r="A321" s="156"/>
      <c r="B321" s="153"/>
    </row>
    <row r="322" spans="1:2">
      <c r="A322" s="156"/>
      <c r="B322" s="153"/>
    </row>
    <row r="323" spans="1:2">
      <c r="A323" s="156"/>
      <c r="B323" s="153"/>
    </row>
    <row r="324" spans="1:2">
      <c r="A324" s="156"/>
      <c r="B324" s="153"/>
    </row>
    <row r="325" spans="1:2">
      <c r="A325" s="156"/>
      <c r="B325" s="153"/>
    </row>
    <row r="326" spans="1:2">
      <c r="A326" s="156"/>
      <c r="B326" s="153"/>
    </row>
    <row r="327" spans="1:2">
      <c r="A327" s="156"/>
      <c r="B327" s="153"/>
    </row>
    <row r="328" spans="1:2">
      <c r="A328" s="156"/>
      <c r="B328" s="153"/>
    </row>
    <row r="329" spans="1:2">
      <c r="A329" s="156"/>
      <c r="B329" s="153"/>
    </row>
    <row r="330" spans="1:2">
      <c r="A330" s="156"/>
      <c r="B330" s="153"/>
    </row>
    <row r="331" spans="1:2">
      <c r="A331" s="156"/>
      <c r="B331" s="153"/>
    </row>
    <row r="332" spans="1:2">
      <c r="A332" s="156"/>
      <c r="B332" s="153"/>
    </row>
    <row r="333" spans="1:2">
      <c r="A333" s="156"/>
      <c r="B333" s="153"/>
    </row>
    <row r="334" spans="1:2">
      <c r="A334" s="156"/>
      <c r="B334" s="153"/>
    </row>
    <row r="335" spans="1:2">
      <c r="A335" s="156"/>
      <c r="B335" s="153"/>
    </row>
    <row r="336" spans="1:2">
      <c r="A336" s="156"/>
      <c r="B336" s="153"/>
    </row>
    <row r="337" spans="1:2">
      <c r="A337" s="156"/>
      <c r="B337" s="153"/>
    </row>
    <row r="338" spans="1:2">
      <c r="A338" s="156"/>
      <c r="B338" s="153"/>
    </row>
    <row r="339" spans="1:2">
      <c r="A339" s="156"/>
      <c r="B339" s="153"/>
    </row>
    <row r="340" spans="1:2">
      <c r="A340" s="156"/>
      <c r="B340" s="153"/>
    </row>
    <row r="341" spans="1:2">
      <c r="A341" s="156"/>
      <c r="B341" s="153"/>
    </row>
    <row r="342" spans="1:2">
      <c r="A342" s="156"/>
      <c r="B342" s="153"/>
    </row>
    <row r="343" spans="1:2">
      <c r="A343" s="156"/>
      <c r="B343" s="153"/>
    </row>
    <row r="344" spans="1:2">
      <c r="A344" s="156"/>
      <c r="B344" s="153"/>
    </row>
    <row r="345" spans="1:2">
      <c r="A345" s="156"/>
      <c r="B345" s="153"/>
    </row>
    <row r="346" spans="1:2">
      <c r="A346" s="156"/>
      <c r="B346" s="153"/>
    </row>
    <row r="347" spans="1:2">
      <c r="A347" s="156"/>
      <c r="B347" s="153"/>
    </row>
    <row r="348" spans="1:2">
      <c r="A348" s="156"/>
      <c r="B348" s="153"/>
    </row>
    <row r="349" spans="1:2">
      <c r="A349" s="156"/>
      <c r="B349" s="153"/>
    </row>
    <row r="350" spans="1:2">
      <c r="A350" s="156"/>
      <c r="B350" s="153"/>
    </row>
    <row r="351" spans="1:2">
      <c r="A351" s="156"/>
      <c r="B351" s="153"/>
    </row>
    <row r="352" spans="1:2">
      <c r="A352" s="156"/>
      <c r="B352" s="153"/>
    </row>
    <row r="353" spans="1:2">
      <c r="A353" s="156"/>
      <c r="B353" s="153"/>
    </row>
    <row r="354" spans="1:2">
      <c r="A354" s="156"/>
      <c r="B354" s="153"/>
    </row>
    <row r="355" spans="1:2">
      <c r="A355" s="156"/>
      <c r="B355" s="153"/>
    </row>
    <row r="356" spans="1:2">
      <c r="A356" s="156"/>
      <c r="B356" s="153"/>
    </row>
    <row r="357" spans="1:2">
      <c r="A357" s="156"/>
      <c r="B357" s="153"/>
    </row>
    <row r="358" spans="1:2">
      <c r="A358" s="156"/>
      <c r="B358" s="153"/>
    </row>
    <row r="359" spans="1:2">
      <c r="A359" s="156"/>
      <c r="B359" s="153"/>
    </row>
    <row r="360" spans="1:2">
      <c r="A360" s="156"/>
      <c r="B360" s="153"/>
    </row>
    <row r="361" spans="1:2">
      <c r="A361" s="156"/>
      <c r="B361" s="153"/>
    </row>
    <row r="362" spans="1:2">
      <c r="A362" s="156"/>
      <c r="B362" s="153"/>
    </row>
    <row r="363" spans="1:2">
      <c r="A363" s="156"/>
      <c r="B363" s="153"/>
    </row>
    <row r="364" spans="1:2">
      <c r="A364" s="156"/>
      <c r="B364" s="153"/>
    </row>
    <row r="365" spans="1:2">
      <c r="A365" s="156"/>
      <c r="B365" s="153"/>
    </row>
    <row r="366" spans="1:2">
      <c r="A366" s="156"/>
      <c r="B366" s="153"/>
    </row>
    <row r="367" spans="1:2">
      <c r="A367" s="156"/>
      <c r="B367" s="153"/>
    </row>
    <row r="368" spans="1:2">
      <c r="A368" s="156"/>
      <c r="B368" s="153"/>
    </row>
    <row r="369" spans="1:2">
      <c r="A369" s="156"/>
      <c r="B369" s="153"/>
    </row>
    <row r="370" spans="1:2">
      <c r="A370" s="156"/>
      <c r="B370" s="153"/>
    </row>
    <row r="371" spans="1:2">
      <c r="A371" s="156"/>
      <c r="B371" s="153"/>
    </row>
    <row r="372" spans="1:2">
      <c r="A372" s="156"/>
      <c r="B372" s="153"/>
    </row>
    <row r="373" spans="1:2">
      <c r="A373" s="156"/>
      <c r="B373" s="153"/>
    </row>
    <row r="374" spans="1:2">
      <c r="A374" s="156"/>
      <c r="B374" s="153"/>
    </row>
    <row r="375" spans="1:2">
      <c r="A375" s="156"/>
      <c r="B375" s="153"/>
    </row>
    <row r="376" spans="1:2">
      <c r="A376" s="156"/>
      <c r="B376" s="153"/>
    </row>
    <row r="377" spans="1:2">
      <c r="A377" s="156"/>
      <c r="B377" s="153"/>
    </row>
    <row r="378" spans="1:2">
      <c r="A378" s="156"/>
      <c r="B378" s="153"/>
    </row>
    <row r="379" spans="1:2">
      <c r="A379" s="156"/>
      <c r="B379" s="153"/>
    </row>
    <row r="380" spans="1:2">
      <c r="A380" s="156"/>
      <c r="B380" s="153"/>
    </row>
    <row r="381" spans="1:2">
      <c r="A381" s="156"/>
      <c r="B381" s="153"/>
    </row>
    <row r="382" spans="1:2">
      <c r="A382" s="156"/>
      <c r="B382" s="153"/>
    </row>
    <row r="383" spans="1:2">
      <c r="A383" s="156"/>
      <c r="B383" s="153"/>
    </row>
    <row r="384" spans="1:2">
      <c r="A384" s="156"/>
      <c r="B384" s="153"/>
    </row>
    <row r="385" spans="1:2">
      <c r="A385" s="156"/>
      <c r="B385" s="153"/>
    </row>
    <row r="386" spans="1:2">
      <c r="A386" s="156"/>
      <c r="B386" s="153"/>
    </row>
    <row r="387" spans="1:2">
      <c r="A387" s="156"/>
      <c r="B387" s="153"/>
    </row>
    <row r="388" spans="1:2">
      <c r="A388" s="156"/>
      <c r="B388" s="153"/>
    </row>
    <row r="389" spans="1:2">
      <c r="A389" s="156"/>
      <c r="B389" s="153"/>
    </row>
    <row r="390" spans="1:2">
      <c r="A390" s="156"/>
      <c r="B390" s="153"/>
    </row>
    <row r="391" spans="1:2">
      <c r="A391" s="156"/>
      <c r="B391" s="153"/>
    </row>
    <row r="392" spans="1:2">
      <c r="A392" s="156"/>
      <c r="B392" s="153"/>
    </row>
    <row r="393" spans="1:2">
      <c r="A393" s="156"/>
      <c r="B393" s="153"/>
    </row>
    <row r="394" spans="1:2">
      <c r="A394" s="156"/>
      <c r="B394" s="153"/>
    </row>
    <row r="395" spans="1:2">
      <c r="A395" s="156"/>
      <c r="B395" s="153"/>
    </row>
    <row r="396" spans="1:2">
      <c r="A396" s="156"/>
      <c r="B396" s="153"/>
    </row>
    <row r="397" spans="1:2">
      <c r="A397" s="156"/>
      <c r="B397" s="153"/>
    </row>
    <row r="398" spans="1:2">
      <c r="A398" s="156"/>
      <c r="B398" s="153"/>
    </row>
    <row r="399" spans="1:2">
      <c r="A399" s="156"/>
      <c r="B399" s="153"/>
    </row>
    <row r="400" spans="1:2">
      <c r="A400" s="156"/>
      <c r="B400" s="153"/>
    </row>
    <row r="401" spans="1:2">
      <c r="A401" s="156"/>
      <c r="B401" s="153"/>
    </row>
    <row r="402" spans="1:2">
      <c r="A402" s="156"/>
      <c r="B402" s="153"/>
    </row>
    <row r="403" spans="1:2">
      <c r="A403" s="156"/>
      <c r="B403" s="153"/>
    </row>
    <row r="404" spans="1:2">
      <c r="A404" s="156"/>
      <c r="B404" s="153"/>
    </row>
    <row r="405" spans="1:2">
      <c r="A405" s="156"/>
      <c r="B405" s="153"/>
    </row>
    <row r="406" spans="1:2">
      <c r="A406" s="156"/>
      <c r="B406" s="153"/>
    </row>
    <row r="407" spans="1:2">
      <c r="A407" s="156"/>
      <c r="B407" s="153"/>
    </row>
    <row r="408" spans="1:2">
      <c r="A408" s="156"/>
      <c r="B408" s="153"/>
    </row>
    <row r="409" spans="1:2">
      <c r="A409" s="156"/>
      <c r="B409" s="153"/>
    </row>
    <row r="410" spans="1:2">
      <c r="A410" s="156"/>
      <c r="B410" s="153"/>
    </row>
    <row r="411" spans="1:2">
      <c r="A411" s="156"/>
      <c r="B411" s="153"/>
    </row>
    <row r="412" spans="1:2">
      <c r="A412" s="156"/>
      <c r="B412" s="153"/>
    </row>
    <row r="413" spans="1:2">
      <c r="A413" s="156"/>
      <c r="B413" s="153"/>
    </row>
    <row r="414" spans="1:2">
      <c r="A414" s="156"/>
      <c r="B414" s="153"/>
    </row>
    <row r="415" spans="1:2">
      <c r="A415" s="156"/>
      <c r="B415" s="153"/>
    </row>
    <row r="416" spans="1:2">
      <c r="A416" s="156"/>
      <c r="B416" s="153"/>
    </row>
    <row r="417" spans="1:2">
      <c r="A417" s="156"/>
      <c r="B417" s="153"/>
    </row>
    <row r="418" spans="1:2">
      <c r="A418" s="156"/>
      <c r="B418" s="153"/>
    </row>
    <row r="419" spans="1:2">
      <c r="A419" s="156"/>
      <c r="B419" s="153"/>
    </row>
    <row r="420" spans="1:2">
      <c r="A420" s="156"/>
      <c r="B420" s="153"/>
    </row>
    <row r="421" spans="1:2">
      <c r="A421" s="156"/>
      <c r="B421" s="153"/>
    </row>
    <row r="422" spans="1:2">
      <c r="A422" s="156"/>
      <c r="B422" s="153"/>
    </row>
    <row r="423" spans="1:2">
      <c r="A423" s="156"/>
      <c r="B423" s="153"/>
    </row>
    <row r="424" spans="1:2">
      <c r="A424" s="156"/>
      <c r="B424" s="153"/>
    </row>
    <row r="425" spans="1:2">
      <c r="A425" s="156"/>
      <c r="B425" s="153"/>
    </row>
    <row r="426" spans="1:2">
      <c r="A426" s="156"/>
      <c r="B426" s="153"/>
    </row>
    <row r="427" spans="1:2">
      <c r="A427" s="156"/>
      <c r="B427" s="153"/>
    </row>
    <row r="428" spans="1:2">
      <c r="A428" s="156"/>
      <c r="B428" s="153"/>
    </row>
    <row r="429" spans="1:2">
      <c r="A429" s="156"/>
      <c r="B429" s="153"/>
    </row>
    <row r="430" spans="1:2">
      <c r="A430" s="156"/>
      <c r="B430" s="153"/>
    </row>
    <row r="431" spans="1:2">
      <c r="A431" s="156"/>
      <c r="B431" s="153"/>
    </row>
    <row r="432" spans="1:2">
      <c r="A432" s="156"/>
      <c r="B432" s="153"/>
    </row>
    <row r="433" spans="1:2">
      <c r="A433" s="156"/>
      <c r="B433" s="153"/>
    </row>
    <row r="434" spans="1:2">
      <c r="A434" s="156"/>
      <c r="B434" s="153"/>
    </row>
    <row r="435" spans="1:2">
      <c r="A435" s="156"/>
      <c r="B435" s="153"/>
    </row>
    <row r="436" spans="1:2">
      <c r="A436" s="156"/>
      <c r="B436" s="153"/>
    </row>
    <row r="437" spans="1:2">
      <c r="A437" s="156"/>
      <c r="B437" s="153"/>
    </row>
    <row r="438" spans="1:2">
      <c r="A438" s="156"/>
      <c r="B438" s="153"/>
    </row>
    <row r="439" spans="1:2">
      <c r="A439" s="156"/>
      <c r="B439" s="153"/>
    </row>
    <row r="440" spans="1:2">
      <c r="A440" s="156"/>
      <c r="B440" s="153"/>
    </row>
    <row r="441" spans="1:2">
      <c r="A441" s="156"/>
      <c r="B441" s="153"/>
    </row>
    <row r="442" spans="1:2">
      <c r="A442" s="156"/>
      <c r="B442" s="153"/>
    </row>
    <row r="443" spans="1:2">
      <c r="A443" s="156"/>
      <c r="B443" s="153"/>
    </row>
    <row r="444" spans="1:2">
      <c r="A444" s="156"/>
      <c r="B444" s="153"/>
    </row>
    <row r="445" spans="1:2">
      <c r="A445" s="156"/>
      <c r="B445" s="153"/>
    </row>
    <row r="446" spans="1:2">
      <c r="A446" s="156"/>
      <c r="B446" s="153"/>
    </row>
    <row r="447" spans="1:2">
      <c r="A447" s="156"/>
      <c r="B447" s="153"/>
    </row>
    <row r="448" spans="1:2">
      <c r="A448" s="156"/>
      <c r="B448" s="153"/>
    </row>
    <row r="449" spans="1:2">
      <c r="A449" s="156"/>
      <c r="B449" s="153"/>
    </row>
    <row r="450" spans="1:2">
      <c r="A450" s="156"/>
      <c r="B450" s="153"/>
    </row>
    <row r="451" spans="1:2">
      <c r="A451" s="156"/>
      <c r="B451" s="153"/>
    </row>
    <row r="452" spans="1:2">
      <c r="A452" s="156"/>
      <c r="B452" s="153"/>
    </row>
    <row r="453" spans="1:2">
      <c r="A453" s="156"/>
      <c r="B453" s="153"/>
    </row>
    <row r="454" spans="1:2">
      <c r="A454" s="156"/>
      <c r="B454" s="153"/>
    </row>
    <row r="455" spans="1:2">
      <c r="A455" s="156"/>
      <c r="B455" s="153"/>
    </row>
    <row r="456" spans="1:2">
      <c r="A456" s="156"/>
      <c r="B456" s="153"/>
    </row>
    <row r="457" spans="1:2">
      <c r="A457" s="156"/>
      <c r="B457" s="153"/>
    </row>
    <row r="458" spans="1:2">
      <c r="A458" s="156"/>
      <c r="B458" s="153"/>
    </row>
    <row r="459" spans="1:2">
      <c r="A459" s="156"/>
      <c r="B459" s="153"/>
    </row>
    <row r="460" spans="1:2">
      <c r="A460" s="156"/>
      <c r="B460" s="153"/>
    </row>
    <row r="461" spans="1:2">
      <c r="A461" s="156"/>
      <c r="B461" s="153"/>
    </row>
    <row r="462" spans="1:2">
      <c r="A462" s="156"/>
      <c r="B462" s="153"/>
    </row>
    <row r="463" spans="1:2">
      <c r="A463" s="156"/>
      <c r="B463" s="153"/>
    </row>
    <row r="464" spans="1:2">
      <c r="A464" s="156"/>
      <c r="B464" s="153"/>
    </row>
    <row r="465" spans="1:2">
      <c r="A465" s="156"/>
      <c r="B465" s="153"/>
    </row>
    <row r="466" spans="1:2">
      <c r="A466" s="156"/>
      <c r="B466" s="153"/>
    </row>
    <row r="467" spans="1:2">
      <c r="A467" s="156"/>
      <c r="B467" s="153"/>
    </row>
    <row r="468" spans="1:2">
      <c r="A468" s="156"/>
      <c r="B468" s="153"/>
    </row>
    <row r="469" spans="1:2">
      <c r="A469" s="156"/>
      <c r="B469" s="153"/>
    </row>
    <row r="470" spans="1:2">
      <c r="A470" s="156"/>
      <c r="B470" s="153"/>
    </row>
    <row r="471" spans="1:2">
      <c r="A471" s="156"/>
      <c r="B471" s="153"/>
    </row>
    <row r="472" spans="1:2">
      <c r="A472" s="156"/>
      <c r="B472" s="153"/>
    </row>
    <row r="473" spans="1:2">
      <c r="A473" s="156"/>
      <c r="B473" s="153"/>
    </row>
    <row r="474" spans="1:2">
      <c r="A474" s="156"/>
      <c r="B474" s="153"/>
    </row>
    <row r="475" spans="1:2">
      <c r="A475" s="156"/>
      <c r="B475" s="153"/>
    </row>
    <row r="476" spans="1:2">
      <c r="A476" s="156"/>
      <c r="B476" s="153"/>
    </row>
    <row r="477" spans="1:2">
      <c r="A477" s="156"/>
      <c r="B477" s="153"/>
    </row>
    <row r="478" spans="1:2">
      <c r="A478" s="156"/>
      <c r="B478" s="153"/>
    </row>
    <row r="479" spans="1:2">
      <c r="A479" s="156"/>
      <c r="B479" s="153"/>
    </row>
    <row r="480" spans="1:2">
      <c r="A480" s="156"/>
      <c r="B480" s="153"/>
    </row>
    <row r="481" spans="1:2">
      <c r="A481" s="156"/>
      <c r="B481" s="153"/>
    </row>
    <row r="482" spans="1:2">
      <c r="A482" s="156"/>
      <c r="B482" s="153"/>
    </row>
    <row r="483" spans="1:2">
      <c r="A483" s="156"/>
      <c r="B483" s="153"/>
    </row>
    <row r="484" spans="1:2">
      <c r="A484" s="156"/>
      <c r="B484" s="153"/>
    </row>
    <row r="485" spans="1:2">
      <c r="A485" s="156"/>
      <c r="B485" s="153"/>
    </row>
    <row r="486" spans="1:2">
      <c r="A486" s="156"/>
      <c r="B486" s="153"/>
    </row>
    <row r="487" spans="1:2">
      <c r="A487" s="156"/>
      <c r="B487" s="153"/>
    </row>
    <row r="488" spans="1:2">
      <c r="A488" s="156"/>
      <c r="B488" s="153"/>
    </row>
    <row r="489" spans="1:2">
      <c r="A489" s="156"/>
      <c r="B489" s="153"/>
    </row>
    <row r="490" spans="1:2">
      <c r="A490" s="156"/>
      <c r="B490" s="153"/>
    </row>
    <row r="491" spans="1:2">
      <c r="A491" s="156"/>
      <c r="B491" s="153"/>
    </row>
    <row r="492" spans="1:2">
      <c r="A492" s="156"/>
      <c r="B492" s="153"/>
    </row>
    <row r="493" spans="1:2">
      <c r="A493" s="156"/>
      <c r="B493" s="153"/>
    </row>
    <row r="494" spans="1:2">
      <c r="A494" s="156"/>
      <c r="B494" s="153"/>
    </row>
    <row r="495" spans="1:2">
      <c r="A495" s="156"/>
      <c r="B495" s="153"/>
    </row>
    <row r="496" spans="1:2">
      <c r="A496" s="156"/>
      <c r="B496" s="153"/>
    </row>
    <row r="497" spans="1:2">
      <c r="A497" s="156"/>
      <c r="B497" s="153"/>
    </row>
    <row r="498" spans="1:2">
      <c r="A498" s="156"/>
      <c r="B498" s="153"/>
    </row>
    <row r="499" spans="1:2">
      <c r="A499" s="156"/>
      <c r="B499" s="153"/>
    </row>
    <row r="500" spans="1:2">
      <c r="A500" s="156"/>
      <c r="B500" s="153"/>
    </row>
    <row r="501" spans="1:2">
      <c r="A501" s="156"/>
      <c r="B501" s="153"/>
    </row>
    <row r="502" spans="1:2">
      <c r="A502" s="156"/>
      <c r="B502" s="153"/>
    </row>
    <row r="503" spans="1:2">
      <c r="A503" s="156"/>
      <c r="B503" s="153"/>
    </row>
    <row r="504" spans="1:2">
      <c r="A504" s="156"/>
      <c r="B504" s="153"/>
    </row>
    <row r="505" spans="1:2">
      <c r="A505" s="156"/>
      <c r="B505" s="153"/>
    </row>
    <row r="506" spans="1:2">
      <c r="A506" s="156"/>
      <c r="B506" s="153"/>
    </row>
    <row r="507" spans="1:2">
      <c r="A507" s="156"/>
      <c r="B507" s="153"/>
    </row>
    <row r="508" spans="1:2">
      <c r="A508" s="156"/>
      <c r="B508" s="153"/>
    </row>
    <row r="509" spans="1:2">
      <c r="A509" s="156"/>
      <c r="B509" s="153"/>
    </row>
    <row r="510" spans="1:2">
      <c r="A510" s="156"/>
      <c r="B510" s="153"/>
    </row>
    <row r="511" spans="1:2">
      <c r="A511" s="156"/>
      <c r="B511" s="153"/>
    </row>
    <row r="512" spans="1:2">
      <c r="A512" s="156"/>
      <c r="B512" s="153"/>
    </row>
    <row r="513" spans="1:2">
      <c r="A513" s="156"/>
      <c r="B513" s="153"/>
    </row>
    <row r="514" spans="1:2">
      <c r="A514" s="156"/>
      <c r="B514" s="153"/>
    </row>
    <row r="515" spans="1:2">
      <c r="A515" s="156"/>
      <c r="B515" s="153"/>
    </row>
    <row r="516" spans="1:2">
      <c r="A516" s="156"/>
      <c r="B516" s="153"/>
    </row>
    <row r="517" spans="1:2">
      <c r="A517" s="156"/>
      <c r="B517" s="153"/>
    </row>
    <row r="518" spans="1:2">
      <c r="A518" s="156"/>
      <c r="B518" s="153"/>
    </row>
    <row r="519" spans="1:2">
      <c r="A519" s="156"/>
      <c r="B519" s="153"/>
    </row>
    <row r="520" spans="1:2">
      <c r="A520" s="156"/>
      <c r="B520" s="153"/>
    </row>
    <row r="521" spans="1:2">
      <c r="A521" s="156"/>
      <c r="B521" s="153"/>
    </row>
    <row r="522" spans="1:2">
      <c r="A522" s="156"/>
      <c r="B522" s="153"/>
    </row>
    <row r="523" spans="1:2">
      <c r="A523" s="156"/>
      <c r="B523" s="153"/>
    </row>
    <row r="524" spans="1:2">
      <c r="A524" s="156"/>
      <c r="B524" s="153"/>
    </row>
    <row r="525" spans="1:2">
      <c r="A525" s="156"/>
      <c r="B525" s="153"/>
    </row>
    <row r="526" spans="1:2">
      <c r="A526" s="156"/>
      <c r="B526" s="153"/>
    </row>
    <row r="527" spans="1:2">
      <c r="A527" s="156"/>
      <c r="B527" s="153"/>
    </row>
    <row r="528" spans="1:2">
      <c r="A528" s="156"/>
      <c r="B528" s="153"/>
    </row>
    <row r="529" spans="1:2">
      <c r="A529" s="156"/>
      <c r="B529" s="153"/>
    </row>
    <row r="530" spans="1:2">
      <c r="A530" s="156"/>
      <c r="B530" s="153"/>
    </row>
    <row r="531" spans="1:2">
      <c r="A531" s="156"/>
      <c r="B531" s="153"/>
    </row>
    <row r="532" spans="1:2">
      <c r="A532" s="156"/>
      <c r="B532" s="153"/>
    </row>
    <row r="533" spans="1:2">
      <c r="A533" s="156"/>
      <c r="B533" s="153"/>
    </row>
    <row r="534" spans="1:2">
      <c r="A534" s="156"/>
      <c r="B534" s="153"/>
    </row>
    <row r="535" spans="1:2">
      <c r="A535" s="156"/>
      <c r="B535" s="153"/>
    </row>
    <row r="536" spans="1:2">
      <c r="A536" s="156"/>
      <c r="B536" s="153"/>
    </row>
    <row r="537" spans="1:2">
      <c r="A537" s="156"/>
      <c r="B537" s="153"/>
    </row>
    <row r="538" spans="1:2">
      <c r="A538" s="156"/>
      <c r="B538" s="153"/>
    </row>
    <row r="539" spans="1:2">
      <c r="A539" s="156"/>
      <c r="B539" s="153"/>
    </row>
    <row r="540" spans="1:2">
      <c r="A540" s="156"/>
      <c r="B540" s="153"/>
    </row>
    <row r="541" spans="1:2">
      <c r="A541" s="156"/>
      <c r="B541" s="153"/>
    </row>
    <row r="542" spans="1:2">
      <c r="A542" s="156"/>
      <c r="B542" s="153"/>
    </row>
    <row r="543" spans="1:2">
      <c r="A543" s="156"/>
      <c r="B543" s="153"/>
    </row>
    <row r="544" spans="1:2">
      <c r="A544" s="156"/>
      <c r="B544" s="153"/>
    </row>
    <row r="545" spans="1:2">
      <c r="A545" s="156"/>
      <c r="B545" s="153"/>
    </row>
    <row r="546" spans="1:2">
      <c r="A546" s="156"/>
      <c r="B546" s="153"/>
    </row>
    <row r="547" spans="1:2">
      <c r="A547" s="156"/>
      <c r="B547" s="153"/>
    </row>
    <row r="548" spans="1:2">
      <c r="A548" s="156"/>
      <c r="B548" s="153"/>
    </row>
    <row r="549" spans="1:2">
      <c r="A549" s="156"/>
      <c r="B549" s="153"/>
    </row>
    <row r="550" spans="1:2">
      <c r="A550" s="156"/>
      <c r="B550" s="153"/>
    </row>
    <row r="551" spans="1:2">
      <c r="A551" s="156"/>
      <c r="B551" s="153"/>
    </row>
    <row r="552" spans="1:2">
      <c r="A552" s="156"/>
      <c r="B552" s="153"/>
    </row>
    <row r="553" spans="1:2">
      <c r="A553" s="156"/>
      <c r="B553" s="153"/>
    </row>
    <row r="554" spans="1:2">
      <c r="A554" s="156"/>
      <c r="B554" s="153"/>
    </row>
    <row r="555" spans="1:2">
      <c r="A555" s="156"/>
      <c r="B555" s="153"/>
    </row>
    <row r="556" spans="1:2">
      <c r="A556" s="156"/>
      <c r="B556" s="153"/>
    </row>
    <row r="557" spans="1:2">
      <c r="A557" s="156"/>
      <c r="B557" s="153"/>
    </row>
    <row r="558" spans="1:2">
      <c r="A558" s="156"/>
      <c r="B558" s="153"/>
    </row>
    <row r="559" spans="1:2">
      <c r="A559" s="156"/>
      <c r="B559" s="153"/>
    </row>
    <row r="560" spans="1:2">
      <c r="A560" s="156"/>
      <c r="B560" s="153"/>
    </row>
    <row r="561" spans="1:2">
      <c r="A561" s="156"/>
      <c r="B561" s="153"/>
    </row>
    <row r="562" spans="1:2">
      <c r="A562" s="156"/>
      <c r="B562" s="153"/>
    </row>
    <row r="563" spans="1:2">
      <c r="A563" s="156"/>
      <c r="B563" s="153"/>
    </row>
    <row r="564" spans="1:2">
      <c r="A564" s="156"/>
      <c r="B564" s="153"/>
    </row>
    <row r="565" spans="1:2">
      <c r="A565" s="156"/>
      <c r="B565" s="153"/>
    </row>
    <row r="566" spans="1:2">
      <c r="A566" s="156"/>
      <c r="B566" s="153"/>
    </row>
    <row r="567" spans="1:2">
      <c r="A567" s="156"/>
      <c r="B567" s="153"/>
    </row>
    <row r="568" spans="1:2">
      <c r="A568" s="156"/>
      <c r="B568" s="153"/>
    </row>
    <row r="569" spans="1:2">
      <c r="A569" s="156"/>
      <c r="B569" s="153"/>
    </row>
    <row r="570" spans="1:2">
      <c r="A570" s="156"/>
      <c r="B570" s="153"/>
    </row>
    <row r="571" spans="1:2">
      <c r="A571" s="156"/>
      <c r="B571" s="153"/>
    </row>
    <row r="572" spans="1:2">
      <c r="A572" s="156"/>
      <c r="B572" s="153"/>
    </row>
    <row r="573" spans="1:2">
      <c r="A573" s="156"/>
      <c r="B573" s="153"/>
    </row>
    <row r="574" spans="1:2">
      <c r="A574" s="156"/>
      <c r="B574" s="153"/>
    </row>
    <row r="575" spans="1:2">
      <c r="A575" s="156"/>
      <c r="B575" s="153"/>
    </row>
    <row r="576" spans="1:2">
      <c r="A576" s="156"/>
      <c r="B576" s="153"/>
    </row>
    <row r="577" spans="1:2">
      <c r="A577" s="156"/>
      <c r="B577" s="153"/>
    </row>
    <row r="578" spans="1:2">
      <c r="A578" s="156"/>
      <c r="B578" s="153"/>
    </row>
    <row r="579" spans="1:2">
      <c r="A579" s="156"/>
      <c r="B579" s="153"/>
    </row>
    <row r="580" spans="1:2">
      <c r="A580" s="156"/>
      <c r="B580" s="153"/>
    </row>
    <row r="581" spans="1:2">
      <c r="A581" s="156"/>
      <c r="B581" s="153"/>
    </row>
    <row r="582" spans="1:2">
      <c r="A582" s="156"/>
      <c r="B582" s="153"/>
    </row>
    <row r="583" spans="1:2">
      <c r="A583" s="156"/>
      <c r="B583" s="153"/>
    </row>
    <row r="584" spans="1:2">
      <c r="A584" s="156"/>
      <c r="B584" s="153"/>
    </row>
    <row r="585" spans="1:2">
      <c r="A585" s="156"/>
      <c r="B585" s="153"/>
    </row>
    <row r="586" spans="1:2">
      <c r="A586" s="156"/>
      <c r="B586" s="153"/>
    </row>
    <row r="587" spans="1:2">
      <c r="A587" s="156"/>
      <c r="B587" s="153"/>
    </row>
    <row r="588" spans="1:2">
      <c r="A588" s="156"/>
      <c r="B588" s="153"/>
    </row>
    <row r="589" spans="1:2">
      <c r="A589" s="156"/>
      <c r="B589" s="153"/>
    </row>
    <row r="590" spans="1:2">
      <c r="A590" s="156"/>
      <c r="B590" s="153"/>
    </row>
    <row r="591" spans="1:2">
      <c r="A591" s="156"/>
      <c r="B591" s="153"/>
    </row>
    <row r="592" spans="1:2">
      <c r="A592" s="156"/>
      <c r="B592" s="153"/>
    </row>
    <row r="593" spans="1:2">
      <c r="A593" s="156"/>
      <c r="B593" s="153"/>
    </row>
    <row r="594" spans="1:2">
      <c r="A594" s="156"/>
      <c r="B594" s="153"/>
    </row>
    <row r="595" spans="1:2">
      <c r="A595" s="156"/>
      <c r="B595" s="153"/>
    </row>
    <row r="596" spans="1:2">
      <c r="A596" s="156"/>
      <c r="B596" s="153"/>
    </row>
    <row r="597" spans="1:2">
      <c r="A597" s="156"/>
      <c r="B597" s="153"/>
    </row>
    <row r="598" spans="1:2">
      <c r="A598" s="156"/>
      <c r="B598" s="153"/>
    </row>
    <row r="599" spans="1:2">
      <c r="A599" s="156"/>
      <c r="B599" s="153"/>
    </row>
    <row r="600" spans="1:2">
      <c r="A600" s="156"/>
      <c r="B600" s="153"/>
    </row>
    <row r="601" spans="1:2">
      <c r="A601" s="156"/>
      <c r="B601" s="153"/>
    </row>
    <row r="602" spans="1:2">
      <c r="A602" s="156"/>
      <c r="B602" s="153"/>
    </row>
    <row r="603" spans="1:2">
      <c r="A603" s="156"/>
      <c r="B603" s="153"/>
    </row>
    <row r="604" spans="1:2">
      <c r="A604" s="156"/>
      <c r="B604" s="153"/>
    </row>
    <row r="605" spans="1:2">
      <c r="A605" s="156"/>
      <c r="B605" s="153"/>
    </row>
    <row r="606" spans="1:2">
      <c r="A606" s="156"/>
      <c r="B606" s="153"/>
    </row>
    <row r="607" spans="1:2">
      <c r="A607" s="156"/>
      <c r="B607" s="153"/>
    </row>
    <row r="608" spans="1:2">
      <c r="A608" s="156"/>
      <c r="B608" s="153"/>
    </row>
    <row r="609" spans="1:2">
      <c r="A609" s="156"/>
      <c r="B609" s="153"/>
    </row>
    <row r="610" spans="1:2">
      <c r="A610" s="156"/>
      <c r="B610" s="153"/>
    </row>
    <row r="611" spans="1:2">
      <c r="A611" s="156"/>
      <c r="B611" s="153"/>
    </row>
    <row r="612" spans="1:2">
      <c r="A612" s="156"/>
      <c r="B612" s="153"/>
    </row>
    <row r="613" spans="1:2">
      <c r="A613" s="156"/>
      <c r="B613" s="153"/>
    </row>
    <row r="614" spans="1:2">
      <c r="A614" s="156"/>
      <c r="B614" s="153"/>
    </row>
    <row r="615" spans="1:2">
      <c r="A615" s="156"/>
      <c r="B615" s="153"/>
    </row>
    <row r="616" spans="1:2">
      <c r="A616" s="156"/>
      <c r="B616" s="153"/>
    </row>
    <row r="617" spans="1:2">
      <c r="A617" s="156"/>
      <c r="B617" s="153"/>
    </row>
    <row r="618" spans="1:2">
      <c r="A618" s="156"/>
      <c r="B618" s="153"/>
    </row>
    <row r="619" spans="1:2">
      <c r="A619" s="156"/>
      <c r="B619" s="153"/>
    </row>
    <row r="620" spans="1:2">
      <c r="A620" s="156"/>
      <c r="B620" s="153"/>
    </row>
    <row r="621" spans="1:2">
      <c r="A621" s="156"/>
      <c r="B621" s="153"/>
    </row>
    <row r="622" spans="1:2">
      <c r="A622" s="156"/>
      <c r="B622" s="153"/>
    </row>
    <row r="623" spans="1:2">
      <c r="A623" s="156"/>
      <c r="B623" s="153"/>
    </row>
    <row r="624" spans="1:2">
      <c r="A624" s="156"/>
      <c r="B624" s="153"/>
    </row>
    <row r="625" spans="1:2">
      <c r="A625" s="156"/>
      <c r="B625" s="153"/>
    </row>
    <row r="626" spans="1:2">
      <c r="A626" s="156"/>
      <c r="B626" s="153"/>
    </row>
    <row r="627" spans="1:2">
      <c r="A627" s="156"/>
      <c r="B627" s="153"/>
    </row>
    <row r="628" spans="1:2">
      <c r="A628" s="156"/>
      <c r="B628" s="153"/>
    </row>
    <row r="629" spans="1:2">
      <c r="A629" s="156"/>
      <c r="B629" s="153"/>
    </row>
    <row r="630" spans="1:2">
      <c r="A630" s="156"/>
      <c r="B630" s="153"/>
    </row>
    <row r="631" spans="1:2">
      <c r="A631" s="156"/>
      <c r="B631" s="153"/>
    </row>
    <row r="632" spans="1:2">
      <c r="A632" s="156"/>
      <c r="B632" s="153"/>
    </row>
    <row r="633" spans="1:2">
      <c r="A633" s="156"/>
      <c r="B633" s="153"/>
    </row>
    <row r="634" spans="1:2">
      <c r="A634" s="156"/>
      <c r="B634" s="153"/>
    </row>
    <row r="635" spans="1:2">
      <c r="A635" s="156"/>
      <c r="B635" s="153"/>
    </row>
    <row r="636" spans="1:2">
      <c r="A636" s="156"/>
      <c r="B636" s="153"/>
    </row>
    <row r="637" spans="1:2">
      <c r="A637" s="156"/>
      <c r="B637" s="153"/>
    </row>
    <row r="638" spans="1:2">
      <c r="A638" s="156"/>
      <c r="B638" s="153"/>
    </row>
    <row r="639" spans="1:2">
      <c r="A639" s="156"/>
      <c r="B639" s="153"/>
    </row>
    <row r="640" spans="1:2">
      <c r="A640" s="156"/>
      <c r="B640" s="153"/>
    </row>
    <row r="641" spans="1:2">
      <c r="A641" s="156"/>
      <c r="B641" s="153"/>
    </row>
    <row r="642" spans="1:2">
      <c r="A642" s="156"/>
      <c r="B642" s="153"/>
    </row>
    <row r="643" spans="1:2">
      <c r="A643" s="156"/>
      <c r="B643" s="153"/>
    </row>
    <row r="644" spans="1:2">
      <c r="A644" s="156"/>
      <c r="B644" s="153"/>
    </row>
    <row r="645" spans="1:2">
      <c r="A645" s="156"/>
      <c r="B645" s="153"/>
    </row>
    <row r="646" spans="1:2">
      <c r="A646" s="156"/>
      <c r="B646" s="153"/>
    </row>
    <row r="647" spans="1:2">
      <c r="A647" s="156"/>
      <c r="B647" s="153"/>
    </row>
    <row r="648" spans="1:2">
      <c r="A648" s="156"/>
      <c r="B648" s="153"/>
    </row>
    <row r="649" spans="1:2">
      <c r="A649" s="156"/>
      <c r="B649" s="153"/>
    </row>
    <row r="650" spans="1:2">
      <c r="A650" s="156"/>
      <c r="B650" s="153"/>
    </row>
    <row r="651" spans="1:2">
      <c r="A651" s="156"/>
      <c r="B651" s="153"/>
    </row>
    <row r="652" spans="1:2">
      <c r="A652" s="156"/>
      <c r="B652" s="153"/>
    </row>
    <row r="653" spans="1:2">
      <c r="A653" s="156"/>
      <c r="B653" s="153"/>
    </row>
    <row r="654" spans="1:2">
      <c r="A654" s="156"/>
      <c r="B654" s="153"/>
    </row>
    <row r="655" spans="1:2">
      <c r="A655" s="156"/>
      <c r="B655" s="153"/>
    </row>
    <row r="656" spans="1:2">
      <c r="A656" s="156"/>
      <c r="B656" s="153"/>
    </row>
    <row r="657" spans="1:2">
      <c r="A657" s="156"/>
      <c r="B657" s="153"/>
    </row>
    <row r="658" spans="1:2">
      <c r="A658" s="156"/>
      <c r="B658" s="153"/>
    </row>
    <row r="659" spans="1:2">
      <c r="A659" s="156"/>
      <c r="B659" s="153"/>
    </row>
    <row r="660" spans="1:2">
      <c r="A660" s="156"/>
      <c r="B660" s="153"/>
    </row>
    <row r="661" spans="1:2">
      <c r="A661" s="156"/>
      <c r="B661" s="153"/>
    </row>
    <row r="662" spans="1:2">
      <c r="A662" s="156"/>
      <c r="B662" s="153"/>
    </row>
    <row r="663" spans="1:2">
      <c r="A663" s="156"/>
      <c r="B663" s="153"/>
    </row>
    <row r="664" spans="1:2">
      <c r="A664" s="156"/>
      <c r="B664" s="153"/>
    </row>
    <row r="665" spans="1:2">
      <c r="A665" s="156"/>
      <c r="B665" s="153"/>
    </row>
    <row r="666" spans="1:2">
      <c r="A666" s="156"/>
      <c r="B666" s="153"/>
    </row>
    <row r="667" spans="1:2">
      <c r="A667" s="156"/>
      <c r="B667" s="153"/>
    </row>
    <row r="668" spans="1:2">
      <c r="A668" s="156"/>
      <c r="B668" s="153"/>
    </row>
    <row r="669" spans="1:2">
      <c r="A669" s="156"/>
      <c r="B669" s="153"/>
    </row>
    <row r="670" spans="1:2">
      <c r="A670" s="156"/>
      <c r="B670" s="153"/>
    </row>
    <row r="671" spans="1:2">
      <c r="A671" s="156"/>
      <c r="B671" s="153"/>
    </row>
    <row r="672" spans="1:2">
      <c r="A672" s="156"/>
      <c r="B672" s="153"/>
    </row>
    <row r="673" spans="1:2">
      <c r="A673" s="156"/>
      <c r="B673" s="153"/>
    </row>
    <row r="674" spans="1:2">
      <c r="A674" s="156"/>
      <c r="B674" s="153"/>
    </row>
    <row r="675" spans="1:2">
      <c r="A675" s="156"/>
      <c r="B675" s="153"/>
    </row>
    <row r="676" spans="1:2">
      <c r="A676" s="156"/>
      <c r="B676" s="153"/>
    </row>
    <row r="677" spans="1:2">
      <c r="A677" s="156"/>
      <c r="B677" s="153"/>
    </row>
    <row r="678" spans="1:2">
      <c r="A678" s="156"/>
      <c r="B678" s="153"/>
    </row>
    <row r="679" spans="1:2">
      <c r="A679" s="156"/>
      <c r="B679" s="153"/>
    </row>
    <row r="680" spans="1:2">
      <c r="A680" s="156"/>
      <c r="B680" s="153"/>
    </row>
    <row r="681" spans="1:2">
      <c r="A681" s="156"/>
      <c r="B681" s="153"/>
    </row>
    <row r="682" spans="1:2">
      <c r="A682" s="156"/>
      <c r="B682" s="153"/>
    </row>
    <row r="683" spans="1:2">
      <c r="A683" s="156"/>
      <c r="B683" s="153"/>
    </row>
    <row r="684" spans="1:2">
      <c r="A684" s="156"/>
      <c r="B684" s="153"/>
    </row>
    <row r="685" spans="1:2">
      <c r="A685" s="156"/>
      <c r="B685" s="153"/>
    </row>
    <row r="686" spans="1:2">
      <c r="A686" s="156"/>
      <c r="B686" s="153"/>
    </row>
    <row r="687" spans="1:2">
      <c r="A687" s="156"/>
      <c r="B687" s="153"/>
    </row>
    <row r="688" spans="1:2">
      <c r="A688" s="156"/>
      <c r="B688" s="153"/>
    </row>
    <row r="689" spans="1:2">
      <c r="A689" s="156"/>
      <c r="B689" s="153"/>
    </row>
    <row r="690" spans="1:2">
      <c r="A690" s="156"/>
      <c r="B690" s="153"/>
    </row>
    <row r="691" spans="1:2">
      <c r="A691" s="156"/>
      <c r="B691" s="153"/>
    </row>
    <row r="692" spans="1:2">
      <c r="A692" s="156"/>
      <c r="B692" s="153"/>
    </row>
    <row r="693" spans="1:2">
      <c r="A693" s="156"/>
      <c r="B693" s="153"/>
    </row>
    <row r="694" spans="1:2">
      <c r="A694" s="156"/>
      <c r="B694" s="153"/>
    </row>
    <row r="695" spans="1:2">
      <c r="A695" s="156"/>
      <c r="B695" s="153"/>
    </row>
    <row r="696" spans="1:2">
      <c r="A696" s="156"/>
      <c r="B696" s="153"/>
    </row>
    <row r="697" spans="1:2">
      <c r="A697" s="156"/>
      <c r="B697" s="153"/>
    </row>
    <row r="698" spans="1:2">
      <c r="A698" s="156"/>
      <c r="B698" s="153"/>
    </row>
    <row r="699" spans="1:2">
      <c r="A699" s="156"/>
      <c r="B699" s="153"/>
    </row>
    <row r="700" spans="1:2">
      <c r="A700" s="156"/>
      <c r="B700" s="153"/>
    </row>
    <row r="701" spans="1:2">
      <c r="A701" s="156"/>
      <c r="B701" s="153"/>
    </row>
    <row r="702" spans="1:2">
      <c r="A702" s="156"/>
      <c r="B702" s="153"/>
    </row>
    <row r="703" spans="1:2">
      <c r="A703" s="156"/>
      <c r="B703" s="153"/>
    </row>
    <row r="704" spans="1:2">
      <c r="A704" s="156"/>
      <c r="B704" s="153"/>
    </row>
    <row r="705" spans="1:2">
      <c r="A705" s="156"/>
      <c r="B705" s="153"/>
    </row>
    <row r="706" spans="1:2">
      <c r="A706" s="156"/>
      <c r="B706" s="153"/>
    </row>
    <row r="707" spans="1:2">
      <c r="A707" s="156"/>
      <c r="B707" s="153"/>
    </row>
    <row r="708" spans="1:2">
      <c r="A708" s="156"/>
      <c r="B708" s="153"/>
    </row>
    <row r="709" spans="1:2">
      <c r="A709" s="156"/>
      <c r="B709" s="153"/>
    </row>
    <row r="710" spans="1:2">
      <c r="A710" s="156"/>
      <c r="B710" s="153"/>
    </row>
    <row r="711" spans="1:2">
      <c r="A711" s="156"/>
      <c r="B711" s="153"/>
    </row>
    <row r="712" spans="1:2">
      <c r="A712" s="156"/>
      <c r="B712" s="153"/>
    </row>
    <row r="713" spans="1:2">
      <c r="A713" s="156"/>
      <c r="B713" s="153"/>
    </row>
    <row r="714" spans="1:2">
      <c r="A714" s="156"/>
      <c r="B714" s="153"/>
    </row>
    <row r="715" spans="1:2">
      <c r="A715" s="156"/>
      <c r="B715" s="153"/>
    </row>
    <row r="716" spans="1:2">
      <c r="A716" s="156"/>
      <c r="B716" s="153"/>
    </row>
    <row r="717" spans="1:2">
      <c r="A717" s="156"/>
      <c r="B717" s="153"/>
    </row>
    <row r="718" spans="1:2">
      <c r="A718" s="156"/>
      <c r="B718" s="153"/>
    </row>
    <row r="719" spans="1:2">
      <c r="A719" s="156"/>
      <c r="B719" s="153"/>
    </row>
    <row r="720" spans="1:2">
      <c r="A720" s="156"/>
      <c r="B720" s="153"/>
    </row>
    <row r="721" spans="1:2">
      <c r="A721" s="156"/>
      <c r="B721" s="153"/>
    </row>
    <row r="722" spans="1:2">
      <c r="A722" s="156"/>
      <c r="B722" s="153"/>
    </row>
    <row r="723" spans="1:2">
      <c r="A723" s="156"/>
      <c r="B723" s="153"/>
    </row>
    <row r="724" spans="1:2">
      <c r="A724" s="156"/>
      <c r="B724" s="153"/>
    </row>
    <row r="725" spans="1:2">
      <c r="A725" s="156"/>
      <c r="B725" s="153"/>
    </row>
    <row r="726" spans="1:2">
      <c r="A726" s="156"/>
      <c r="B726" s="153"/>
    </row>
    <row r="727" spans="1:2">
      <c r="A727" s="156"/>
      <c r="B727" s="153"/>
    </row>
    <row r="728" spans="1:2">
      <c r="A728" s="156"/>
      <c r="B728" s="153"/>
    </row>
    <row r="729" spans="1:2">
      <c r="A729" s="156"/>
      <c r="B729" s="153"/>
    </row>
    <row r="730" spans="1:2">
      <c r="A730" s="156"/>
      <c r="B730" s="153"/>
    </row>
    <row r="731" spans="1:2">
      <c r="A731" s="156"/>
      <c r="B731" s="153"/>
    </row>
    <row r="732" spans="1:2">
      <c r="A732" s="156"/>
      <c r="B732" s="153"/>
    </row>
    <row r="733" spans="1:2">
      <c r="A733" s="156"/>
      <c r="B733" s="153"/>
    </row>
    <row r="734" spans="1:2">
      <c r="A734" s="156"/>
      <c r="B734" s="153"/>
    </row>
    <row r="735" spans="1:2">
      <c r="A735" s="156"/>
      <c r="B735" s="153"/>
    </row>
    <row r="736" spans="1:2">
      <c r="A736" s="156"/>
      <c r="B736" s="153"/>
    </row>
    <row r="737" spans="1:2">
      <c r="A737" s="156"/>
      <c r="B737" s="153"/>
    </row>
    <row r="738" spans="1:2">
      <c r="A738" s="156"/>
      <c r="B738" s="153"/>
    </row>
    <row r="739" spans="1:2">
      <c r="A739" s="156"/>
      <c r="B739" s="153"/>
    </row>
    <row r="740" spans="1:2">
      <c r="A740" s="156"/>
      <c r="B740" s="153"/>
    </row>
    <row r="741" spans="1:2">
      <c r="A741" s="156"/>
      <c r="B741" s="153"/>
    </row>
    <row r="742" spans="1:2">
      <c r="A742" s="156"/>
      <c r="B742" s="153"/>
    </row>
    <row r="743" spans="1:2">
      <c r="A743" s="156"/>
      <c r="B743" s="153"/>
    </row>
    <row r="744" spans="1:2">
      <c r="A744" s="156"/>
      <c r="B744" s="153"/>
    </row>
    <row r="745" spans="1:2">
      <c r="A745" s="156"/>
      <c r="B745" s="153"/>
    </row>
    <row r="746" spans="1:2">
      <c r="A746" s="156"/>
      <c r="B746" s="153"/>
    </row>
    <row r="747" spans="1:2">
      <c r="A747" s="156"/>
      <c r="B747" s="153"/>
    </row>
    <row r="748" spans="1:2">
      <c r="A748" s="156"/>
      <c r="B748" s="153"/>
    </row>
    <row r="749" spans="1:2">
      <c r="A749" s="156"/>
      <c r="B749" s="153"/>
    </row>
    <row r="750" spans="1:2">
      <c r="A750" s="156"/>
      <c r="B750" s="153"/>
    </row>
    <row r="751" spans="1:2">
      <c r="A751" s="156"/>
      <c r="B751" s="153"/>
    </row>
    <row r="752" spans="1:2">
      <c r="A752" s="156"/>
      <c r="B752" s="153"/>
    </row>
    <row r="753" spans="1:2">
      <c r="A753" s="156"/>
      <c r="B753" s="153"/>
    </row>
    <row r="754" spans="1:2">
      <c r="A754" s="156"/>
      <c r="B754" s="153"/>
    </row>
    <row r="755" spans="1:2">
      <c r="A755" s="156"/>
      <c r="B755" s="153"/>
    </row>
    <row r="756" spans="1:2">
      <c r="A756" s="156"/>
      <c r="B756" s="153"/>
    </row>
    <row r="757" spans="1:2">
      <c r="A757" s="156"/>
      <c r="B757" s="153"/>
    </row>
    <row r="758" spans="1:2">
      <c r="A758" s="156"/>
      <c r="B758" s="153"/>
    </row>
    <row r="759" spans="1:2">
      <c r="A759" s="156"/>
      <c r="B759" s="153"/>
    </row>
    <row r="760" spans="1:2">
      <c r="A760" s="156"/>
      <c r="B760" s="153"/>
    </row>
    <row r="761" spans="1:2">
      <c r="A761" s="156"/>
      <c r="B761" s="153"/>
    </row>
    <row r="762" spans="1:2">
      <c r="A762" s="156"/>
      <c r="B762" s="153"/>
    </row>
    <row r="763" spans="1:2">
      <c r="A763" s="156"/>
      <c r="B763" s="153"/>
    </row>
    <row r="764" spans="1:2">
      <c r="A764" s="156"/>
      <c r="B764" s="153"/>
    </row>
    <row r="765" spans="1:2">
      <c r="A765" s="156"/>
      <c r="B765" s="153"/>
    </row>
    <row r="766" spans="1:2">
      <c r="A766" s="156"/>
      <c r="B766" s="153"/>
    </row>
    <row r="767" spans="1:2">
      <c r="A767" s="156"/>
      <c r="B767" s="153"/>
    </row>
    <row r="768" spans="1:2">
      <c r="A768" s="156"/>
      <c r="B768" s="153"/>
    </row>
    <row r="769" spans="1:2">
      <c r="A769" s="156"/>
      <c r="B769" s="153"/>
    </row>
    <row r="770" spans="1:2">
      <c r="A770" s="156"/>
      <c r="B770" s="153"/>
    </row>
    <row r="771" spans="1:2">
      <c r="A771" s="156"/>
      <c r="B771" s="153"/>
    </row>
    <row r="772" spans="1:2">
      <c r="A772" s="156"/>
      <c r="B772" s="153"/>
    </row>
    <row r="773" spans="1:2">
      <c r="A773" s="156"/>
      <c r="B773" s="153"/>
    </row>
    <row r="774" spans="1:2">
      <c r="A774" s="156"/>
      <c r="B774" s="153"/>
    </row>
    <row r="775" spans="1:2">
      <c r="A775" s="156"/>
      <c r="B775" s="153"/>
    </row>
    <row r="776" spans="1:2">
      <c r="A776" s="156"/>
      <c r="B776" s="153"/>
    </row>
    <row r="777" spans="1:2">
      <c r="A777" s="156"/>
      <c r="B777" s="153"/>
    </row>
    <row r="778" spans="1:2">
      <c r="A778" s="156"/>
      <c r="B778" s="153"/>
    </row>
    <row r="779" spans="1:2">
      <c r="A779" s="156"/>
      <c r="B779" s="153"/>
    </row>
    <row r="780" spans="1:2">
      <c r="A780" s="156"/>
      <c r="B780" s="153"/>
    </row>
    <row r="781" spans="1:2">
      <c r="A781" s="156"/>
      <c r="B781" s="153"/>
    </row>
    <row r="782" spans="1:2">
      <c r="A782" s="156"/>
      <c r="B782" s="153"/>
    </row>
    <row r="783" spans="1:2">
      <c r="A783" s="156"/>
      <c r="B783" s="153"/>
    </row>
    <row r="784" spans="1:2">
      <c r="A784" s="156"/>
      <c r="B784" s="153"/>
    </row>
    <row r="785" spans="1:2">
      <c r="A785" s="156"/>
      <c r="B785" s="153"/>
    </row>
    <row r="786" spans="1:2">
      <c r="A786" s="156"/>
      <c r="B786" s="153"/>
    </row>
    <row r="787" spans="1:2">
      <c r="A787" s="156"/>
      <c r="B787" s="153"/>
    </row>
    <row r="788" spans="1:2">
      <c r="A788" s="156"/>
      <c r="B788" s="153"/>
    </row>
    <row r="789" spans="1:2">
      <c r="A789" s="156"/>
      <c r="B789" s="153"/>
    </row>
    <row r="790" spans="1:2">
      <c r="A790" s="156"/>
      <c r="B790" s="153"/>
    </row>
    <row r="791" spans="1:2">
      <c r="A791" s="156"/>
      <c r="B791" s="153"/>
    </row>
    <row r="792" spans="1:2">
      <c r="A792" s="156"/>
      <c r="B792" s="153"/>
    </row>
    <row r="793" spans="1:2">
      <c r="A793" s="156"/>
      <c r="B793" s="153"/>
    </row>
    <row r="794" spans="1:2">
      <c r="A794" s="156"/>
      <c r="B794" s="153"/>
    </row>
    <row r="795" spans="1:2">
      <c r="A795" s="156"/>
      <c r="B795" s="153"/>
    </row>
    <row r="796" spans="1:2">
      <c r="A796" s="156"/>
      <c r="B796" s="153"/>
    </row>
    <row r="797" spans="1:2">
      <c r="A797" s="156"/>
      <c r="B797" s="153"/>
    </row>
    <row r="798" spans="1:2">
      <c r="A798" s="156"/>
      <c r="B798" s="153"/>
    </row>
    <row r="799" spans="1:2">
      <c r="A799" s="156"/>
      <c r="B799" s="153"/>
    </row>
    <row r="800" spans="1:2">
      <c r="A800" s="156"/>
      <c r="B800" s="153"/>
    </row>
    <row r="801" spans="1:2">
      <c r="A801" s="156"/>
      <c r="B801" s="153"/>
    </row>
    <row r="802" spans="1:2">
      <c r="A802" s="156"/>
      <c r="B802" s="153"/>
    </row>
    <row r="803" spans="1:2">
      <c r="A803" s="156"/>
      <c r="B803" s="153"/>
    </row>
    <row r="804" spans="1:2">
      <c r="A804" s="156"/>
      <c r="B804" s="153"/>
    </row>
    <row r="805" spans="1:2">
      <c r="A805" s="156"/>
      <c r="B805" s="153"/>
    </row>
    <row r="806" spans="1:2">
      <c r="A806" s="156"/>
      <c r="B806" s="153"/>
    </row>
  </sheetData>
  <sheetProtection algorithmName="SHA-512" hashValue="C8MywU6Ifq139NhyXDTz77nmaluPIavx0VJfGbAaG1FHDLR8+D5jZBs2jyWdE0etA6oekYlucENa5DrN1oHW0w==" saltValue="loQZrJHU2qoPqNGsphZS0Q==" spinCount="100000" sheet="1" objects="1" scenarios="1"/>
  <mergeCells count="9">
    <mergeCell ref="A138:B138"/>
    <mergeCell ref="C138:D138"/>
    <mergeCell ref="A77:B77"/>
    <mergeCell ref="A1:D1"/>
    <mergeCell ref="A2:D2"/>
    <mergeCell ref="A3:D3"/>
    <mergeCell ref="A4:D4"/>
    <mergeCell ref="A6:B8"/>
    <mergeCell ref="A9:B9"/>
  </mergeCells>
  <phoneticPr fontId="18" type="noConversion"/>
  <printOptions horizontalCentered="1" verticalCentered="1"/>
  <pageMargins left="0.23622047244094491" right="0.23622047244094491" top="0.15748031496062992" bottom="0.35433070866141736" header="0.15748031496062992" footer="0.15748031496062992"/>
  <pageSetup paperSize="9" scale="63" orientation="portrait" r:id="rId1"/>
  <headerFooter alignWithMargins="0"/>
  <rowBreaks count="1" manualBreakCount="1">
    <brk id="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AI44"/>
  <sheetViews>
    <sheetView view="pageBreakPreview" zoomScale="70" zoomScaleNormal="100" zoomScaleSheetLayoutView="70" workbookViewId="0"/>
  </sheetViews>
  <sheetFormatPr defaultColWidth="8" defaultRowHeight="15.75"/>
  <cols>
    <col min="1" max="1" width="64.85546875" style="2" customWidth="1"/>
    <col min="2" max="2" width="18.7109375" style="1" customWidth="1"/>
    <col min="3" max="3" width="20.42578125" style="1" customWidth="1"/>
    <col min="4" max="4" width="18.42578125" style="1" customWidth="1"/>
    <col min="5" max="5" width="21.7109375" style="1" customWidth="1"/>
    <col min="6" max="6" width="22.7109375" style="1" customWidth="1"/>
    <col min="7" max="7" width="23.5703125" style="1" customWidth="1"/>
    <col min="8" max="10" width="14.7109375" style="1" customWidth="1"/>
    <col min="11" max="11" width="15" style="1" customWidth="1"/>
    <col min="12" max="12" width="18.7109375" style="1" customWidth="1"/>
    <col min="13" max="13" width="21.5703125" style="1" customWidth="1"/>
    <col min="14" max="14" width="14.7109375" style="1" customWidth="1"/>
    <col min="15" max="15" width="20.85546875" style="1" customWidth="1"/>
    <col min="16" max="16" width="14.7109375" style="471" customWidth="1"/>
    <col min="17" max="20" width="16.85546875" style="1" customWidth="1"/>
    <col min="21" max="21" width="14.7109375" style="1" customWidth="1"/>
    <col min="22" max="24" width="16.85546875" style="1" customWidth="1"/>
    <col min="25" max="16384" width="8" style="1"/>
  </cols>
  <sheetData>
    <row r="1" spans="1:24">
      <c r="A1" s="453" t="str">
        <f>"застраховател: "&amp;Navig!B2</f>
        <v>застраховател: Наименование</v>
      </c>
      <c r="B1" s="740" t="str">
        <f>"СПРАВКА № ГО.1.2: ТЕХНИЧЕСКИ РЕЗЕРВИ КЪМ 31.12."&amp;Navig!B3&amp;" ГОДИНА"</f>
        <v>СПРАВКА № ГО.1.2: ТЕХНИЧЕСКИ РЕЗЕРВИ КЪМ 31.12.2017 ГОДИНА</v>
      </c>
      <c r="C1" s="740"/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740"/>
      <c r="S1" s="740"/>
      <c r="T1" s="740"/>
      <c r="U1" s="740"/>
      <c r="V1" s="740"/>
      <c r="W1" s="740"/>
      <c r="X1" s="740"/>
    </row>
    <row r="2" spans="1:24">
      <c r="A2" s="453"/>
      <c r="B2" s="542"/>
      <c r="C2" s="542"/>
      <c r="D2" s="542"/>
      <c r="E2" s="542"/>
      <c r="F2" s="542"/>
      <c r="G2" s="542"/>
      <c r="H2" s="542"/>
      <c r="I2" s="542"/>
      <c r="J2" s="542"/>
      <c r="K2" s="542"/>
      <c r="L2" s="542"/>
      <c r="M2" s="542"/>
      <c r="N2" s="542"/>
      <c r="O2" s="542"/>
      <c r="P2" s="542"/>
      <c r="Q2" s="542"/>
      <c r="R2" s="542"/>
      <c r="S2" s="542"/>
      <c r="T2" s="542"/>
      <c r="U2" s="542"/>
      <c r="V2" s="542"/>
      <c r="W2" s="542"/>
      <c r="X2" s="542"/>
    </row>
    <row r="3" spans="1:24" hidden="1">
      <c r="A3" s="453"/>
      <c r="B3" s="542"/>
      <c r="C3" s="542"/>
      <c r="D3" s="542"/>
      <c r="E3" s="542"/>
      <c r="F3" s="542"/>
      <c r="G3" s="542"/>
      <c r="H3" s="542"/>
      <c r="I3" s="542"/>
      <c r="J3" s="542"/>
      <c r="K3" s="542"/>
      <c r="L3" s="542"/>
      <c r="M3" s="542"/>
      <c r="N3" s="542"/>
      <c r="O3" s="542"/>
      <c r="P3" s="542"/>
      <c r="Q3" s="542"/>
      <c r="R3" s="542"/>
      <c r="S3" s="542"/>
      <c r="T3" s="542"/>
      <c r="U3" s="542"/>
      <c r="V3" s="542"/>
      <c r="W3" s="542"/>
      <c r="X3" s="542"/>
    </row>
    <row r="4" spans="1:24" hidden="1">
      <c r="A4" s="453"/>
      <c r="B4" s="542"/>
      <c r="C4" s="542"/>
      <c r="D4" s="542"/>
      <c r="E4" s="542"/>
      <c r="F4" s="542"/>
      <c r="G4" s="542"/>
      <c r="H4" s="542"/>
      <c r="I4" s="542"/>
      <c r="J4" s="542"/>
      <c r="K4" s="542"/>
      <c r="L4" s="542"/>
      <c r="M4" s="542"/>
      <c r="N4" s="542"/>
      <c r="O4" s="542"/>
      <c r="P4" s="542"/>
      <c r="Q4" s="542"/>
      <c r="R4" s="542"/>
      <c r="S4" s="542"/>
      <c r="T4" s="542"/>
      <c r="U4" s="542"/>
      <c r="V4" s="542"/>
      <c r="W4" s="542"/>
      <c r="X4" s="542"/>
    </row>
    <row r="5" spans="1:24" hidden="1">
      <c r="A5" s="606"/>
      <c r="B5" s="606"/>
      <c r="C5" s="606"/>
      <c r="D5" s="606"/>
      <c r="E5" s="606"/>
      <c r="F5" s="606"/>
      <c r="G5" s="606"/>
      <c r="H5" s="606"/>
      <c r="I5" s="606"/>
      <c r="J5" s="606"/>
      <c r="K5" s="606"/>
      <c r="L5" s="606"/>
      <c r="M5" s="606"/>
      <c r="N5" s="606"/>
      <c r="O5" s="606"/>
      <c r="P5" s="606"/>
      <c r="Q5" s="606"/>
      <c r="R5" s="606"/>
      <c r="S5" s="606"/>
      <c r="T5" s="606"/>
      <c r="U5" s="606"/>
      <c r="V5" s="606"/>
      <c r="W5" s="606"/>
      <c r="X5" s="606"/>
    </row>
    <row r="6" spans="1:24" s="4" customFormat="1" ht="15.75" customHeight="1">
      <c r="A6" s="736" t="s">
        <v>1034</v>
      </c>
      <c r="B6" s="732" t="s">
        <v>1035</v>
      </c>
      <c r="C6" s="732"/>
      <c r="D6" s="732"/>
      <c r="E6" s="741" t="s">
        <v>1267</v>
      </c>
      <c r="F6" s="743" t="s">
        <v>1016</v>
      </c>
      <c r="G6" s="744" t="s">
        <v>1268</v>
      </c>
      <c r="H6" s="732" t="s">
        <v>1082</v>
      </c>
      <c r="I6" s="732" t="s">
        <v>1037</v>
      </c>
      <c r="J6" s="732" t="s">
        <v>1074</v>
      </c>
      <c r="K6" s="732" t="s">
        <v>1073</v>
      </c>
      <c r="L6" s="732"/>
      <c r="M6" s="732"/>
      <c r="N6" s="732" t="s">
        <v>1038</v>
      </c>
      <c r="O6" s="732"/>
      <c r="P6" s="732" t="s">
        <v>318</v>
      </c>
      <c r="Q6" s="732"/>
      <c r="R6" s="732"/>
      <c r="S6" s="732"/>
      <c r="T6" s="732"/>
      <c r="U6" s="732" t="s">
        <v>319</v>
      </c>
      <c r="V6" s="732"/>
      <c r="W6" s="732"/>
      <c r="X6" s="732"/>
    </row>
    <row r="7" spans="1:24" s="4" customFormat="1" ht="137.44999999999999" customHeight="1">
      <c r="A7" s="736"/>
      <c r="B7" s="537" t="s">
        <v>1039</v>
      </c>
      <c r="C7" s="537" t="s">
        <v>320</v>
      </c>
      <c r="D7" s="537" t="s">
        <v>1072</v>
      </c>
      <c r="E7" s="742"/>
      <c r="F7" s="743"/>
      <c r="G7" s="744"/>
      <c r="H7" s="732"/>
      <c r="I7" s="732"/>
      <c r="J7" s="732"/>
      <c r="K7" s="537" t="s">
        <v>891</v>
      </c>
      <c r="L7" s="537" t="s">
        <v>1269</v>
      </c>
      <c r="M7" s="469" t="s">
        <v>1144</v>
      </c>
      <c r="N7" s="537" t="s">
        <v>1039</v>
      </c>
      <c r="O7" s="537" t="s">
        <v>1144</v>
      </c>
      <c r="P7" s="537" t="s">
        <v>1070</v>
      </c>
      <c r="Q7" s="537" t="s">
        <v>1229</v>
      </c>
      <c r="R7" s="537" t="s">
        <v>1105</v>
      </c>
      <c r="S7" s="537" t="s">
        <v>1106</v>
      </c>
      <c r="T7" s="537" t="s">
        <v>1107</v>
      </c>
      <c r="U7" s="537" t="s">
        <v>1070</v>
      </c>
      <c r="V7" s="537" t="s">
        <v>1104</v>
      </c>
      <c r="W7" s="537" t="s">
        <v>1102</v>
      </c>
      <c r="X7" s="537" t="s">
        <v>1103</v>
      </c>
    </row>
    <row r="8" spans="1:24" s="450" customFormat="1">
      <c r="A8" s="407" t="s">
        <v>1040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103">
        <f>B8+H8+I8+J8+K8+ГО.1.1!B8</f>
        <v>0</v>
      </c>
      <c r="O8" s="92"/>
      <c r="P8" s="92"/>
      <c r="Q8" s="92"/>
      <c r="R8" s="92"/>
      <c r="S8" s="92"/>
      <c r="T8" s="92"/>
      <c r="U8" s="92"/>
      <c r="V8" s="92"/>
      <c r="W8" s="92"/>
      <c r="X8" s="92"/>
    </row>
    <row r="9" spans="1:24" s="450" customFormat="1" ht="47.25">
      <c r="A9" s="407" t="s">
        <v>867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103">
        <f>B9+H9+I9+J9+K9+ГО.1.1!B9</f>
        <v>0</v>
      </c>
      <c r="O9" s="92"/>
      <c r="P9" s="92"/>
      <c r="Q9" s="92"/>
      <c r="R9" s="92"/>
      <c r="S9" s="92"/>
      <c r="T9" s="92"/>
      <c r="U9" s="92"/>
      <c r="V9" s="92"/>
      <c r="W9" s="92"/>
      <c r="X9" s="92"/>
    </row>
    <row r="10" spans="1:24" s="450" customFormat="1">
      <c r="A10" s="407" t="s">
        <v>1041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103">
        <f>B10+H10+I10+J10+K10+ГО.1.1!B10</f>
        <v>0</v>
      </c>
      <c r="O10" s="92"/>
      <c r="P10" s="92"/>
      <c r="Q10" s="92"/>
      <c r="R10" s="92"/>
      <c r="S10" s="92"/>
      <c r="T10" s="92"/>
      <c r="U10" s="92"/>
      <c r="V10" s="92"/>
      <c r="W10" s="92"/>
      <c r="X10" s="92"/>
    </row>
    <row r="11" spans="1:24" s="450" customFormat="1" ht="31.5">
      <c r="A11" s="407" t="s">
        <v>1042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103">
        <f>B11+H11+I11+J11+K11+ГО.1.1!B11</f>
        <v>0</v>
      </c>
      <c r="O11" s="92"/>
      <c r="P11" s="92"/>
      <c r="Q11" s="92"/>
      <c r="R11" s="92"/>
      <c r="S11" s="92"/>
      <c r="T11" s="92"/>
      <c r="U11" s="92"/>
      <c r="V11" s="92"/>
      <c r="W11" s="92"/>
      <c r="X11" s="92"/>
    </row>
    <row r="12" spans="1:24" s="450" customFormat="1">
      <c r="A12" s="407" t="s">
        <v>1043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103">
        <f>B12+H12+I12+J12+K12+ГО.1.1!B12</f>
        <v>0</v>
      </c>
      <c r="O12" s="92"/>
      <c r="P12" s="92"/>
      <c r="Q12" s="92"/>
      <c r="R12" s="92"/>
      <c r="S12" s="92"/>
      <c r="T12" s="92"/>
      <c r="U12" s="92"/>
      <c r="V12" s="92"/>
      <c r="W12" s="92"/>
      <c r="X12" s="92"/>
    </row>
    <row r="13" spans="1:24" s="450" customFormat="1">
      <c r="A13" s="407" t="s">
        <v>1044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103">
        <f>B13+H13+I13+J13+K13+ГО.1.1!B13</f>
        <v>0</v>
      </c>
      <c r="O13" s="92"/>
      <c r="P13" s="92"/>
      <c r="Q13" s="92"/>
      <c r="R13" s="92"/>
      <c r="S13" s="92"/>
      <c r="T13" s="92"/>
      <c r="U13" s="92"/>
      <c r="V13" s="92"/>
      <c r="W13" s="92"/>
      <c r="X13" s="92"/>
    </row>
    <row r="14" spans="1:24" s="450" customFormat="1">
      <c r="A14" s="407" t="s">
        <v>1045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103">
        <f>B14+H14+I14+J14+K14+ГО.1.1!B14</f>
        <v>0</v>
      </c>
      <c r="O14" s="92"/>
      <c r="P14" s="92"/>
      <c r="Q14" s="92"/>
      <c r="R14" s="92"/>
      <c r="S14" s="92"/>
      <c r="T14" s="92"/>
      <c r="U14" s="92"/>
      <c r="V14" s="92"/>
      <c r="W14" s="92"/>
      <c r="X14" s="92"/>
    </row>
    <row r="15" spans="1:24" s="450" customFormat="1">
      <c r="A15" s="407" t="s">
        <v>1046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103">
        <f>B15+H15+I15+J15+K15+ГО.1.1!B15</f>
        <v>0</v>
      </c>
      <c r="O15" s="92"/>
      <c r="P15" s="92"/>
      <c r="Q15" s="92"/>
      <c r="R15" s="92"/>
      <c r="S15" s="92"/>
      <c r="T15" s="92"/>
      <c r="U15" s="92"/>
      <c r="V15" s="92"/>
      <c r="W15" s="92"/>
      <c r="X15" s="92"/>
    </row>
    <row r="16" spans="1:24" s="450" customFormat="1">
      <c r="A16" s="407" t="s">
        <v>1047</v>
      </c>
      <c r="B16" s="103">
        <f>SUM(B17:B20)</f>
        <v>0</v>
      </c>
      <c r="C16" s="103">
        <f t="shared" ref="C16:W16" si="0">SUM(C17:C20)</f>
        <v>0</v>
      </c>
      <c r="D16" s="103">
        <f t="shared" si="0"/>
        <v>0</v>
      </c>
      <c r="E16" s="103">
        <f t="shared" si="0"/>
        <v>0</v>
      </c>
      <c r="F16" s="103">
        <f t="shared" si="0"/>
        <v>0</v>
      </c>
      <c r="G16" s="103">
        <f t="shared" si="0"/>
        <v>0</v>
      </c>
      <c r="H16" s="103">
        <f t="shared" si="0"/>
        <v>0</v>
      </c>
      <c r="I16" s="103">
        <f>SUM(I17:I20)</f>
        <v>0</v>
      </c>
      <c r="J16" s="103">
        <f t="shared" si="0"/>
        <v>0</v>
      </c>
      <c r="K16" s="103">
        <f t="shared" si="0"/>
        <v>0</v>
      </c>
      <c r="L16" s="103">
        <f t="shared" si="0"/>
        <v>0</v>
      </c>
      <c r="M16" s="103">
        <f t="shared" si="0"/>
        <v>0</v>
      </c>
      <c r="N16" s="103">
        <f t="shared" si="0"/>
        <v>0</v>
      </c>
      <c r="O16" s="103">
        <f t="shared" si="0"/>
        <v>0</v>
      </c>
      <c r="P16" s="103">
        <f t="shared" si="0"/>
        <v>0</v>
      </c>
      <c r="Q16" s="103">
        <f t="shared" si="0"/>
        <v>0</v>
      </c>
      <c r="R16" s="103">
        <f t="shared" si="0"/>
        <v>0</v>
      </c>
      <c r="S16" s="103">
        <f t="shared" si="0"/>
        <v>0</v>
      </c>
      <c r="T16" s="103">
        <f t="shared" si="0"/>
        <v>0</v>
      </c>
      <c r="U16" s="103">
        <f t="shared" si="0"/>
        <v>0</v>
      </c>
      <c r="V16" s="103">
        <f t="shared" si="0"/>
        <v>0</v>
      </c>
      <c r="W16" s="103">
        <f t="shared" si="0"/>
        <v>0</v>
      </c>
      <c r="X16" s="103">
        <f>SUM(X17:X20)</f>
        <v>0</v>
      </c>
    </row>
    <row r="17" spans="1:35" s="450" customFormat="1">
      <c r="A17" s="102" t="s">
        <v>1260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103">
        <f>B17+H17+I17+J17+K17+ГО.1.1!B17</f>
        <v>0</v>
      </c>
      <c r="O17" s="92"/>
      <c r="P17" s="92"/>
      <c r="Q17" s="92"/>
      <c r="R17" s="92"/>
      <c r="S17" s="92"/>
      <c r="T17" s="92"/>
      <c r="U17" s="92"/>
      <c r="V17" s="92"/>
      <c r="W17" s="92"/>
      <c r="X17" s="92"/>
    </row>
    <row r="18" spans="1:35" s="450" customFormat="1">
      <c r="A18" s="102" t="s">
        <v>1261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103">
        <f>B18+H18+I18+J18+K18+ГО.1.1!B18</f>
        <v>0</v>
      </c>
      <c r="O18" s="92"/>
      <c r="P18" s="92"/>
      <c r="Q18" s="92"/>
      <c r="R18" s="92"/>
      <c r="S18" s="92"/>
      <c r="T18" s="92"/>
      <c r="U18" s="92"/>
      <c r="V18" s="92"/>
      <c r="W18" s="92"/>
      <c r="X18" s="92"/>
    </row>
    <row r="19" spans="1:35" s="450" customFormat="1">
      <c r="A19" s="102" t="s">
        <v>1262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103">
        <f>B19+H19+I19+J19+K19+ГО.1.1!B19</f>
        <v>0</v>
      </c>
      <c r="O19" s="92"/>
      <c r="P19" s="92"/>
      <c r="Q19" s="92"/>
      <c r="R19" s="92"/>
      <c r="S19" s="92"/>
      <c r="T19" s="92"/>
      <c r="U19" s="92"/>
      <c r="V19" s="92"/>
      <c r="W19" s="92"/>
      <c r="X19" s="92"/>
    </row>
    <row r="20" spans="1:35" s="450" customFormat="1">
      <c r="A20" s="102" t="s">
        <v>1259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103">
        <f>B20+H20+I20+J20+K20+ГО.1.1!B20</f>
        <v>0</v>
      </c>
      <c r="O20" s="92"/>
      <c r="P20" s="92"/>
      <c r="Q20" s="92"/>
      <c r="R20" s="92"/>
      <c r="S20" s="92"/>
      <c r="T20" s="92"/>
      <c r="U20" s="92"/>
      <c r="V20" s="92"/>
      <c r="W20" s="92"/>
      <c r="X20" s="92"/>
    </row>
    <row r="21" spans="1:35" s="450" customFormat="1">
      <c r="A21" s="407" t="s">
        <v>1048</v>
      </c>
      <c r="B21" s="103">
        <f>SUM(B22:B23)</f>
        <v>0</v>
      </c>
      <c r="C21" s="103">
        <f t="shared" ref="C21:X21" si="1">SUM(C22:C23)</f>
        <v>0</v>
      </c>
      <c r="D21" s="103">
        <f t="shared" si="1"/>
        <v>0</v>
      </c>
      <c r="E21" s="103">
        <f t="shared" si="1"/>
        <v>0</v>
      </c>
      <c r="F21" s="103">
        <f t="shared" si="1"/>
        <v>0</v>
      </c>
      <c r="G21" s="103">
        <f t="shared" si="1"/>
        <v>0</v>
      </c>
      <c r="H21" s="103">
        <f t="shared" si="1"/>
        <v>0</v>
      </c>
      <c r="I21" s="103">
        <f t="shared" si="1"/>
        <v>0</v>
      </c>
      <c r="J21" s="103">
        <f t="shared" si="1"/>
        <v>0</v>
      </c>
      <c r="K21" s="103">
        <f t="shared" si="1"/>
        <v>0</v>
      </c>
      <c r="L21" s="103">
        <f t="shared" si="1"/>
        <v>0</v>
      </c>
      <c r="M21" s="103">
        <f t="shared" si="1"/>
        <v>0</v>
      </c>
      <c r="N21" s="103">
        <f t="shared" si="1"/>
        <v>0</v>
      </c>
      <c r="O21" s="103">
        <f t="shared" si="1"/>
        <v>0</v>
      </c>
      <c r="P21" s="103">
        <f t="shared" si="1"/>
        <v>0</v>
      </c>
      <c r="Q21" s="103">
        <f t="shared" si="1"/>
        <v>0</v>
      </c>
      <c r="R21" s="103">
        <f t="shared" si="1"/>
        <v>0</v>
      </c>
      <c r="S21" s="103">
        <f t="shared" si="1"/>
        <v>0</v>
      </c>
      <c r="T21" s="103">
        <f t="shared" si="1"/>
        <v>0</v>
      </c>
      <c r="U21" s="103">
        <f t="shared" si="1"/>
        <v>0</v>
      </c>
      <c r="V21" s="103">
        <f t="shared" si="1"/>
        <v>0</v>
      </c>
      <c r="W21" s="103">
        <f t="shared" si="1"/>
        <v>0</v>
      </c>
      <c r="X21" s="103">
        <f t="shared" si="1"/>
        <v>0</v>
      </c>
    </row>
    <row r="22" spans="1:35" s="450" customFormat="1">
      <c r="A22" s="102" t="s">
        <v>1258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103">
        <f>B22+H22+I22+J22+K22+ГО.1.1!B22</f>
        <v>0</v>
      </c>
      <c r="O22" s="92"/>
      <c r="P22" s="92"/>
      <c r="Q22" s="92"/>
      <c r="R22" s="92"/>
      <c r="S22" s="92"/>
      <c r="T22" s="92"/>
      <c r="U22" s="92"/>
      <c r="V22" s="92"/>
      <c r="W22" s="92"/>
      <c r="X22" s="92"/>
    </row>
    <row r="23" spans="1:35" s="450" customFormat="1">
      <c r="A23" s="102" t="s">
        <v>1257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103">
        <f>B23+H23+I23+J23+K23+ГО.1.1!B23</f>
        <v>0</v>
      </c>
      <c r="O23" s="92"/>
      <c r="P23" s="92"/>
      <c r="Q23" s="92"/>
      <c r="R23" s="92"/>
      <c r="S23" s="92"/>
      <c r="T23" s="92"/>
      <c r="U23" s="92"/>
      <c r="V23" s="92"/>
      <c r="W23" s="92"/>
      <c r="X23" s="92"/>
    </row>
    <row r="24" spans="1:35" s="450" customFormat="1" ht="31.5">
      <c r="A24" s="407" t="s">
        <v>1049</v>
      </c>
      <c r="B24" s="103">
        <f>SUM(B25:B28)</f>
        <v>0</v>
      </c>
      <c r="C24" s="103">
        <f t="shared" ref="C24:X24" si="2">SUM(C25:C28)</f>
        <v>0</v>
      </c>
      <c r="D24" s="103">
        <f t="shared" si="2"/>
        <v>0</v>
      </c>
      <c r="E24" s="103">
        <f t="shared" si="2"/>
        <v>0</v>
      </c>
      <c r="F24" s="103">
        <f t="shared" si="2"/>
        <v>0</v>
      </c>
      <c r="G24" s="103">
        <f t="shared" si="2"/>
        <v>0</v>
      </c>
      <c r="H24" s="103">
        <f t="shared" si="2"/>
        <v>0</v>
      </c>
      <c r="I24" s="103">
        <f t="shared" si="2"/>
        <v>0</v>
      </c>
      <c r="J24" s="103">
        <f t="shared" si="2"/>
        <v>0</v>
      </c>
      <c r="K24" s="103">
        <f t="shared" si="2"/>
        <v>0</v>
      </c>
      <c r="L24" s="103">
        <f t="shared" si="2"/>
        <v>0</v>
      </c>
      <c r="M24" s="103">
        <f t="shared" si="2"/>
        <v>0</v>
      </c>
      <c r="N24" s="103">
        <f t="shared" si="2"/>
        <v>0</v>
      </c>
      <c r="O24" s="103">
        <f t="shared" si="2"/>
        <v>0</v>
      </c>
      <c r="P24" s="103">
        <f t="shared" si="2"/>
        <v>0</v>
      </c>
      <c r="Q24" s="103">
        <f t="shared" si="2"/>
        <v>0</v>
      </c>
      <c r="R24" s="103">
        <f t="shared" si="2"/>
        <v>0</v>
      </c>
      <c r="S24" s="103">
        <f t="shared" si="2"/>
        <v>0</v>
      </c>
      <c r="T24" s="103">
        <f t="shared" si="2"/>
        <v>0</v>
      </c>
      <c r="U24" s="103">
        <f t="shared" si="2"/>
        <v>0</v>
      </c>
      <c r="V24" s="103">
        <f t="shared" si="2"/>
        <v>0</v>
      </c>
      <c r="W24" s="103">
        <f t="shared" si="2"/>
        <v>0</v>
      </c>
      <c r="X24" s="103">
        <f t="shared" si="2"/>
        <v>0</v>
      </c>
    </row>
    <row r="25" spans="1:35" s="450" customFormat="1">
      <c r="A25" s="407" t="s">
        <v>863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103">
        <f>B25+H25+I25+J25+K25+ГО.1.1!B25</f>
        <v>0</v>
      </c>
      <c r="O25" s="92"/>
      <c r="P25" s="92"/>
      <c r="Q25" s="92"/>
      <c r="R25" s="92"/>
      <c r="S25" s="92"/>
      <c r="T25" s="92"/>
      <c r="U25" s="92"/>
      <c r="V25" s="92"/>
      <c r="W25" s="92"/>
      <c r="X25" s="92"/>
    </row>
    <row r="26" spans="1:35" s="450" customFormat="1">
      <c r="A26" s="407" t="s">
        <v>864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103">
        <f>B26+H26+I26+J26+K26+ГО.1.1!B26</f>
        <v>0</v>
      </c>
      <c r="O26" s="92"/>
      <c r="P26" s="92"/>
      <c r="Q26" s="92"/>
      <c r="R26" s="92"/>
      <c r="S26" s="92"/>
      <c r="T26" s="92"/>
      <c r="U26" s="92"/>
      <c r="V26" s="92"/>
      <c r="W26" s="92"/>
      <c r="X26" s="92"/>
    </row>
    <row r="27" spans="1:35" s="450" customFormat="1">
      <c r="A27" s="407" t="s">
        <v>865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103">
        <f>B27+H27+I27+J27+K27+ГО.1.1!B27</f>
        <v>0</v>
      </c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470"/>
      <c r="Z27" s="470"/>
      <c r="AA27" s="470"/>
      <c r="AB27" s="470"/>
      <c r="AC27" s="470"/>
      <c r="AD27" s="470"/>
      <c r="AE27" s="470"/>
      <c r="AF27" s="470"/>
      <c r="AG27" s="470"/>
      <c r="AH27" s="470"/>
      <c r="AI27" s="470"/>
    </row>
    <row r="28" spans="1:35" s="450" customFormat="1">
      <c r="A28" s="407" t="s">
        <v>866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103">
        <f>B28+H28+I28+J28+K28+ГО.1.1!B28</f>
        <v>0</v>
      </c>
      <c r="O28" s="92"/>
      <c r="P28" s="92"/>
      <c r="Q28" s="92"/>
      <c r="R28" s="92"/>
      <c r="S28" s="92"/>
      <c r="T28" s="92"/>
      <c r="U28" s="92"/>
      <c r="V28" s="92"/>
      <c r="W28" s="92"/>
      <c r="X28" s="92"/>
    </row>
    <row r="29" spans="1:35" s="450" customFormat="1" ht="31.5">
      <c r="A29" s="407" t="s">
        <v>1050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103">
        <f>B29+H29+I29+J29+K29+ГО.1.1!B29</f>
        <v>0</v>
      </c>
      <c r="O29" s="92"/>
      <c r="P29" s="92"/>
      <c r="Q29" s="92"/>
      <c r="R29" s="92"/>
      <c r="S29" s="92"/>
      <c r="T29" s="92"/>
      <c r="U29" s="92"/>
      <c r="V29" s="92"/>
      <c r="W29" s="92"/>
      <c r="X29" s="92"/>
    </row>
    <row r="30" spans="1:35" s="450" customFormat="1" ht="31.5">
      <c r="A30" s="407" t="s">
        <v>1051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103">
        <f>B30+H30+I30+J30+K30+ГО.1.1!B30</f>
        <v>0</v>
      </c>
      <c r="O30" s="92"/>
      <c r="P30" s="92"/>
      <c r="Q30" s="92"/>
      <c r="R30" s="92"/>
      <c r="S30" s="92"/>
      <c r="T30" s="92"/>
      <c r="U30" s="92"/>
      <c r="V30" s="92"/>
      <c r="W30" s="92"/>
      <c r="X30" s="92"/>
    </row>
    <row r="31" spans="1:35" s="450" customFormat="1" ht="31.5">
      <c r="A31" s="407" t="s">
        <v>1052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103">
        <f>B31+H31+I31+J31+K31+ГО.1.1!B31</f>
        <v>0</v>
      </c>
      <c r="O31" s="92"/>
      <c r="P31" s="92"/>
      <c r="Q31" s="92"/>
      <c r="R31" s="92"/>
      <c r="S31" s="92"/>
      <c r="T31" s="92"/>
      <c r="U31" s="92"/>
      <c r="V31" s="92"/>
      <c r="W31" s="92"/>
      <c r="X31" s="92"/>
    </row>
    <row r="32" spans="1:35" s="450" customFormat="1">
      <c r="A32" s="407" t="s">
        <v>1053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103">
        <f>B32+H32+I32+J32+K32+ГО.1.1!B32</f>
        <v>0</v>
      </c>
      <c r="O32" s="92"/>
      <c r="P32" s="92"/>
      <c r="Q32" s="92"/>
      <c r="R32" s="92"/>
      <c r="S32" s="92"/>
      <c r="T32" s="92"/>
      <c r="U32" s="92"/>
      <c r="V32" s="92"/>
      <c r="W32" s="92"/>
      <c r="X32" s="92"/>
    </row>
    <row r="33" spans="1:24" s="450" customFormat="1">
      <c r="A33" s="407" t="s">
        <v>1054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103">
        <f>B33+H33+I33+J33+K33+ГО.1.1!B33</f>
        <v>0</v>
      </c>
      <c r="O33" s="92"/>
      <c r="P33" s="92"/>
      <c r="Q33" s="92"/>
      <c r="R33" s="92"/>
      <c r="S33" s="92"/>
      <c r="T33" s="92"/>
      <c r="U33" s="92"/>
      <c r="V33" s="92"/>
      <c r="W33" s="92"/>
      <c r="X33" s="92"/>
    </row>
    <row r="34" spans="1:24" s="450" customFormat="1">
      <c r="A34" s="407" t="s">
        <v>1055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103">
        <f>B34+H34+I34+J34+K34+ГО.1.1!B34</f>
        <v>0</v>
      </c>
      <c r="O34" s="92"/>
      <c r="P34" s="92"/>
      <c r="Q34" s="92"/>
      <c r="R34" s="92"/>
      <c r="S34" s="92"/>
      <c r="T34" s="92"/>
      <c r="U34" s="92"/>
      <c r="V34" s="92"/>
      <c r="W34" s="92"/>
      <c r="X34" s="92"/>
    </row>
    <row r="35" spans="1:24" s="450" customFormat="1">
      <c r="A35" s="407" t="s">
        <v>1056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103">
        <f>B35+H35+I35+J35+K35+ГО.1.1!B35</f>
        <v>0</v>
      </c>
      <c r="O35" s="92"/>
      <c r="P35" s="92"/>
      <c r="Q35" s="92"/>
      <c r="R35" s="92"/>
      <c r="S35" s="92"/>
      <c r="T35" s="92"/>
      <c r="U35" s="92"/>
      <c r="V35" s="92"/>
      <c r="W35" s="92"/>
      <c r="X35" s="92"/>
    </row>
    <row r="36" spans="1:24" s="450" customFormat="1">
      <c r="A36" s="407" t="s">
        <v>1057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103">
        <f>B36+H36+I36+J36+K36+ГО.1.1!B36</f>
        <v>0</v>
      </c>
      <c r="O36" s="92"/>
      <c r="P36" s="92"/>
      <c r="Q36" s="92"/>
      <c r="R36" s="92"/>
      <c r="S36" s="92"/>
      <c r="T36" s="92"/>
      <c r="U36" s="92"/>
      <c r="V36" s="92"/>
      <c r="W36" s="92"/>
      <c r="X36" s="92"/>
    </row>
    <row r="37" spans="1:24">
      <c r="A37" s="446" t="s">
        <v>1058</v>
      </c>
      <c r="B37" s="106">
        <f>SUM(B8,B10:B15,B16,B21,B24,B29:B36)</f>
        <v>0</v>
      </c>
      <c r="C37" s="106">
        <f t="shared" ref="C37:X37" si="3">SUM(C8,C10:C15,C16,C21,C24,C29:C36)</f>
        <v>0</v>
      </c>
      <c r="D37" s="106">
        <f t="shared" si="3"/>
        <v>0</v>
      </c>
      <c r="E37" s="106">
        <f t="shared" si="3"/>
        <v>0</v>
      </c>
      <c r="F37" s="106">
        <f t="shared" si="3"/>
        <v>0</v>
      </c>
      <c r="G37" s="106">
        <f t="shared" si="3"/>
        <v>0</v>
      </c>
      <c r="H37" s="106">
        <f t="shared" si="3"/>
        <v>0</v>
      </c>
      <c r="I37" s="106">
        <f t="shared" si="3"/>
        <v>0</v>
      </c>
      <c r="J37" s="106">
        <f t="shared" si="3"/>
        <v>0</v>
      </c>
      <c r="K37" s="106">
        <f t="shared" si="3"/>
        <v>0</v>
      </c>
      <c r="L37" s="106">
        <f t="shared" si="3"/>
        <v>0</v>
      </c>
      <c r="M37" s="106">
        <f t="shared" si="3"/>
        <v>0</v>
      </c>
      <c r="N37" s="106">
        <f t="shared" si="3"/>
        <v>0</v>
      </c>
      <c r="O37" s="106">
        <f t="shared" si="3"/>
        <v>0</v>
      </c>
      <c r="P37" s="106">
        <f t="shared" si="3"/>
        <v>0</v>
      </c>
      <c r="Q37" s="106">
        <f t="shared" si="3"/>
        <v>0</v>
      </c>
      <c r="R37" s="106">
        <f t="shared" si="3"/>
        <v>0</v>
      </c>
      <c r="S37" s="106">
        <f t="shared" si="3"/>
        <v>0</v>
      </c>
      <c r="T37" s="106">
        <f t="shared" si="3"/>
        <v>0</v>
      </c>
      <c r="U37" s="106">
        <f t="shared" si="3"/>
        <v>0</v>
      </c>
      <c r="V37" s="106">
        <f t="shared" si="3"/>
        <v>0</v>
      </c>
      <c r="W37" s="106">
        <f t="shared" si="3"/>
        <v>0</v>
      </c>
      <c r="X37" s="106">
        <f t="shared" si="3"/>
        <v>0</v>
      </c>
    </row>
    <row r="38" spans="1:24">
      <c r="A38" s="719" t="s">
        <v>1080</v>
      </c>
      <c r="B38" s="109"/>
      <c r="C38" s="729" t="s">
        <v>1078</v>
      </c>
      <c r="D38" s="730"/>
      <c r="E38" s="731"/>
      <c r="F38" s="111"/>
      <c r="G38" s="111"/>
      <c r="H38" s="729" t="s">
        <v>321</v>
      </c>
      <c r="I38" s="730"/>
      <c r="J38" s="731"/>
      <c r="K38" s="111"/>
      <c r="L38" s="111"/>
      <c r="M38" s="111"/>
    </row>
    <row r="44" spans="1:24" ht="16.5" customHeight="1"/>
  </sheetData>
  <sheetProtection algorithmName="SHA-512" hashValue="Sy4BZsOiceXM7DZeHeiTNwSdiXGVo3bwNFJyYSoZ3PNecrg5C7/txXJAN8oU15TDQ/ftC+zCvvLkdCYlAJV75w==" saltValue="HGgcL7eu+aB+Y4NZqJf+zA==" spinCount="100000" sheet="1" objects="1" scenarios="1"/>
  <mergeCells count="15">
    <mergeCell ref="K6:M6"/>
    <mergeCell ref="N6:O6"/>
    <mergeCell ref="P6:T6"/>
    <mergeCell ref="U6:X6"/>
    <mergeCell ref="B1:X1"/>
    <mergeCell ref="H6:H7"/>
    <mergeCell ref="I6:I7"/>
    <mergeCell ref="J6:J7"/>
    <mergeCell ref="C38:E38"/>
    <mergeCell ref="H38:J38"/>
    <mergeCell ref="A6:A7"/>
    <mergeCell ref="B6:D6"/>
    <mergeCell ref="E6:E7"/>
    <mergeCell ref="F6:F7"/>
    <mergeCell ref="G6:G7"/>
  </mergeCells>
  <printOptions horizontalCentered="1" verticalCentered="1"/>
  <pageMargins left="0.27559055118110237" right="0.27559055118110237" top="0.43307086614173229" bottom="0.51181102362204722" header="0.19685039370078741" footer="0.23622047244094491"/>
  <pageSetup paperSize="9" scale="30" orientation="landscape" horizontalDpi="4294967292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indexed="22"/>
  </sheetPr>
  <dimension ref="A1:D127"/>
  <sheetViews>
    <sheetView view="pageBreakPreview" topLeftCell="A109" zoomScale="70" zoomScaleNormal="100" zoomScaleSheetLayoutView="70" workbookViewId="0">
      <selection activeCell="C125" sqref="C125"/>
    </sheetView>
  </sheetViews>
  <sheetFormatPr defaultColWidth="9.140625" defaultRowHeight="15.75"/>
  <cols>
    <col min="1" max="1" width="4.85546875" style="35" bestFit="1" customWidth="1"/>
    <col min="2" max="2" width="95.28515625" style="35" customWidth="1"/>
    <col min="3" max="4" width="15.42578125" style="35" customWidth="1"/>
    <col min="5" max="16384" width="9.140625" style="35"/>
  </cols>
  <sheetData>
    <row r="1" spans="1:4">
      <c r="A1" s="123"/>
      <c r="B1" s="903" t="s">
        <v>1204</v>
      </c>
      <c r="C1" s="903"/>
      <c r="D1" s="903"/>
    </row>
    <row r="2" spans="1:4">
      <c r="A2" s="904" t="s">
        <v>1202</v>
      </c>
      <c r="B2" s="904"/>
      <c r="C2" s="904"/>
      <c r="D2" s="904"/>
    </row>
    <row r="3" spans="1:4">
      <c r="A3" s="905" t="str">
        <f>"на "&amp;Navig!B2</f>
        <v>на Наименование</v>
      </c>
      <c r="B3" s="905"/>
      <c r="C3" s="905"/>
      <c r="D3" s="905"/>
    </row>
    <row r="4" spans="1:4">
      <c r="A4" s="906" t="str">
        <f>"за "&amp;Navig!B3&amp;" година"</f>
        <v>за 2017 година</v>
      </c>
      <c r="B4" s="906"/>
      <c r="C4" s="906"/>
      <c r="D4" s="906"/>
    </row>
    <row r="5" spans="1:4">
      <c r="A5" s="124"/>
      <c r="B5" s="124"/>
      <c r="C5" s="124"/>
      <c r="D5" s="124"/>
    </row>
    <row r="6" spans="1:4" ht="47.25">
      <c r="A6" s="863"/>
      <c r="B6" s="908"/>
      <c r="C6" s="125" t="s">
        <v>512</v>
      </c>
      <c r="D6" s="125" t="s">
        <v>513</v>
      </c>
    </row>
    <row r="7" spans="1:4">
      <c r="A7" s="908">
        <v>1</v>
      </c>
      <c r="B7" s="908"/>
      <c r="C7" s="126">
        <v>2</v>
      </c>
      <c r="D7" s="126">
        <v>3</v>
      </c>
    </row>
    <row r="8" spans="1:4">
      <c r="A8" s="127" t="s">
        <v>728</v>
      </c>
      <c r="B8" s="128" t="s">
        <v>729</v>
      </c>
      <c r="C8" s="158"/>
      <c r="D8" s="158"/>
    </row>
    <row r="9" spans="1:4">
      <c r="A9" s="129" t="s">
        <v>12</v>
      </c>
      <c r="B9" s="130" t="s">
        <v>730</v>
      </c>
      <c r="C9" s="158"/>
      <c r="D9" s="158"/>
    </row>
    <row r="10" spans="1:4">
      <c r="A10" s="131" t="s">
        <v>699</v>
      </c>
      <c r="B10" s="130" t="s">
        <v>731</v>
      </c>
      <c r="C10" s="159"/>
      <c r="D10" s="159"/>
    </row>
    <row r="11" spans="1:4" ht="31.5">
      <c r="A11" s="131"/>
      <c r="B11" s="130" t="s">
        <v>142</v>
      </c>
      <c r="C11" s="159"/>
      <c r="D11" s="159"/>
    </row>
    <row r="12" spans="1:4">
      <c r="A12" s="131" t="s">
        <v>701</v>
      </c>
      <c r="B12" s="130" t="s">
        <v>732</v>
      </c>
      <c r="C12" s="159"/>
      <c r="D12" s="159"/>
    </row>
    <row r="13" spans="1:4">
      <c r="A13" s="131" t="s">
        <v>733</v>
      </c>
      <c r="B13" s="130" t="s">
        <v>734</v>
      </c>
      <c r="C13" s="159"/>
      <c r="D13" s="159"/>
    </row>
    <row r="14" spans="1:4">
      <c r="A14" s="131"/>
      <c r="B14" s="130" t="s">
        <v>735</v>
      </c>
      <c r="C14" s="159"/>
      <c r="D14" s="159"/>
    </row>
    <row r="15" spans="1:4">
      <c r="A15" s="131" t="s">
        <v>736</v>
      </c>
      <c r="B15" s="130" t="s">
        <v>737</v>
      </c>
      <c r="C15" s="159"/>
      <c r="D15" s="159"/>
    </row>
    <row r="16" spans="1:4">
      <c r="A16" s="133"/>
      <c r="B16" s="134" t="s">
        <v>738</v>
      </c>
      <c r="C16" s="135">
        <f>SUM(C10,C12:C13,C15)</f>
        <v>0</v>
      </c>
      <c r="D16" s="135">
        <f>SUM(D10,D12:D13,D15)</f>
        <v>0</v>
      </c>
    </row>
    <row r="17" spans="1:4">
      <c r="A17" s="126" t="s">
        <v>13</v>
      </c>
      <c r="B17" s="136" t="s">
        <v>1239</v>
      </c>
      <c r="C17" s="132"/>
      <c r="D17" s="132"/>
    </row>
    <row r="18" spans="1:4">
      <c r="A18" s="126" t="s">
        <v>14</v>
      </c>
      <c r="B18" s="130" t="s">
        <v>739</v>
      </c>
      <c r="C18" s="132"/>
      <c r="D18" s="132"/>
    </row>
    <row r="19" spans="1:4">
      <c r="A19" s="129" t="s">
        <v>15</v>
      </c>
      <c r="B19" s="130" t="s">
        <v>740</v>
      </c>
      <c r="C19" s="160"/>
      <c r="D19" s="160"/>
    </row>
    <row r="20" spans="1:4">
      <c r="A20" s="131" t="s">
        <v>699</v>
      </c>
      <c r="B20" s="130" t="s">
        <v>741</v>
      </c>
      <c r="C20" s="161"/>
      <c r="D20" s="161"/>
    </row>
    <row r="21" spans="1:4">
      <c r="A21" s="131" t="s">
        <v>742</v>
      </c>
      <c r="B21" s="130" t="s">
        <v>700</v>
      </c>
      <c r="C21" s="159"/>
      <c r="D21" s="159"/>
    </row>
    <row r="22" spans="1:4">
      <c r="A22" s="131" t="s">
        <v>743</v>
      </c>
      <c r="B22" s="130" t="s">
        <v>744</v>
      </c>
      <c r="C22" s="159"/>
      <c r="D22" s="159"/>
    </row>
    <row r="23" spans="1:4">
      <c r="A23" s="133"/>
      <c r="B23" s="131" t="s">
        <v>745</v>
      </c>
      <c r="C23" s="160">
        <f>SUM(C21:C22)</f>
        <v>0</v>
      </c>
      <c r="D23" s="160">
        <f>SUM(D21:D22)</f>
        <v>0</v>
      </c>
    </row>
    <row r="24" spans="1:4">
      <c r="A24" s="131" t="s">
        <v>701</v>
      </c>
      <c r="B24" s="130" t="s">
        <v>746</v>
      </c>
      <c r="C24" s="159"/>
      <c r="D24" s="159"/>
    </row>
    <row r="25" spans="1:4">
      <c r="A25" s="131" t="s">
        <v>733</v>
      </c>
      <c r="B25" s="130" t="s">
        <v>747</v>
      </c>
      <c r="C25" s="159"/>
      <c r="D25" s="159"/>
    </row>
    <row r="26" spans="1:4">
      <c r="A26" s="133"/>
      <c r="B26" s="134" t="s">
        <v>748</v>
      </c>
      <c r="C26" s="135">
        <f>SUM(C23,C24:C25)</f>
        <v>0</v>
      </c>
      <c r="D26" s="135">
        <f>SUM(D23,D24:D25)</f>
        <v>0</v>
      </c>
    </row>
    <row r="27" spans="1:4" ht="31.5">
      <c r="A27" s="129" t="s">
        <v>18</v>
      </c>
      <c r="B27" s="130" t="s">
        <v>749</v>
      </c>
      <c r="C27" s="160"/>
      <c r="D27" s="160"/>
    </row>
    <row r="28" spans="1:4">
      <c r="A28" s="131" t="s">
        <v>699</v>
      </c>
      <c r="B28" s="130" t="s">
        <v>750</v>
      </c>
      <c r="C28" s="159"/>
      <c r="D28" s="159"/>
    </row>
    <row r="29" spans="1:4">
      <c r="A29" s="131" t="s">
        <v>701</v>
      </c>
      <c r="B29" s="130" t="s">
        <v>751</v>
      </c>
      <c r="C29" s="159"/>
      <c r="D29" s="159"/>
    </row>
    <row r="30" spans="1:4">
      <c r="A30" s="129"/>
      <c r="B30" s="134" t="s">
        <v>752</v>
      </c>
      <c r="C30" s="135">
        <f>SUM(C28:C29)</f>
        <v>0</v>
      </c>
      <c r="D30" s="135">
        <f>SUM(D28:D29)</f>
        <v>0</v>
      </c>
    </row>
    <row r="31" spans="1:4">
      <c r="A31" s="129" t="s">
        <v>21</v>
      </c>
      <c r="B31" s="130" t="s">
        <v>861</v>
      </c>
      <c r="C31" s="132"/>
      <c r="D31" s="132"/>
    </row>
    <row r="32" spans="1:4">
      <c r="A32" s="129" t="s">
        <v>24</v>
      </c>
      <c r="B32" s="130" t="s">
        <v>753</v>
      </c>
      <c r="C32" s="160"/>
      <c r="D32" s="160"/>
    </row>
    <row r="33" spans="1:4">
      <c r="A33" s="131" t="s">
        <v>699</v>
      </c>
      <c r="B33" s="130" t="s">
        <v>754</v>
      </c>
      <c r="C33" s="159"/>
      <c r="D33" s="159"/>
    </row>
    <row r="34" spans="1:4">
      <c r="A34" s="131" t="s">
        <v>701</v>
      </c>
      <c r="B34" s="130" t="s">
        <v>755</v>
      </c>
      <c r="C34" s="159"/>
      <c r="D34" s="159"/>
    </row>
    <row r="35" spans="1:4">
      <c r="A35" s="131" t="s">
        <v>733</v>
      </c>
      <c r="B35" s="130" t="s">
        <v>756</v>
      </c>
      <c r="C35" s="159"/>
      <c r="D35" s="159"/>
    </row>
    <row r="36" spans="1:4">
      <c r="A36" s="131" t="s">
        <v>736</v>
      </c>
      <c r="B36" s="130" t="s">
        <v>757</v>
      </c>
      <c r="C36" s="159"/>
      <c r="D36" s="159"/>
    </row>
    <row r="37" spans="1:4">
      <c r="A37" s="137"/>
      <c r="B37" s="134" t="s">
        <v>758</v>
      </c>
      <c r="C37" s="135">
        <f>SUM(C33:C36)</f>
        <v>0</v>
      </c>
      <c r="D37" s="135">
        <f>SUM(D33:D36)</f>
        <v>0</v>
      </c>
    </row>
    <row r="38" spans="1:4">
      <c r="A38" s="129" t="s">
        <v>27</v>
      </c>
      <c r="B38" s="130" t="s">
        <v>759</v>
      </c>
      <c r="C38" s="132"/>
      <c r="D38" s="132"/>
    </row>
    <row r="39" spans="1:4" ht="31.5">
      <c r="A39" s="129"/>
      <c r="B39" s="130" t="s">
        <v>143</v>
      </c>
      <c r="C39" s="159"/>
      <c r="D39" s="159"/>
    </row>
    <row r="40" spans="1:4">
      <c r="A40" s="129" t="s">
        <v>29</v>
      </c>
      <c r="B40" s="130" t="s">
        <v>760</v>
      </c>
      <c r="C40" s="132"/>
      <c r="D40" s="132"/>
    </row>
    <row r="41" spans="1:4">
      <c r="A41" s="129" t="s">
        <v>34</v>
      </c>
      <c r="B41" s="130" t="s">
        <v>761</v>
      </c>
      <c r="C41" s="135">
        <f>C16+C17+C18+C26+C30+C31+C37+C38+C40</f>
        <v>0</v>
      </c>
      <c r="D41" s="135">
        <f>D16+D17+D18+D26+D30+D31+D37+D38+D40</f>
        <v>0</v>
      </c>
    </row>
    <row r="42" spans="1:4">
      <c r="A42" s="138" t="s">
        <v>521</v>
      </c>
      <c r="B42" s="128" t="s">
        <v>762</v>
      </c>
      <c r="C42" s="160"/>
      <c r="D42" s="160"/>
    </row>
    <row r="43" spans="1:4">
      <c r="A43" s="129" t="s">
        <v>12</v>
      </c>
      <c r="B43" s="130" t="s">
        <v>730</v>
      </c>
      <c r="C43" s="160"/>
      <c r="D43" s="160"/>
    </row>
    <row r="44" spans="1:4">
      <c r="A44" s="131" t="s">
        <v>699</v>
      </c>
      <c r="B44" s="130" t="s">
        <v>731</v>
      </c>
      <c r="C44" s="159"/>
      <c r="D44" s="159"/>
    </row>
    <row r="45" spans="1:4" ht="31.5">
      <c r="A45" s="131"/>
      <c r="B45" s="130" t="s">
        <v>142</v>
      </c>
      <c r="C45" s="159"/>
      <c r="D45" s="159"/>
    </row>
    <row r="46" spans="1:4">
      <c r="A46" s="131" t="s">
        <v>701</v>
      </c>
      <c r="B46" s="130" t="s">
        <v>732</v>
      </c>
      <c r="C46" s="159"/>
      <c r="D46" s="159"/>
    </row>
    <row r="47" spans="1:4">
      <c r="A47" s="131" t="s">
        <v>733</v>
      </c>
      <c r="B47" s="130" t="s">
        <v>734</v>
      </c>
      <c r="C47" s="159"/>
      <c r="D47" s="159"/>
    </row>
    <row r="48" spans="1:4">
      <c r="A48" s="131" t="s">
        <v>736</v>
      </c>
      <c r="B48" s="130" t="s">
        <v>737</v>
      </c>
      <c r="C48" s="159"/>
      <c r="D48" s="159"/>
    </row>
    <row r="49" spans="1:4">
      <c r="A49" s="133"/>
      <c r="B49" s="134" t="s">
        <v>763</v>
      </c>
      <c r="C49" s="135">
        <f>SUM(C44,C46:C48)</f>
        <v>0</v>
      </c>
      <c r="D49" s="135">
        <f>SUM(D44,D46:D48)</f>
        <v>0</v>
      </c>
    </row>
    <row r="50" spans="1:4">
      <c r="A50" s="137" t="s">
        <v>13</v>
      </c>
      <c r="B50" s="130" t="s">
        <v>764</v>
      </c>
      <c r="C50" s="160"/>
      <c r="D50" s="160"/>
    </row>
    <row r="51" spans="1:4">
      <c r="A51" s="131" t="s">
        <v>699</v>
      </c>
      <c r="B51" s="130" t="s">
        <v>765</v>
      </c>
      <c r="C51" s="159"/>
      <c r="D51" s="159"/>
    </row>
    <row r="52" spans="1:4">
      <c r="A52" s="133"/>
      <c r="B52" s="130" t="s">
        <v>766</v>
      </c>
      <c r="C52" s="159"/>
      <c r="D52" s="159"/>
    </row>
    <row r="53" spans="1:4">
      <c r="A53" s="133" t="s">
        <v>701</v>
      </c>
      <c r="B53" s="130" t="s">
        <v>767</v>
      </c>
      <c r="C53" s="161"/>
      <c r="D53" s="161"/>
    </row>
    <row r="54" spans="1:4">
      <c r="A54" s="133"/>
      <c r="B54" s="130" t="s">
        <v>766</v>
      </c>
      <c r="C54" s="159"/>
      <c r="D54" s="159"/>
    </row>
    <row r="55" spans="1:4">
      <c r="A55" s="139" t="s">
        <v>768</v>
      </c>
      <c r="B55" s="130" t="s">
        <v>769</v>
      </c>
      <c r="C55" s="159"/>
      <c r="D55" s="159"/>
    </row>
    <row r="56" spans="1:4">
      <c r="A56" s="139" t="s">
        <v>770</v>
      </c>
      <c r="B56" s="130" t="s">
        <v>771</v>
      </c>
      <c r="C56" s="159"/>
      <c r="D56" s="159"/>
    </row>
    <row r="57" spans="1:4">
      <c r="A57" s="140"/>
      <c r="B57" s="131" t="s">
        <v>1248</v>
      </c>
      <c r="C57" s="160">
        <f>SUM(C55:C56)</f>
        <v>0</v>
      </c>
      <c r="D57" s="160">
        <f>SUM(D55:D56)</f>
        <v>0</v>
      </c>
    </row>
    <row r="58" spans="1:4">
      <c r="A58" s="133" t="s">
        <v>733</v>
      </c>
      <c r="B58" s="130" t="s">
        <v>772</v>
      </c>
      <c r="C58" s="159"/>
      <c r="D58" s="159"/>
    </row>
    <row r="59" spans="1:4">
      <c r="A59" s="133" t="s">
        <v>736</v>
      </c>
      <c r="B59" s="130" t="s">
        <v>773</v>
      </c>
      <c r="C59" s="159"/>
      <c r="D59" s="159"/>
    </row>
    <row r="60" spans="1:4">
      <c r="A60" s="127"/>
      <c r="B60" s="134" t="s">
        <v>774</v>
      </c>
      <c r="C60" s="135">
        <f>SUM(C51,C57,C58,C59)</f>
        <v>0</v>
      </c>
      <c r="D60" s="135">
        <f>SUM(D51,D57,D58,D59)</f>
        <v>0</v>
      </c>
    </row>
    <row r="61" spans="1:4">
      <c r="A61" s="137" t="s">
        <v>14</v>
      </c>
      <c r="B61" s="140" t="s">
        <v>739</v>
      </c>
      <c r="C61" s="132"/>
      <c r="D61" s="132"/>
    </row>
    <row r="62" spans="1:4">
      <c r="A62" s="129" t="s">
        <v>15</v>
      </c>
      <c r="B62" s="130" t="s">
        <v>775</v>
      </c>
      <c r="C62" s="160"/>
      <c r="D62" s="160"/>
    </row>
    <row r="63" spans="1:4">
      <c r="A63" s="131" t="s">
        <v>699</v>
      </c>
      <c r="B63" s="130" t="s">
        <v>776</v>
      </c>
      <c r="C63" s="160"/>
      <c r="D63" s="160"/>
    </row>
    <row r="64" spans="1:4">
      <c r="A64" s="131" t="s">
        <v>742</v>
      </c>
      <c r="B64" s="130" t="s">
        <v>700</v>
      </c>
      <c r="C64" s="159"/>
      <c r="D64" s="159"/>
    </row>
    <row r="65" spans="1:4">
      <c r="A65" s="131" t="s">
        <v>743</v>
      </c>
      <c r="B65" s="130" t="s">
        <v>744</v>
      </c>
      <c r="C65" s="159"/>
      <c r="D65" s="159"/>
    </row>
    <row r="66" spans="1:4">
      <c r="A66" s="133"/>
      <c r="B66" s="131" t="s">
        <v>777</v>
      </c>
      <c r="C66" s="160">
        <f>SUM(C64:C65)</f>
        <v>0</v>
      </c>
      <c r="D66" s="160">
        <f>SUM(D64:D65)</f>
        <v>0</v>
      </c>
    </row>
    <row r="67" spans="1:4">
      <c r="A67" s="133" t="s">
        <v>701</v>
      </c>
      <c r="B67" s="130" t="s">
        <v>778</v>
      </c>
      <c r="C67" s="160"/>
      <c r="D67" s="160"/>
    </row>
    <row r="68" spans="1:4">
      <c r="A68" s="139" t="s">
        <v>768</v>
      </c>
      <c r="B68" s="130" t="s">
        <v>700</v>
      </c>
      <c r="C68" s="159"/>
      <c r="D68" s="159"/>
    </row>
    <row r="69" spans="1:4">
      <c r="A69" s="139" t="s">
        <v>770</v>
      </c>
      <c r="B69" s="130" t="s">
        <v>744</v>
      </c>
      <c r="C69" s="159"/>
      <c r="D69" s="159"/>
    </row>
    <row r="70" spans="1:4">
      <c r="A70" s="133"/>
      <c r="B70" s="131" t="s">
        <v>1248</v>
      </c>
      <c r="C70" s="160">
        <f>SUM(C68:C69)</f>
        <v>0</v>
      </c>
      <c r="D70" s="160">
        <f>SUM(D68:D69)</f>
        <v>0</v>
      </c>
    </row>
    <row r="71" spans="1:4">
      <c r="A71" s="137"/>
      <c r="B71" s="141" t="s">
        <v>748</v>
      </c>
      <c r="C71" s="135">
        <f>SUM(C66,C70)</f>
        <v>0</v>
      </c>
      <c r="D71" s="135">
        <f>SUM(D66,D70)</f>
        <v>0</v>
      </c>
    </row>
    <row r="72" spans="1:4" ht="31.5">
      <c r="A72" s="129" t="s">
        <v>18</v>
      </c>
      <c r="B72" s="130" t="s">
        <v>779</v>
      </c>
      <c r="C72" s="160"/>
      <c r="D72" s="160"/>
    </row>
    <row r="73" spans="1:4">
      <c r="A73" s="131" t="s">
        <v>699</v>
      </c>
      <c r="B73" s="140" t="s">
        <v>780</v>
      </c>
      <c r="C73" s="137"/>
      <c r="D73" s="137"/>
    </row>
    <row r="74" spans="1:4">
      <c r="A74" s="131" t="s">
        <v>742</v>
      </c>
      <c r="B74" s="130" t="s">
        <v>700</v>
      </c>
      <c r="C74" s="142"/>
      <c r="D74" s="142"/>
    </row>
    <row r="75" spans="1:4">
      <c r="A75" s="131" t="s">
        <v>743</v>
      </c>
      <c r="B75" s="130" t="s">
        <v>744</v>
      </c>
      <c r="C75" s="142"/>
      <c r="D75" s="142"/>
    </row>
    <row r="76" spans="1:4">
      <c r="A76" s="133"/>
      <c r="B76" s="131" t="s">
        <v>777</v>
      </c>
      <c r="C76" s="160">
        <f>SUM(C74:C75)</f>
        <v>0</v>
      </c>
      <c r="D76" s="160">
        <f>SUM(D74:D75)</f>
        <v>0</v>
      </c>
    </row>
    <row r="77" spans="1:4">
      <c r="A77" s="133" t="s">
        <v>701</v>
      </c>
      <c r="B77" s="130" t="s">
        <v>781</v>
      </c>
      <c r="C77" s="159"/>
      <c r="D77" s="159"/>
    </row>
    <row r="78" spans="1:4">
      <c r="A78" s="133"/>
      <c r="B78" s="134" t="s">
        <v>796</v>
      </c>
      <c r="C78" s="134">
        <f>SUM(C76,C77)</f>
        <v>0</v>
      </c>
      <c r="D78" s="134">
        <f>SUM(D76,D77)</f>
        <v>0</v>
      </c>
    </row>
    <row r="79" spans="1:4">
      <c r="A79" s="129" t="s">
        <v>21</v>
      </c>
      <c r="B79" s="130" t="s">
        <v>861</v>
      </c>
      <c r="C79" s="132"/>
      <c r="D79" s="132"/>
    </row>
    <row r="80" spans="1:4">
      <c r="A80" s="129" t="s">
        <v>24</v>
      </c>
      <c r="B80" s="130" t="s">
        <v>782</v>
      </c>
      <c r="C80" s="137"/>
      <c r="D80" s="137"/>
    </row>
    <row r="81" spans="1:4">
      <c r="A81" s="131" t="s">
        <v>699</v>
      </c>
      <c r="B81" s="130" t="s">
        <v>754</v>
      </c>
      <c r="C81" s="142"/>
      <c r="D81" s="142"/>
    </row>
    <row r="82" spans="1:4">
      <c r="A82" s="131" t="s">
        <v>701</v>
      </c>
      <c r="B82" s="130" t="s">
        <v>755</v>
      </c>
      <c r="C82" s="142"/>
      <c r="D82" s="142"/>
    </row>
    <row r="83" spans="1:4">
      <c r="A83" s="131" t="s">
        <v>733</v>
      </c>
      <c r="B83" s="130" t="s">
        <v>756</v>
      </c>
      <c r="C83" s="142"/>
      <c r="D83" s="142"/>
    </row>
    <row r="84" spans="1:4">
      <c r="A84" s="131" t="s">
        <v>736</v>
      </c>
      <c r="B84" s="130" t="s">
        <v>783</v>
      </c>
      <c r="C84" s="142"/>
      <c r="D84" s="142"/>
    </row>
    <row r="85" spans="1:4">
      <c r="A85" s="137"/>
      <c r="B85" s="134" t="s">
        <v>758</v>
      </c>
      <c r="C85" s="134">
        <f>SUM(C81:C84)</f>
        <v>0</v>
      </c>
      <c r="D85" s="134">
        <f>SUM(D81:D84)</f>
        <v>0</v>
      </c>
    </row>
    <row r="86" spans="1:4">
      <c r="A86" s="129" t="s">
        <v>27</v>
      </c>
      <c r="B86" s="130" t="s">
        <v>784</v>
      </c>
      <c r="C86" s="137"/>
      <c r="D86" s="137"/>
    </row>
    <row r="87" spans="1:4">
      <c r="A87" s="131" t="s">
        <v>699</v>
      </c>
      <c r="B87" s="130" t="s">
        <v>785</v>
      </c>
      <c r="C87" s="142"/>
      <c r="D87" s="142"/>
    </row>
    <row r="88" spans="1:4">
      <c r="A88" s="131" t="s">
        <v>701</v>
      </c>
      <c r="B88" s="130" t="s">
        <v>786</v>
      </c>
      <c r="C88" s="142"/>
      <c r="D88" s="142"/>
    </row>
    <row r="89" spans="1:4">
      <c r="A89" s="131" t="s">
        <v>733</v>
      </c>
      <c r="B89" s="130" t="s">
        <v>787</v>
      </c>
      <c r="C89" s="142"/>
      <c r="D89" s="142"/>
    </row>
    <row r="90" spans="1:4">
      <c r="A90" s="131"/>
      <c r="B90" s="134" t="s">
        <v>788</v>
      </c>
      <c r="C90" s="134">
        <f>SUM(C87:C89)</f>
        <v>0</v>
      </c>
      <c r="D90" s="134">
        <f>SUM(D87:D89)</f>
        <v>0</v>
      </c>
    </row>
    <row r="91" spans="1:4">
      <c r="A91" s="129" t="s">
        <v>29</v>
      </c>
      <c r="B91" s="130" t="s">
        <v>759</v>
      </c>
      <c r="C91" s="162"/>
      <c r="D91" s="162"/>
    </row>
    <row r="92" spans="1:4" ht="31.5">
      <c r="A92" s="129"/>
      <c r="B92" s="130" t="s">
        <v>143</v>
      </c>
      <c r="C92" s="159"/>
      <c r="D92" s="159"/>
    </row>
    <row r="93" spans="1:4">
      <c r="A93" s="129" t="s">
        <v>34</v>
      </c>
      <c r="B93" s="130" t="s">
        <v>1240</v>
      </c>
      <c r="C93" s="162"/>
      <c r="D93" s="162"/>
    </row>
    <row r="94" spans="1:4">
      <c r="A94" s="129" t="s">
        <v>1225</v>
      </c>
      <c r="B94" s="130" t="s">
        <v>1226</v>
      </c>
      <c r="C94" s="162"/>
      <c r="D94" s="162"/>
    </row>
    <row r="95" spans="1:4">
      <c r="A95" s="129" t="s">
        <v>36</v>
      </c>
      <c r="B95" s="130" t="s">
        <v>789</v>
      </c>
      <c r="C95" s="134">
        <f>SUM(C94,C93,C91,C90,C85,C79,C78,C71,C61,C60,C49)</f>
        <v>0</v>
      </c>
      <c r="D95" s="134">
        <f>SUM(D94,D93,D91,D90,D85,D79,D78,D71,D61,D60,D49)</f>
        <v>0</v>
      </c>
    </row>
    <row r="96" spans="1:4">
      <c r="A96" s="127" t="s">
        <v>790</v>
      </c>
      <c r="B96" s="128" t="s">
        <v>791</v>
      </c>
      <c r="C96" s="137"/>
      <c r="D96" s="137"/>
    </row>
    <row r="97" spans="1:4">
      <c r="A97" s="129" t="s">
        <v>12</v>
      </c>
      <c r="B97" s="130" t="s">
        <v>1241</v>
      </c>
      <c r="C97" s="135">
        <f>C41</f>
        <v>0</v>
      </c>
      <c r="D97" s="135">
        <f>D41</f>
        <v>0</v>
      </c>
    </row>
    <row r="98" spans="1:4">
      <c r="A98" s="129" t="s">
        <v>13</v>
      </c>
      <c r="B98" s="130" t="s">
        <v>1242</v>
      </c>
      <c r="C98" s="135">
        <f>C95</f>
        <v>0</v>
      </c>
      <c r="D98" s="135">
        <f>D95</f>
        <v>0</v>
      </c>
    </row>
    <row r="99" spans="1:4">
      <c r="A99" s="137" t="s">
        <v>14</v>
      </c>
      <c r="B99" s="130" t="s">
        <v>792</v>
      </c>
      <c r="C99" s="160"/>
      <c r="D99" s="160"/>
    </row>
    <row r="100" spans="1:4">
      <c r="A100" s="131" t="s">
        <v>699</v>
      </c>
      <c r="B100" s="130" t="s">
        <v>765</v>
      </c>
      <c r="C100" s="159"/>
      <c r="D100" s="159"/>
    </row>
    <row r="101" spans="1:4">
      <c r="A101" s="133"/>
      <c r="B101" s="130" t="s">
        <v>766</v>
      </c>
      <c r="C101" s="159"/>
      <c r="D101" s="159"/>
    </row>
    <row r="102" spans="1:4">
      <c r="A102" s="133" t="s">
        <v>701</v>
      </c>
      <c r="B102" s="130" t="s">
        <v>767</v>
      </c>
      <c r="C102" s="159"/>
      <c r="D102" s="159"/>
    </row>
    <row r="103" spans="1:4">
      <c r="A103" s="133"/>
      <c r="B103" s="130" t="s">
        <v>766</v>
      </c>
      <c r="C103" s="159"/>
      <c r="D103" s="159"/>
    </row>
    <row r="104" spans="1:4">
      <c r="A104" s="139" t="s">
        <v>768</v>
      </c>
      <c r="B104" s="130" t="s">
        <v>769</v>
      </c>
      <c r="C104" s="159"/>
      <c r="D104" s="159"/>
    </row>
    <row r="105" spans="1:4">
      <c r="A105" s="139" t="s">
        <v>770</v>
      </c>
      <c r="B105" s="130" t="s">
        <v>771</v>
      </c>
      <c r="C105" s="159"/>
      <c r="D105" s="159"/>
    </row>
    <row r="106" spans="1:4">
      <c r="A106" s="140"/>
      <c r="B106" s="131" t="s">
        <v>1248</v>
      </c>
      <c r="C106" s="160">
        <f>SUM(C102,C104:C105)</f>
        <v>0</v>
      </c>
      <c r="D106" s="160">
        <f>SUM(D102,D104:D105)</f>
        <v>0</v>
      </c>
    </row>
    <row r="107" spans="1:4">
      <c r="A107" s="133" t="s">
        <v>733</v>
      </c>
      <c r="B107" s="130" t="s">
        <v>772</v>
      </c>
      <c r="C107" s="159"/>
      <c r="D107" s="159"/>
    </row>
    <row r="108" spans="1:4">
      <c r="A108" s="133" t="s">
        <v>736</v>
      </c>
      <c r="B108" s="130" t="s">
        <v>773</v>
      </c>
      <c r="C108" s="159"/>
      <c r="D108" s="159"/>
    </row>
    <row r="109" spans="1:4">
      <c r="A109" s="127"/>
      <c r="B109" s="134" t="s">
        <v>793</v>
      </c>
      <c r="C109" s="135">
        <f>SUM(C100,C106,C107:C108)</f>
        <v>0</v>
      </c>
      <c r="D109" s="135">
        <f>SUM(D100,D106,D107:D108)</f>
        <v>0</v>
      </c>
    </row>
    <row r="110" spans="1:4" ht="31.5">
      <c r="A110" s="137" t="s">
        <v>15</v>
      </c>
      <c r="B110" s="130" t="s">
        <v>1243</v>
      </c>
      <c r="C110" s="132"/>
      <c r="D110" s="132"/>
    </row>
    <row r="111" spans="1:4">
      <c r="A111" s="129" t="s">
        <v>18</v>
      </c>
      <c r="B111" s="130" t="s">
        <v>784</v>
      </c>
      <c r="C111" s="160"/>
      <c r="D111" s="160"/>
    </row>
    <row r="112" spans="1:4">
      <c r="A112" s="131" t="s">
        <v>699</v>
      </c>
      <c r="B112" s="130" t="s">
        <v>794</v>
      </c>
      <c r="C112" s="159"/>
      <c r="D112" s="159"/>
    </row>
    <row r="113" spans="1:4">
      <c r="A113" s="131" t="s">
        <v>701</v>
      </c>
      <c r="B113" s="130" t="s">
        <v>786</v>
      </c>
      <c r="C113" s="159"/>
      <c r="D113" s="159"/>
    </row>
    <row r="114" spans="1:4">
      <c r="A114" s="131" t="s">
        <v>733</v>
      </c>
      <c r="B114" s="130" t="s">
        <v>795</v>
      </c>
      <c r="C114" s="159"/>
      <c r="D114" s="159"/>
    </row>
    <row r="115" spans="1:4">
      <c r="A115" s="131"/>
      <c r="B115" s="134" t="s">
        <v>796</v>
      </c>
      <c r="C115" s="135">
        <f>SUM(C112:C114)</f>
        <v>0</v>
      </c>
      <c r="D115" s="135">
        <f>SUM(D112:D114)</f>
        <v>0</v>
      </c>
    </row>
    <row r="116" spans="1:4" ht="31.5">
      <c r="A116" s="137" t="s">
        <v>21</v>
      </c>
      <c r="B116" s="130" t="s">
        <v>1244</v>
      </c>
      <c r="C116" s="132"/>
      <c r="D116" s="132"/>
    </row>
    <row r="117" spans="1:4">
      <c r="A117" s="137" t="s">
        <v>24</v>
      </c>
      <c r="B117" s="130" t="s">
        <v>797</v>
      </c>
      <c r="C117" s="132"/>
      <c r="D117" s="132"/>
    </row>
    <row r="118" spans="1:4">
      <c r="A118" s="137" t="s">
        <v>27</v>
      </c>
      <c r="B118" s="130" t="s">
        <v>798</v>
      </c>
      <c r="C118" s="132"/>
      <c r="D118" s="132"/>
    </row>
    <row r="119" spans="1:4">
      <c r="A119" s="137" t="s">
        <v>29</v>
      </c>
      <c r="B119" s="130" t="s">
        <v>799</v>
      </c>
      <c r="C119" s="135">
        <f>SUM(C97,C98,C109,C110,C115,C116,C117,C118)</f>
        <v>0</v>
      </c>
      <c r="D119" s="135">
        <f>SUM(D97,D98,D109,D110,D115,D116,D117,D118)</f>
        <v>0</v>
      </c>
    </row>
    <row r="120" spans="1:4">
      <c r="A120" s="137" t="s">
        <v>34</v>
      </c>
      <c r="B120" s="130" t="s">
        <v>800</v>
      </c>
      <c r="C120" s="132"/>
      <c r="D120" s="132"/>
    </row>
    <row r="121" spans="1:4">
      <c r="A121" s="137" t="s">
        <v>36</v>
      </c>
      <c r="B121" s="130" t="s">
        <v>801</v>
      </c>
      <c r="C121" s="132"/>
      <c r="D121" s="132"/>
    </row>
    <row r="122" spans="1:4">
      <c r="A122" s="137" t="s">
        <v>802</v>
      </c>
      <c r="B122" s="130" t="s">
        <v>803</v>
      </c>
      <c r="C122" s="135">
        <f>SUM(C120:C121)</f>
        <v>0</v>
      </c>
      <c r="D122" s="135">
        <f>SUM(D120:D121)</f>
        <v>0</v>
      </c>
    </row>
    <row r="123" spans="1:4">
      <c r="A123" s="137" t="s">
        <v>804</v>
      </c>
      <c r="B123" s="130" t="s">
        <v>805</v>
      </c>
      <c r="C123" s="132"/>
      <c r="D123" s="132"/>
    </row>
    <row r="124" spans="1:4">
      <c r="A124" s="137" t="s">
        <v>806</v>
      </c>
      <c r="B124" s="130" t="s">
        <v>807</v>
      </c>
      <c r="C124" s="132"/>
      <c r="D124" s="132"/>
    </row>
    <row r="125" spans="1:4">
      <c r="A125" s="137" t="s">
        <v>808</v>
      </c>
      <c r="B125" s="130" t="s">
        <v>809</v>
      </c>
      <c r="C125" s="135">
        <f>SUM(C119,C122:C124)</f>
        <v>0</v>
      </c>
      <c r="D125" s="135">
        <f>SUM(D119,D122:D124)</f>
        <v>0</v>
      </c>
    </row>
    <row r="126" spans="1:4" s="149" customFormat="1">
      <c r="A126" s="123"/>
      <c r="B126" s="688"/>
      <c r="C126" s="689"/>
      <c r="D126" s="689"/>
    </row>
    <row r="127" spans="1:4">
      <c r="A127" s="909" t="s">
        <v>1235</v>
      </c>
      <c r="B127" s="909"/>
      <c r="C127" s="909" t="s">
        <v>1076</v>
      </c>
      <c r="D127" s="909"/>
    </row>
  </sheetData>
  <sheetProtection algorithmName="SHA-512" hashValue="OSNClm9Q7/0toLwmOuLmrlhHydLcorhVK61w/hKLee7rANdQtezNuzQp9+oD7TOIB0ZdXM8hum98ubRdAue0VA==" saltValue="yFkzIWUQ8QSbkcFsp8R1hQ==" spinCount="100000" sheet="1" objects="1" scenarios="1"/>
  <mergeCells count="8">
    <mergeCell ref="B1:D1"/>
    <mergeCell ref="A4:D4"/>
    <mergeCell ref="A6:B6"/>
    <mergeCell ref="C127:D127"/>
    <mergeCell ref="A127:B127"/>
    <mergeCell ref="A7:B7"/>
    <mergeCell ref="A3:D3"/>
    <mergeCell ref="A2:D2"/>
  </mergeCells>
  <phoneticPr fontId="18" type="noConversion"/>
  <printOptions horizontalCentered="1" verticalCentered="1"/>
  <pageMargins left="0.31496062992125984" right="0.27559055118110237" top="0.23622047244094491" bottom="0.15748031496062992" header="0.27559055118110237" footer="0.15748031496062992"/>
  <pageSetup paperSize="9" scale="38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indexed="22"/>
  </sheetPr>
  <dimension ref="A1:D56"/>
  <sheetViews>
    <sheetView view="pageBreakPreview" topLeftCell="A13" zoomScale="70" zoomScaleNormal="100" zoomScaleSheetLayoutView="70" workbookViewId="0">
      <selection activeCell="C34" sqref="C34"/>
    </sheetView>
  </sheetViews>
  <sheetFormatPr defaultColWidth="9.140625" defaultRowHeight="15.75"/>
  <cols>
    <col min="1" max="1" width="4.7109375" style="122" bestFit="1" customWidth="1"/>
    <col min="2" max="2" width="82.42578125" style="121" customWidth="1"/>
    <col min="3" max="4" width="15" style="35" customWidth="1"/>
    <col min="5" max="16384" width="9.140625" style="35"/>
  </cols>
  <sheetData>
    <row r="1" spans="1:4">
      <c r="A1" s="189"/>
      <c r="B1" s="903" t="s">
        <v>1205</v>
      </c>
      <c r="C1" s="903"/>
      <c r="D1" s="903"/>
    </row>
    <row r="2" spans="1:4">
      <c r="A2" s="189"/>
      <c r="B2" s="912" t="s">
        <v>811</v>
      </c>
      <c r="C2" s="912"/>
      <c r="D2" s="912"/>
    </row>
    <row r="3" spans="1:4">
      <c r="A3" s="189"/>
      <c r="B3" s="911" t="str">
        <f>"на "&amp;Navig!B2</f>
        <v>на Наименование</v>
      </c>
      <c r="C3" s="911"/>
      <c r="D3" s="911"/>
    </row>
    <row r="4" spans="1:4">
      <c r="A4" s="189"/>
      <c r="B4" s="911" t="str">
        <f>"към края на "&amp;Navig!B3&amp;" година"</f>
        <v>към края на 2017 година</v>
      </c>
      <c r="C4" s="911"/>
      <c r="D4" s="911"/>
    </row>
    <row r="5" spans="1:4">
      <c r="A5" s="189"/>
      <c r="B5" s="190"/>
      <c r="C5" s="190"/>
      <c r="D5" s="190"/>
    </row>
    <row r="6" spans="1:4" ht="47.25">
      <c r="A6" s="191"/>
      <c r="B6" s="192"/>
      <c r="C6" s="193" t="s">
        <v>812</v>
      </c>
      <c r="D6" s="193" t="s">
        <v>813</v>
      </c>
    </row>
    <row r="7" spans="1:4">
      <c r="A7" s="194" t="s">
        <v>519</v>
      </c>
      <c r="B7" s="195" t="s">
        <v>814</v>
      </c>
      <c r="C7" s="196"/>
      <c r="D7" s="196"/>
    </row>
    <row r="8" spans="1:4">
      <c r="A8" s="191" t="s">
        <v>12</v>
      </c>
      <c r="B8" s="192" t="s">
        <v>815</v>
      </c>
      <c r="C8" s="197">
        <f>SUM(C9:C10)</f>
        <v>0</v>
      </c>
      <c r="D8" s="197">
        <f>SUM(D9:D10)</f>
        <v>0</v>
      </c>
    </row>
    <row r="9" spans="1:4">
      <c r="A9" s="191" t="s">
        <v>816</v>
      </c>
      <c r="B9" s="192" t="s">
        <v>817</v>
      </c>
      <c r="C9" s="120"/>
      <c r="D9" s="120"/>
    </row>
    <row r="10" spans="1:4">
      <c r="A10" s="198" t="s">
        <v>818</v>
      </c>
      <c r="B10" s="192" t="s">
        <v>819</v>
      </c>
      <c r="C10" s="120"/>
      <c r="D10" s="120"/>
    </row>
    <row r="11" spans="1:4">
      <c r="A11" s="191" t="s">
        <v>13</v>
      </c>
      <c r="B11" s="192" t="s">
        <v>820</v>
      </c>
      <c r="C11" s="120"/>
      <c r="D11" s="120"/>
    </row>
    <row r="12" spans="1:4">
      <c r="A12" s="191" t="s">
        <v>14</v>
      </c>
      <c r="B12" s="192" t="s">
        <v>821</v>
      </c>
      <c r="C12" s="197">
        <f>SUM(C13:C14)</f>
        <v>0</v>
      </c>
      <c r="D12" s="197">
        <f>SUM(D13:D14)</f>
        <v>0</v>
      </c>
    </row>
    <row r="13" spans="1:4">
      <c r="A13" s="191" t="s">
        <v>816</v>
      </c>
      <c r="B13" s="192" t="s">
        <v>817</v>
      </c>
      <c r="C13" s="120"/>
      <c r="D13" s="120"/>
    </row>
    <row r="14" spans="1:4">
      <c r="A14" s="198" t="s">
        <v>818</v>
      </c>
      <c r="B14" s="192" t="s">
        <v>822</v>
      </c>
      <c r="C14" s="120"/>
      <c r="D14" s="120"/>
    </row>
    <row r="15" spans="1:4">
      <c r="A15" s="198" t="s">
        <v>15</v>
      </c>
      <c r="B15" s="192" t="s">
        <v>823</v>
      </c>
      <c r="C15" s="120"/>
      <c r="D15" s="120"/>
    </row>
    <row r="16" spans="1:4">
      <c r="A16" s="198" t="s">
        <v>18</v>
      </c>
      <c r="B16" s="192" t="s">
        <v>824</v>
      </c>
      <c r="C16" s="120"/>
      <c r="D16" s="120"/>
    </row>
    <row r="17" spans="1:4">
      <c r="A17" s="198" t="s">
        <v>21</v>
      </c>
      <c r="B17" s="192" t="s">
        <v>825</v>
      </c>
      <c r="C17" s="120"/>
      <c r="D17" s="120"/>
    </row>
    <row r="18" spans="1:4">
      <c r="A18" s="198" t="s">
        <v>24</v>
      </c>
      <c r="B18" s="192" t="s">
        <v>826</v>
      </c>
      <c r="C18" s="120"/>
      <c r="D18" s="120"/>
    </row>
    <row r="19" spans="1:4">
      <c r="A19" s="198" t="s">
        <v>27</v>
      </c>
      <c r="B19" s="192" t="s">
        <v>827</v>
      </c>
      <c r="C19" s="120"/>
      <c r="D19" s="120"/>
    </row>
    <row r="20" spans="1:4">
      <c r="A20" s="198" t="s">
        <v>29</v>
      </c>
      <c r="B20" s="192" t="s">
        <v>828</v>
      </c>
      <c r="C20" s="120"/>
      <c r="D20" s="120"/>
    </row>
    <row r="21" spans="1:4">
      <c r="A21" s="198" t="s">
        <v>34</v>
      </c>
      <c r="B21" s="192" t="s">
        <v>829</v>
      </c>
      <c r="C21" s="120"/>
      <c r="D21" s="120"/>
    </row>
    <row r="22" spans="1:4">
      <c r="A22" s="198" t="s">
        <v>36</v>
      </c>
      <c r="B22" s="192" t="s">
        <v>830</v>
      </c>
      <c r="C22" s="120"/>
      <c r="D22" s="120"/>
    </row>
    <row r="23" spans="1:4">
      <c r="A23" s="198" t="s">
        <v>802</v>
      </c>
      <c r="B23" s="192" t="s">
        <v>831</v>
      </c>
      <c r="C23" s="120"/>
      <c r="D23" s="120"/>
    </row>
    <row r="24" spans="1:4">
      <c r="A24" s="199" t="s">
        <v>804</v>
      </c>
      <c r="B24" s="200" t="s">
        <v>839</v>
      </c>
      <c r="C24" s="197">
        <f>SUM(C8,C11,C12,C15:C23)</f>
        <v>0</v>
      </c>
      <c r="D24" s="197">
        <f>SUM(D8,D11,D12,D15:D23)</f>
        <v>0</v>
      </c>
    </row>
    <row r="25" spans="1:4">
      <c r="A25" s="191"/>
      <c r="B25" s="192" t="s">
        <v>128</v>
      </c>
      <c r="C25" s="196"/>
      <c r="D25" s="196"/>
    </row>
    <row r="26" spans="1:4">
      <c r="A26" s="194" t="s">
        <v>521</v>
      </c>
      <c r="B26" s="195" t="s">
        <v>840</v>
      </c>
      <c r="C26" s="196"/>
      <c r="D26" s="196"/>
    </row>
    <row r="27" spans="1:4">
      <c r="A27" s="191" t="s">
        <v>12</v>
      </c>
      <c r="B27" s="192" t="s">
        <v>841</v>
      </c>
      <c r="C27" s="120"/>
      <c r="D27" s="120"/>
    </row>
    <row r="28" spans="1:4">
      <c r="A28" s="191" t="s">
        <v>13</v>
      </c>
      <c r="B28" s="192" t="s">
        <v>842</v>
      </c>
      <c r="C28" s="120"/>
      <c r="D28" s="120"/>
    </row>
    <row r="29" spans="1:4">
      <c r="A29" s="191" t="s">
        <v>14</v>
      </c>
      <c r="B29" s="192" t="s">
        <v>843</v>
      </c>
      <c r="C29" s="120"/>
      <c r="D29" s="120"/>
    </row>
    <row r="30" spans="1:4">
      <c r="A30" s="191" t="s">
        <v>15</v>
      </c>
      <c r="B30" s="192" t="s">
        <v>844</v>
      </c>
      <c r="C30" s="120"/>
      <c r="D30" s="120"/>
    </row>
    <row r="31" spans="1:4">
      <c r="A31" s="191" t="s">
        <v>18</v>
      </c>
      <c r="B31" s="192" t="s">
        <v>845</v>
      </c>
      <c r="C31" s="120"/>
      <c r="D31" s="120"/>
    </row>
    <row r="32" spans="1:4">
      <c r="A32" s="191" t="s">
        <v>21</v>
      </c>
      <c r="B32" s="192" t="s">
        <v>846</v>
      </c>
      <c r="C32" s="120"/>
      <c r="D32" s="120"/>
    </row>
    <row r="33" spans="1:4">
      <c r="A33" s="191" t="s">
        <v>24</v>
      </c>
      <c r="B33" s="192" t="s">
        <v>847</v>
      </c>
      <c r="C33" s="120"/>
      <c r="D33" s="120"/>
    </row>
    <row r="34" spans="1:4">
      <c r="A34" s="201" t="s">
        <v>27</v>
      </c>
      <c r="B34" s="200" t="s">
        <v>848</v>
      </c>
      <c r="C34" s="197">
        <f>SUM(C27:C33)</f>
        <v>0</v>
      </c>
      <c r="D34" s="197">
        <f>SUM(D27:D33)</f>
        <v>0</v>
      </c>
    </row>
    <row r="35" spans="1:4">
      <c r="A35" s="191"/>
      <c r="B35" s="195"/>
      <c r="C35" s="196"/>
      <c r="D35" s="196"/>
    </row>
    <row r="36" spans="1:4">
      <c r="A36" s="194" t="s">
        <v>527</v>
      </c>
      <c r="B36" s="195" t="s">
        <v>849</v>
      </c>
      <c r="C36" s="196"/>
      <c r="D36" s="196"/>
    </row>
    <row r="37" spans="1:4">
      <c r="A37" s="191" t="s">
        <v>12</v>
      </c>
      <c r="B37" s="192" t="s">
        <v>850</v>
      </c>
      <c r="C37" s="120"/>
      <c r="D37" s="120"/>
    </row>
    <row r="38" spans="1:4">
      <c r="A38" s="191" t="s">
        <v>13</v>
      </c>
      <c r="B38" s="192" t="s">
        <v>851</v>
      </c>
      <c r="C38" s="120"/>
      <c r="D38" s="120"/>
    </row>
    <row r="39" spans="1:4">
      <c r="A39" s="191" t="s">
        <v>14</v>
      </c>
      <c r="B39" s="192" t="s">
        <v>852</v>
      </c>
      <c r="C39" s="120"/>
      <c r="D39" s="120"/>
    </row>
    <row r="40" spans="1:4">
      <c r="A40" s="191" t="s">
        <v>15</v>
      </c>
      <c r="B40" s="192" t="s">
        <v>853</v>
      </c>
      <c r="C40" s="120"/>
      <c r="D40" s="120"/>
    </row>
    <row r="41" spans="1:4">
      <c r="A41" s="191" t="s">
        <v>18</v>
      </c>
      <c r="B41" s="192" t="s">
        <v>854</v>
      </c>
      <c r="C41" s="120"/>
      <c r="D41" s="120"/>
    </row>
    <row r="42" spans="1:4">
      <c r="A42" s="191" t="s">
        <v>21</v>
      </c>
      <c r="B42" s="192" t="s">
        <v>855</v>
      </c>
      <c r="C42" s="120"/>
      <c r="D42" s="120"/>
    </row>
    <row r="43" spans="1:4">
      <c r="A43" s="191" t="s">
        <v>24</v>
      </c>
      <c r="B43" s="192" t="s">
        <v>856</v>
      </c>
      <c r="C43" s="120"/>
      <c r="D43" s="120"/>
    </row>
    <row r="44" spans="1:4">
      <c r="A44" s="201" t="s">
        <v>27</v>
      </c>
      <c r="B44" s="200" t="s">
        <v>857</v>
      </c>
      <c r="C44" s="197">
        <f>SUM(C37:C43)</f>
        <v>0</v>
      </c>
      <c r="D44" s="197">
        <f>SUM(D37:D43)</f>
        <v>0</v>
      </c>
    </row>
    <row r="45" spans="1:4">
      <c r="A45" s="191"/>
      <c r="B45" s="195"/>
      <c r="C45" s="196"/>
      <c r="D45" s="196"/>
    </row>
    <row r="46" spans="1:4">
      <c r="A46" s="194" t="s">
        <v>92</v>
      </c>
      <c r="B46" s="195" t="s">
        <v>858</v>
      </c>
      <c r="C46" s="196">
        <f>SUM(C34,C24,C44)</f>
        <v>0</v>
      </c>
      <c r="D46" s="196">
        <f>SUM(D34,D24,D44)</f>
        <v>0</v>
      </c>
    </row>
    <row r="47" spans="1:4">
      <c r="A47" s="191"/>
      <c r="B47" s="195"/>
      <c r="C47" s="196"/>
      <c r="D47" s="196"/>
    </row>
    <row r="48" spans="1:4">
      <c r="A48" s="194" t="s">
        <v>93</v>
      </c>
      <c r="B48" s="195" t="s">
        <v>859</v>
      </c>
      <c r="C48" s="120"/>
      <c r="D48" s="120"/>
    </row>
    <row r="49" spans="1:4">
      <c r="A49" s="191"/>
      <c r="B49" s="195"/>
      <c r="C49" s="196"/>
      <c r="D49" s="196"/>
    </row>
    <row r="50" spans="1:4">
      <c r="A50" s="194" t="s">
        <v>94</v>
      </c>
      <c r="B50" s="195" t="s">
        <v>860</v>
      </c>
      <c r="C50" s="202">
        <f>SUM(C48,C46)</f>
        <v>0</v>
      </c>
      <c r="D50" s="202">
        <f>SUM(D48,D46)</f>
        <v>0</v>
      </c>
    </row>
    <row r="51" spans="1:4" ht="15.75" customHeight="1">
      <c r="A51" s="189"/>
      <c r="B51" s="203"/>
      <c r="C51" s="204"/>
      <c r="D51" s="204"/>
    </row>
    <row r="52" spans="1:4" s="148" customFormat="1" ht="15.75" customHeight="1">
      <c r="A52" s="147"/>
      <c r="B52" s="685" t="s">
        <v>810</v>
      </c>
      <c r="C52" s="913" t="s">
        <v>1076</v>
      </c>
      <c r="D52" s="914"/>
    </row>
    <row r="56" spans="1:4">
      <c r="B56" s="910"/>
      <c r="C56" s="910"/>
      <c r="D56" s="910"/>
    </row>
  </sheetData>
  <sheetProtection algorithmName="SHA-512" hashValue="rbl6/xmUfANK5rMe3HTStpxh2BLzEvxPhSwdLTMayZiarcawGYvYzVHih9odojymClCO3nh4t2Ee1/ZpuN4/AQ==" saltValue="ytd7y4TfysyNOp6GYKRZPw==" spinCount="100000" sheet="1" objects="1" scenarios="1"/>
  <mergeCells count="6">
    <mergeCell ref="B1:D1"/>
    <mergeCell ref="B56:D56"/>
    <mergeCell ref="B3:D3"/>
    <mergeCell ref="B2:D2"/>
    <mergeCell ref="B4:D4"/>
    <mergeCell ref="C52:D52"/>
  </mergeCells>
  <phoneticPr fontId="17" type="noConversion"/>
  <printOptions horizontalCentered="1" verticalCentered="1"/>
  <pageMargins left="0.31496062992125984" right="0.23622047244094491" top="0.98425196850393704" bottom="0.98425196850393704" header="0.51181102362204722" footer="0.51181102362204722"/>
  <pageSetup paperSize="9" scale="84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indexed="22"/>
  </sheetPr>
  <dimension ref="A1:I31"/>
  <sheetViews>
    <sheetView view="pageBreakPreview" zoomScale="70" zoomScaleNormal="100" zoomScaleSheetLayoutView="70" workbookViewId="0">
      <selection activeCell="I10" sqref="I10"/>
    </sheetView>
  </sheetViews>
  <sheetFormatPr defaultColWidth="9.140625" defaultRowHeight="15.75"/>
  <cols>
    <col min="1" max="1" width="4.28515625" style="117" customWidth="1"/>
    <col min="2" max="2" width="46.140625" style="118" customWidth="1"/>
    <col min="3" max="3" width="21.5703125" style="119" customWidth="1"/>
    <col min="4" max="4" width="20.7109375" style="119" customWidth="1"/>
    <col min="5" max="5" width="21.28515625" style="119" customWidth="1"/>
    <col min="6" max="9" width="20.7109375" style="119" customWidth="1"/>
    <col min="10" max="16384" width="9.140625" style="114"/>
  </cols>
  <sheetData>
    <row r="1" spans="1:9">
      <c r="A1" s="205"/>
      <c r="B1" s="206"/>
      <c r="C1" s="207"/>
      <c r="D1" s="207"/>
      <c r="E1" s="918" t="s">
        <v>1206</v>
      </c>
      <c r="F1" s="918"/>
      <c r="G1" s="918"/>
      <c r="H1" s="918"/>
      <c r="I1" s="918"/>
    </row>
    <row r="2" spans="1:9">
      <c r="A2" s="205"/>
      <c r="B2" s="206"/>
      <c r="C2" s="207"/>
      <c r="D2" s="207"/>
      <c r="E2" s="207"/>
      <c r="F2" s="207"/>
      <c r="G2" s="207"/>
      <c r="H2" s="207"/>
      <c r="I2" s="207"/>
    </row>
    <row r="3" spans="1:9">
      <c r="A3" s="205"/>
      <c r="B3" s="915" t="s">
        <v>1247</v>
      </c>
      <c r="C3" s="915"/>
      <c r="D3" s="915"/>
      <c r="E3" s="915"/>
      <c r="F3" s="915"/>
      <c r="G3" s="915"/>
      <c r="H3" s="915"/>
      <c r="I3" s="915"/>
    </row>
    <row r="4" spans="1:9" ht="15.75" customHeight="1">
      <c r="A4" s="205"/>
      <c r="B4" s="206"/>
      <c r="C4" s="919" t="str">
        <f>"на "&amp;Navig!B2</f>
        <v>на Наименование</v>
      </c>
      <c r="D4" s="919"/>
      <c r="E4" s="919"/>
      <c r="F4" s="919"/>
      <c r="G4" s="919"/>
      <c r="H4" s="207"/>
      <c r="I4" s="207"/>
    </row>
    <row r="5" spans="1:9">
      <c r="A5" s="205"/>
      <c r="B5" s="206"/>
      <c r="C5" s="919" t="str">
        <f>"към края на "&amp;Navig!B3&amp;" година"</f>
        <v>към края на 2017 година</v>
      </c>
      <c r="D5" s="919"/>
      <c r="E5" s="919"/>
      <c r="F5" s="919"/>
      <c r="G5" s="919"/>
      <c r="H5" s="207"/>
      <c r="I5" s="207"/>
    </row>
    <row r="6" spans="1:9">
      <c r="A6" s="205"/>
      <c r="B6" s="206"/>
      <c r="C6" s="207"/>
      <c r="D6" s="207"/>
      <c r="E6" s="207"/>
      <c r="F6" s="207"/>
      <c r="G6" s="207"/>
      <c r="H6" s="207"/>
      <c r="I6" s="207"/>
    </row>
    <row r="7" spans="1:9" ht="63">
      <c r="A7" s="90"/>
      <c r="B7" s="90" t="s">
        <v>868</v>
      </c>
      <c r="C7" s="90" t="s">
        <v>869</v>
      </c>
      <c r="D7" s="90" t="s">
        <v>688</v>
      </c>
      <c r="E7" s="90" t="s">
        <v>689</v>
      </c>
      <c r="F7" s="90" t="s">
        <v>690</v>
      </c>
      <c r="G7" s="90" t="s">
        <v>870</v>
      </c>
      <c r="H7" s="90" t="s">
        <v>871</v>
      </c>
      <c r="I7" s="90" t="s">
        <v>53</v>
      </c>
    </row>
    <row r="8" spans="1:9">
      <c r="A8" s="90"/>
      <c r="B8" s="90">
        <v>1</v>
      </c>
      <c r="C8" s="90">
        <v>2</v>
      </c>
      <c r="D8" s="90">
        <v>3</v>
      </c>
      <c r="E8" s="90">
        <v>4</v>
      </c>
      <c r="F8" s="90">
        <v>5</v>
      </c>
      <c r="G8" s="90">
        <v>6</v>
      </c>
      <c r="H8" s="90">
        <v>7</v>
      </c>
      <c r="I8" s="90">
        <v>8</v>
      </c>
    </row>
    <row r="9" spans="1:9">
      <c r="A9" s="90"/>
      <c r="B9" s="91" t="s">
        <v>872</v>
      </c>
      <c r="C9" s="115"/>
      <c r="D9" s="115"/>
      <c r="E9" s="115"/>
      <c r="F9" s="115"/>
      <c r="G9" s="115"/>
      <c r="H9" s="115"/>
      <c r="I9" s="116">
        <f>SUM(C9:H9)</f>
        <v>0</v>
      </c>
    </row>
    <row r="10" spans="1:9">
      <c r="A10" s="90" t="s">
        <v>12</v>
      </c>
      <c r="B10" s="91" t="s">
        <v>873</v>
      </c>
      <c r="C10" s="116">
        <f>SUM(C11:C12)</f>
        <v>0</v>
      </c>
      <c r="D10" s="116">
        <f t="shared" ref="D10:H10" si="0">SUM(D11:D12)</f>
        <v>0</v>
      </c>
      <c r="E10" s="116">
        <f t="shared" si="0"/>
        <v>0</v>
      </c>
      <c r="F10" s="116">
        <f t="shared" si="0"/>
        <v>0</v>
      </c>
      <c r="G10" s="116">
        <f t="shared" si="0"/>
        <v>0</v>
      </c>
      <c r="H10" s="116">
        <f t="shared" si="0"/>
        <v>0</v>
      </c>
      <c r="I10" s="116">
        <f t="shared" ref="I10:I29" si="1">SUM(C10:H10)</f>
        <v>0</v>
      </c>
    </row>
    <row r="11" spans="1:9">
      <c r="A11" s="90" t="s">
        <v>699</v>
      </c>
      <c r="B11" s="91" t="s">
        <v>874</v>
      </c>
      <c r="C11" s="115"/>
      <c r="D11" s="115"/>
      <c r="E11" s="115"/>
      <c r="F11" s="115"/>
      <c r="G11" s="115"/>
      <c r="H11" s="115"/>
      <c r="I11" s="116">
        <f t="shared" si="1"/>
        <v>0</v>
      </c>
    </row>
    <row r="12" spans="1:9">
      <c r="A12" s="90" t="s">
        <v>701</v>
      </c>
      <c r="B12" s="91" t="s">
        <v>875</v>
      </c>
      <c r="C12" s="115"/>
      <c r="D12" s="115"/>
      <c r="E12" s="115"/>
      <c r="F12" s="115"/>
      <c r="G12" s="115"/>
      <c r="H12" s="115"/>
      <c r="I12" s="116">
        <f t="shared" si="1"/>
        <v>0</v>
      </c>
    </row>
    <row r="13" spans="1:9">
      <c r="A13" s="90" t="s">
        <v>13</v>
      </c>
      <c r="B13" s="91" t="s">
        <v>876</v>
      </c>
      <c r="C13" s="116">
        <f>SUM(C14:C15)</f>
        <v>0</v>
      </c>
      <c r="D13" s="116">
        <f t="shared" ref="D13:H13" si="2">SUM(D14:D15)</f>
        <v>0</v>
      </c>
      <c r="E13" s="116">
        <f t="shared" si="2"/>
        <v>0</v>
      </c>
      <c r="F13" s="116">
        <f t="shared" si="2"/>
        <v>0</v>
      </c>
      <c r="G13" s="116">
        <f t="shared" si="2"/>
        <v>0</v>
      </c>
      <c r="H13" s="116">
        <f t="shared" si="2"/>
        <v>0</v>
      </c>
      <c r="I13" s="116">
        <f t="shared" si="1"/>
        <v>0</v>
      </c>
    </row>
    <row r="14" spans="1:9">
      <c r="A14" s="90" t="s">
        <v>699</v>
      </c>
      <c r="B14" s="91" t="s">
        <v>874</v>
      </c>
      <c r="C14" s="115"/>
      <c r="D14" s="115"/>
      <c r="E14" s="115"/>
      <c r="F14" s="115"/>
      <c r="G14" s="115"/>
      <c r="H14" s="115"/>
      <c r="I14" s="116">
        <f t="shared" si="1"/>
        <v>0</v>
      </c>
    </row>
    <row r="15" spans="1:9">
      <c r="A15" s="90" t="s">
        <v>701</v>
      </c>
      <c r="B15" s="91" t="s">
        <v>875</v>
      </c>
      <c r="C15" s="115"/>
      <c r="D15" s="115"/>
      <c r="E15" s="115"/>
      <c r="F15" s="115"/>
      <c r="G15" s="115"/>
      <c r="H15" s="115"/>
      <c r="I15" s="116">
        <f t="shared" si="1"/>
        <v>0</v>
      </c>
    </row>
    <row r="16" spans="1:9">
      <c r="A16" s="90" t="s">
        <v>14</v>
      </c>
      <c r="B16" s="91" t="s">
        <v>877</v>
      </c>
      <c r="C16" s="115"/>
      <c r="D16" s="115"/>
      <c r="E16" s="115"/>
      <c r="F16" s="115"/>
      <c r="G16" s="115"/>
      <c r="H16" s="115"/>
      <c r="I16" s="116">
        <f t="shared" si="1"/>
        <v>0</v>
      </c>
    </row>
    <row r="17" spans="1:9">
      <c r="A17" s="90" t="s">
        <v>15</v>
      </c>
      <c r="B17" s="91" t="s">
        <v>878</v>
      </c>
      <c r="C17" s="116">
        <f>SUM(C18:C21)</f>
        <v>0</v>
      </c>
      <c r="D17" s="116">
        <f t="shared" ref="D17:H17" si="3">SUM(D18:D21)</f>
        <v>0</v>
      </c>
      <c r="E17" s="116">
        <f t="shared" si="3"/>
        <v>0</v>
      </c>
      <c r="F17" s="116">
        <f t="shared" si="3"/>
        <v>0</v>
      </c>
      <c r="G17" s="116">
        <f t="shared" si="3"/>
        <v>0</v>
      </c>
      <c r="H17" s="116">
        <f t="shared" si="3"/>
        <v>0</v>
      </c>
      <c r="I17" s="116">
        <f t="shared" si="1"/>
        <v>0</v>
      </c>
    </row>
    <row r="18" spans="1:9">
      <c r="A18" s="90" t="s">
        <v>699</v>
      </c>
      <c r="B18" s="91" t="s">
        <v>879</v>
      </c>
      <c r="C18" s="115"/>
      <c r="D18" s="115"/>
      <c r="E18" s="115"/>
      <c r="F18" s="115"/>
      <c r="G18" s="115"/>
      <c r="H18" s="115"/>
      <c r="I18" s="116">
        <f t="shared" si="1"/>
        <v>0</v>
      </c>
    </row>
    <row r="19" spans="1:9">
      <c r="A19" s="90" t="s">
        <v>701</v>
      </c>
      <c r="B19" s="91" t="s">
        <v>880</v>
      </c>
      <c r="C19" s="115"/>
      <c r="D19" s="115"/>
      <c r="E19" s="115"/>
      <c r="F19" s="115"/>
      <c r="G19" s="115"/>
      <c r="H19" s="115"/>
      <c r="I19" s="116">
        <f t="shared" si="1"/>
        <v>0</v>
      </c>
    </row>
    <row r="20" spans="1:9">
      <c r="A20" s="90" t="s">
        <v>733</v>
      </c>
      <c r="B20" s="91" t="s">
        <v>881</v>
      </c>
      <c r="C20" s="115"/>
      <c r="D20" s="115"/>
      <c r="E20" s="115"/>
      <c r="F20" s="115"/>
      <c r="G20" s="115"/>
      <c r="H20" s="115"/>
      <c r="I20" s="116">
        <f t="shared" si="1"/>
        <v>0</v>
      </c>
    </row>
    <row r="21" spans="1:9">
      <c r="A21" s="90" t="s">
        <v>736</v>
      </c>
      <c r="B21" s="91" t="s">
        <v>120</v>
      </c>
      <c r="C21" s="115"/>
      <c r="D21" s="115"/>
      <c r="E21" s="115"/>
      <c r="F21" s="115"/>
      <c r="G21" s="115"/>
      <c r="H21" s="115"/>
      <c r="I21" s="116">
        <f t="shared" si="1"/>
        <v>0</v>
      </c>
    </row>
    <row r="22" spans="1:9">
      <c r="A22" s="90" t="s">
        <v>18</v>
      </c>
      <c r="B22" s="91" t="s">
        <v>882</v>
      </c>
      <c r="C22" s="115"/>
      <c r="D22" s="115"/>
      <c r="E22" s="115"/>
      <c r="F22" s="115"/>
      <c r="G22" s="115"/>
      <c r="H22" s="115"/>
      <c r="I22" s="116">
        <f t="shared" si="1"/>
        <v>0</v>
      </c>
    </row>
    <row r="23" spans="1:9" ht="31.5">
      <c r="A23" s="90" t="s">
        <v>21</v>
      </c>
      <c r="B23" s="91" t="s">
        <v>883</v>
      </c>
      <c r="C23" s="116">
        <f>SUM(C24:C25)</f>
        <v>0</v>
      </c>
      <c r="D23" s="116">
        <f t="shared" ref="D23:H23" si="4">SUM(D24:D25)</f>
        <v>0</v>
      </c>
      <c r="E23" s="116">
        <f t="shared" si="4"/>
        <v>0</v>
      </c>
      <c r="F23" s="116">
        <f t="shared" si="4"/>
        <v>0</v>
      </c>
      <c r="G23" s="116">
        <f t="shared" si="4"/>
        <v>0</v>
      </c>
      <c r="H23" s="116">
        <f t="shared" si="4"/>
        <v>0</v>
      </c>
      <c r="I23" s="116">
        <f t="shared" si="1"/>
        <v>0</v>
      </c>
    </row>
    <row r="24" spans="1:9">
      <c r="A24" s="90" t="s">
        <v>699</v>
      </c>
      <c r="B24" s="91" t="s">
        <v>874</v>
      </c>
      <c r="C24" s="115"/>
      <c r="D24" s="115"/>
      <c r="E24" s="115"/>
      <c r="F24" s="115"/>
      <c r="G24" s="115"/>
      <c r="H24" s="115"/>
      <c r="I24" s="116">
        <f t="shared" si="1"/>
        <v>0</v>
      </c>
    </row>
    <row r="25" spans="1:9">
      <c r="A25" s="90" t="s">
        <v>701</v>
      </c>
      <c r="B25" s="91" t="s">
        <v>884</v>
      </c>
      <c r="C25" s="115"/>
      <c r="D25" s="115"/>
      <c r="E25" s="115"/>
      <c r="F25" s="115"/>
      <c r="G25" s="115"/>
      <c r="H25" s="115"/>
      <c r="I25" s="116">
        <f t="shared" si="1"/>
        <v>0</v>
      </c>
    </row>
    <row r="26" spans="1:9">
      <c r="A26" s="90" t="s">
        <v>24</v>
      </c>
      <c r="B26" s="91" t="s">
        <v>885</v>
      </c>
      <c r="C26" s="115"/>
      <c r="D26" s="115"/>
      <c r="E26" s="115"/>
      <c r="F26" s="115"/>
      <c r="G26" s="115"/>
      <c r="H26" s="115"/>
      <c r="I26" s="116">
        <f t="shared" si="1"/>
        <v>0</v>
      </c>
    </row>
    <row r="27" spans="1:9">
      <c r="A27" s="90" t="s">
        <v>27</v>
      </c>
      <c r="B27" s="91" t="s">
        <v>886</v>
      </c>
      <c r="C27" s="115"/>
      <c r="D27" s="115"/>
      <c r="E27" s="115"/>
      <c r="F27" s="115"/>
      <c r="G27" s="115"/>
      <c r="H27" s="115"/>
      <c r="I27" s="116">
        <f t="shared" si="1"/>
        <v>0</v>
      </c>
    </row>
    <row r="28" spans="1:9">
      <c r="A28" s="90" t="s">
        <v>29</v>
      </c>
      <c r="B28" s="91" t="s">
        <v>887</v>
      </c>
      <c r="C28" s="115"/>
      <c r="D28" s="115"/>
      <c r="E28" s="115"/>
      <c r="F28" s="115"/>
      <c r="G28" s="115"/>
      <c r="H28" s="115"/>
      <c r="I28" s="116">
        <f t="shared" si="1"/>
        <v>0</v>
      </c>
    </row>
    <row r="29" spans="1:9">
      <c r="A29" s="90"/>
      <c r="B29" s="91" t="s">
        <v>888</v>
      </c>
      <c r="C29" s="116">
        <f>SUM(C9,C10,C13,C17,C16,C22,C23,C26:C28)</f>
        <v>0</v>
      </c>
      <c r="D29" s="116">
        <f t="shared" ref="D29:H29" si="5">SUM(D9,D10,D13,D17,D16,D22,D23,D26:D28)</f>
        <v>0</v>
      </c>
      <c r="E29" s="116">
        <f t="shared" si="5"/>
        <v>0</v>
      </c>
      <c r="F29" s="116">
        <f t="shared" si="5"/>
        <v>0</v>
      </c>
      <c r="G29" s="116">
        <f t="shared" si="5"/>
        <v>0</v>
      </c>
      <c r="H29" s="116">
        <f t="shared" si="5"/>
        <v>0</v>
      </c>
      <c r="I29" s="116">
        <f t="shared" si="1"/>
        <v>0</v>
      </c>
    </row>
    <row r="30" spans="1:9">
      <c r="A30" s="205"/>
      <c r="B30" s="206"/>
      <c r="C30" s="207"/>
      <c r="D30" s="207"/>
      <c r="E30" s="207"/>
      <c r="F30" s="207"/>
      <c r="G30" s="207"/>
      <c r="H30" s="207"/>
      <c r="I30" s="207"/>
    </row>
    <row r="31" spans="1:9" s="146" customFormat="1">
      <c r="A31" s="208"/>
      <c r="B31" s="683" t="s">
        <v>1077</v>
      </c>
      <c r="C31" s="916" t="s">
        <v>1078</v>
      </c>
      <c r="D31" s="917"/>
      <c r="E31" s="208"/>
      <c r="F31" s="208"/>
      <c r="G31" s="916" t="s">
        <v>889</v>
      </c>
      <c r="H31" s="917"/>
      <c r="I31" s="208"/>
    </row>
  </sheetData>
  <sheetProtection algorithmName="SHA-512" hashValue="rWY0UY8TGaWlB/JTdhVf84w3PqMkT6+yc8u2l72mRIfI9DAiNUKrEdP2/93cmYW/pyD1L6oeVX+MiITZcYlxsw==" saltValue="UEL512ET0ljZa4/EBtw5tg==" spinCount="100000" sheet="1" objects="1" scenarios="1"/>
  <mergeCells count="6">
    <mergeCell ref="B3:I3"/>
    <mergeCell ref="G31:H31"/>
    <mergeCell ref="E1:I1"/>
    <mergeCell ref="C4:G4"/>
    <mergeCell ref="C5:G5"/>
    <mergeCell ref="C31:D31"/>
  </mergeCells>
  <phoneticPr fontId="13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7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R101"/>
  <sheetViews>
    <sheetView view="pageBreakPreview" topLeftCell="A10" zoomScale="55" zoomScaleNormal="55" zoomScaleSheetLayoutView="55" workbookViewId="0">
      <selection activeCell="F46" sqref="F46:F49"/>
    </sheetView>
  </sheetViews>
  <sheetFormatPr defaultRowHeight="12.75"/>
  <cols>
    <col min="1" max="1" width="9.140625" style="517"/>
    <col min="2" max="2" width="49.85546875" style="517" customWidth="1"/>
    <col min="3" max="18" width="14.140625" style="517" customWidth="1"/>
    <col min="19" max="257" width="9.140625" style="517"/>
    <col min="258" max="258" width="49.85546875" style="517" customWidth="1"/>
    <col min="259" max="274" width="14.140625" style="517" customWidth="1"/>
    <col min="275" max="513" width="9.140625" style="517"/>
    <col min="514" max="514" width="49.85546875" style="517" customWidth="1"/>
    <col min="515" max="530" width="14.140625" style="517" customWidth="1"/>
    <col min="531" max="769" width="9.140625" style="517"/>
    <col min="770" max="770" width="49.85546875" style="517" customWidth="1"/>
    <col min="771" max="786" width="14.140625" style="517" customWidth="1"/>
    <col min="787" max="1025" width="9.140625" style="517"/>
    <col min="1026" max="1026" width="49.85546875" style="517" customWidth="1"/>
    <col min="1027" max="1042" width="14.140625" style="517" customWidth="1"/>
    <col min="1043" max="1281" width="9.140625" style="517"/>
    <col min="1282" max="1282" width="49.85546875" style="517" customWidth="1"/>
    <col min="1283" max="1298" width="14.140625" style="517" customWidth="1"/>
    <col min="1299" max="1537" width="9.140625" style="517"/>
    <col min="1538" max="1538" width="49.85546875" style="517" customWidth="1"/>
    <col min="1539" max="1554" width="14.140625" style="517" customWidth="1"/>
    <col min="1555" max="1793" width="9.140625" style="517"/>
    <col min="1794" max="1794" width="49.85546875" style="517" customWidth="1"/>
    <col min="1795" max="1810" width="14.140625" style="517" customWidth="1"/>
    <col min="1811" max="2049" width="9.140625" style="517"/>
    <col min="2050" max="2050" width="49.85546875" style="517" customWidth="1"/>
    <col min="2051" max="2066" width="14.140625" style="517" customWidth="1"/>
    <col min="2067" max="2305" width="9.140625" style="517"/>
    <col min="2306" max="2306" width="49.85546875" style="517" customWidth="1"/>
    <col min="2307" max="2322" width="14.140625" style="517" customWidth="1"/>
    <col min="2323" max="2561" width="9.140625" style="517"/>
    <col min="2562" max="2562" width="49.85546875" style="517" customWidth="1"/>
    <col min="2563" max="2578" width="14.140625" style="517" customWidth="1"/>
    <col min="2579" max="2817" width="9.140625" style="517"/>
    <col min="2818" max="2818" width="49.85546875" style="517" customWidth="1"/>
    <col min="2819" max="2834" width="14.140625" style="517" customWidth="1"/>
    <col min="2835" max="3073" width="9.140625" style="517"/>
    <col min="3074" max="3074" width="49.85546875" style="517" customWidth="1"/>
    <col min="3075" max="3090" width="14.140625" style="517" customWidth="1"/>
    <col min="3091" max="3329" width="9.140625" style="517"/>
    <col min="3330" max="3330" width="49.85546875" style="517" customWidth="1"/>
    <col min="3331" max="3346" width="14.140625" style="517" customWidth="1"/>
    <col min="3347" max="3585" width="9.140625" style="517"/>
    <col min="3586" max="3586" width="49.85546875" style="517" customWidth="1"/>
    <col min="3587" max="3602" width="14.140625" style="517" customWidth="1"/>
    <col min="3603" max="3841" width="9.140625" style="517"/>
    <col min="3842" max="3842" width="49.85546875" style="517" customWidth="1"/>
    <col min="3843" max="3858" width="14.140625" style="517" customWidth="1"/>
    <col min="3859" max="4097" width="9.140625" style="517"/>
    <col min="4098" max="4098" width="49.85546875" style="517" customWidth="1"/>
    <col min="4099" max="4114" width="14.140625" style="517" customWidth="1"/>
    <col min="4115" max="4353" width="9.140625" style="517"/>
    <col min="4354" max="4354" width="49.85546875" style="517" customWidth="1"/>
    <col min="4355" max="4370" width="14.140625" style="517" customWidth="1"/>
    <col min="4371" max="4609" width="9.140625" style="517"/>
    <col min="4610" max="4610" width="49.85546875" style="517" customWidth="1"/>
    <col min="4611" max="4626" width="14.140625" style="517" customWidth="1"/>
    <col min="4627" max="4865" width="9.140625" style="517"/>
    <col min="4866" max="4866" width="49.85546875" style="517" customWidth="1"/>
    <col min="4867" max="4882" width="14.140625" style="517" customWidth="1"/>
    <col min="4883" max="5121" width="9.140625" style="517"/>
    <col min="5122" max="5122" width="49.85546875" style="517" customWidth="1"/>
    <col min="5123" max="5138" width="14.140625" style="517" customWidth="1"/>
    <col min="5139" max="5377" width="9.140625" style="517"/>
    <col min="5378" max="5378" width="49.85546875" style="517" customWidth="1"/>
    <col min="5379" max="5394" width="14.140625" style="517" customWidth="1"/>
    <col min="5395" max="5633" width="9.140625" style="517"/>
    <col min="5634" max="5634" width="49.85546875" style="517" customWidth="1"/>
    <col min="5635" max="5650" width="14.140625" style="517" customWidth="1"/>
    <col min="5651" max="5889" width="9.140625" style="517"/>
    <col min="5890" max="5890" width="49.85546875" style="517" customWidth="1"/>
    <col min="5891" max="5906" width="14.140625" style="517" customWidth="1"/>
    <col min="5907" max="6145" width="9.140625" style="517"/>
    <col min="6146" max="6146" width="49.85546875" style="517" customWidth="1"/>
    <col min="6147" max="6162" width="14.140625" style="517" customWidth="1"/>
    <col min="6163" max="6401" width="9.140625" style="517"/>
    <col min="6402" max="6402" width="49.85546875" style="517" customWidth="1"/>
    <col min="6403" max="6418" width="14.140625" style="517" customWidth="1"/>
    <col min="6419" max="6657" width="9.140625" style="517"/>
    <col min="6658" max="6658" width="49.85546875" style="517" customWidth="1"/>
    <col min="6659" max="6674" width="14.140625" style="517" customWidth="1"/>
    <col min="6675" max="6913" width="9.140625" style="517"/>
    <col min="6914" max="6914" width="49.85546875" style="517" customWidth="1"/>
    <col min="6915" max="6930" width="14.140625" style="517" customWidth="1"/>
    <col min="6931" max="7169" width="9.140625" style="517"/>
    <col min="7170" max="7170" width="49.85546875" style="517" customWidth="1"/>
    <col min="7171" max="7186" width="14.140625" style="517" customWidth="1"/>
    <col min="7187" max="7425" width="9.140625" style="517"/>
    <col min="7426" max="7426" width="49.85546875" style="517" customWidth="1"/>
    <col min="7427" max="7442" width="14.140625" style="517" customWidth="1"/>
    <col min="7443" max="7681" width="9.140625" style="517"/>
    <col min="7682" max="7682" width="49.85546875" style="517" customWidth="1"/>
    <col min="7683" max="7698" width="14.140625" style="517" customWidth="1"/>
    <col min="7699" max="7937" width="9.140625" style="517"/>
    <col min="7938" max="7938" width="49.85546875" style="517" customWidth="1"/>
    <col min="7939" max="7954" width="14.140625" style="517" customWidth="1"/>
    <col min="7955" max="8193" width="9.140625" style="517"/>
    <col min="8194" max="8194" width="49.85546875" style="517" customWidth="1"/>
    <col min="8195" max="8210" width="14.140625" style="517" customWidth="1"/>
    <col min="8211" max="8449" width="9.140625" style="517"/>
    <col min="8450" max="8450" width="49.85546875" style="517" customWidth="1"/>
    <col min="8451" max="8466" width="14.140625" style="517" customWidth="1"/>
    <col min="8467" max="8705" width="9.140625" style="517"/>
    <col min="8706" max="8706" width="49.85546875" style="517" customWidth="1"/>
    <col min="8707" max="8722" width="14.140625" style="517" customWidth="1"/>
    <col min="8723" max="8961" width="9.140625" style="517"/>
    <col min="8962" max="8962" width="49.85546875" style="517" customWidth="1"/>
    <col min="8963" max="8978" width="14.140625" style="517" customWidth="1"/>
    <col min="8979" max="9217" width="9.140625" style="517"/>
    <col min="9218" max="9218" width="49.85546875" style="517" customWidth="1"/>
    <col min="9219" max="9234" width="14.140625" style="517" customWidth="1"/>
    <col min="9235" max="9473" width="9.140625" style="517"/>
    <col min="9474" max="9474" width="49.85546875" style="517" customWidth="1"/>
    <col min="9475" max="9490" width="14.140625" style="517" customWidth="1"/>
    <col min="9491" max="9729" width="9.140625" style="517"/>
    <col min="9730" max="9730" width="49.85546875" style="517" customWidth="1"/>
    <col min="9731" max="9746" width="14.140625" style="517" customWidth="1"/>
    <col min="9747" max="9985" width="9.140625" style="517"/>
    <col min="9986" max="9986" width="49.85546875" style="517" customWidth="1"/>
    <col min="9987" max="10002" width="14.140625" style="517" customWidth="1"/>
    <col min="10003" max="10241" width="9.140625" style="517"/>
    <col min="10242" max="10242" width="49.85546875" style="517" customWidth="1"/>
    <col min="10243" max="10258" width="14.140625" style="517" customWidth="1"/>
    <col min="10259" max="10497" width="9.140625" style="517"/>
    <col min="10498" max="10498" width="49.85546875" style="517" customWidth="1"/>
    <col min="10499" max="10514" width="14.140625" style="517" customWidth="1"/>
    <col min="10515" max="10753" width="9.140625" style="517"/>
    <col min="10754" max="10754" width="49.85546875" style="517" customWidth="1"/>
    <col min="10755" max="10770" width="14.140625" style="517" customWidth="1"/>
    <col min="10771" max="11009" width="9.140625" style="517"/>
    <col min="11010" max="11010" width="49.85546875" style="517" customWidth="1"/>
    <col min="11011" max="11026" width="14.140625" style="517" customWidth="1"/>
    <col min="11027" max="11265" width="9.140625" style="517"/>
    <col min="11266" max="11266" width="49.85546875" style="517" customWidth="1"/>
    <col min="11267" max="11282" width="14.140625" style="517" customWidth="1"/>
    <col min="11283" max="11521" width="9.140625" style="517"/>
    <col min="11522" max="11522" width="49.85546875" style="517" customWidth="1"/>
    <col min="11523" max="11538" width="14.140625" style="517" customWidth="1"/>
    <col min="11539" max="11777" width="9.140625" style="517"/>
    <col min="11778" max="11778" width="49.85546875" style="517" customWidth="1"/>
    <col min="11779" max="11794" width="14.140625" style="517" customWidth="1"/>
    <col min="11795" max="12033" width="9.140625" style="517"/>
    <col min="12034" max="12034" width="49.85546875" style="517" customWidth="1"/>
    <col min="12035" max="12050" width="14.140625" style="517" customWidth="1"/>
    <col min="12051" max="12289" width="9.140625" style="517"/>
    <col min="12290" max="12290" width="49.85546875" style="517" customWidth="1"/>
    <col min="12291" max="12306" width="14.140625" style="517" customWidth="1"/>
    <col min="12307" max="12545" width="9.140625" style="517"/>
    <col min="12546" max="12546" width="49.85546875" style="517" customWidth="1"/>
    <col min="12547" max="12562" width="14.140625" style="517" customWidth="1"/>
    <col min="12563" max="12801" width="9.140625" style="517"/>
    <col min="12802" max="12802" width="49.85546875" style="517" customWidth="1"/>
    <col min="12803" max="12818" width="14.140625" style="517" customWidth="1"/>
    <col min="12819" max="13057" width="9.140625" style="517"/>
    <col min="13058" max="13058" width="49.85546875" style="517" customWidth="1"/>
    <col min="13059" max="13074" width="14.140625" style="517" customWidth="1"/>
    <col min="13075" max="13313" width="9.140625" style="517"/>
    <col min="13314" max="13314" width="49.85546875" style="517" customWidth="1"/>
    <col min="13315" max="13330" width="14.140625" style="517" customWidth="1"/>
    <col min="13331" max="13569" width="9.140625" style="517"/>
    <col min="13570" max="13570" width="49.85546875" style="517" customWidth="1"/>
    <col min="13571" max="13586" width="14.140625" style="517" customWidth="1"/>
    <col min="13587" max="13825" width="9.140625" style="517"/>
    <col min="13826" max="13826" width="49.85546875" style="517" customWidth="1"/>
    <col min="13827" max="13842" width="14.140625" style="517" customWidth="1"/>
    <col min="13843" max="14081" width="9.140625" style="517"/>
    <col min="14082" max="14082" width="49.85546875" style="517" customWidth="1"/>
    <col min="14083" max="14098" width="14.140625" style="517" customWidth="1"/>
    <col min="14099" max="14337" width="9.140625" style="517"/>
    <col min="14338" max="14338" width="49.85546875" style="517" customWidth="1"/>
    <col min="14339" max="14354" width="14.140625" style="517" customWidth="1"/>
    <col min="14355" max="14593" width="9.140625" style="517"/>
    <col min="14594" max="14594" width="49.85546875" style="517" customWidth="1"/>
    <col min="14595" max="14610" width="14.140625" style="517" customWidth="1"/>
    <col min="14611" max="14849" width="9.140625" style="517"/>
    <col min="14850" max="14850" width="49.85546875" style="517" customWidth="1"/>
    <col min="14851" max="14866" width="14.140625" style="517" customWidth="1"/>
    <col min="14867" max="15105" width="9.140625" style="517"/>
    <col min="15106" max="15106" width="49.85546875" style="517" customWidth="1"/>
    <col min="15107" max="15122" width="14.140625" style="517" customWidth="1"/>
    <col min="15123" max="15361" width="9.140625" style="517"/>
    <col min="15362" max="15362" width="49.85546875" style="517" customWidth="1"/>
    <col min="15363" max="15378" width="14.140625" style="517" customWidth="1"/>
    <col min="15379" max="15617" width="9.140625" style="517"/>
    <col min="15618" max="15618" width="49.85546875" style="517" customWidth="1"/>
    <col min="15619" max="15634" width="14.140625" style="517" customWidth="1"/>
    <col min="15635" max="15873" width="9.140625" style="517"/>
    <col min="15874" max="15874" width="49.85546875" style="517" customWidth="1"/>
    <col min="15875" max="15890" width="14.140625" style="517" customWidth="1"/>
    <col min="15891" max="16129" width="9.140625" style="517"/>
    <col min="16130" max="16130" width="49.85546875" style="517" customWidth="1"/>
    <col min="16131" max="16146" width="14.140625" style="517" customWidth="1"/>
    <col min="16147" max="16384" width="9.140625" style="517"/>
  </cols>
  <sheetData>
    <row r="1" spans="1:18" ht="15.75">
      <c r="A1" s="665" t="str">
        <f>"застраховател: "&amp;Navig!B2</f>
        <v>застраховател: Наименование</v>
      </c>
      <c r="B1" s="665"/>
      <c r="C1" s="653"/>
      <c r="D1" s="653"/>
      <c r="E1" s="653"/>
      <c r="F1" s="653"/>
      <c r="G1" s="653"/>
      <c r="H1" s="653"/>
      <c r="I1" s="653"/>
      <c r="J1" s="653"/>
      <c r="K1" s="653"/>
      <c r="L1" s="653"/>
      <c r="M1" s="653"/>
      <c r="N1" s="653"/>
      <c r="O1" s="653"/>
      <c r="P1" s="653"/>
      <c r="Q1" s="653"/>
      <c r="R1" s="653"/>
    </row>
    <row r="2" spans="1:18">
      <c r="A2" s="982" t="str">
        <f>"Справка за движението на собствените активи към 31.12."&amp;Navig!B3&amp;" година"</f>
        <v>Справка за движението на собствените активи към 31.12.2017 година</v>
      </c>
      <c r="B2" s="983"/>
      <c r="C2" s="983"/>
      <c r="D2" s="983"/>
      <c r="E2" s="983"/>
      <c r="F2" s="983"/>
      <c r="G2" s="983"/>
      <c r="H2" s="983"/>
      <c r="I2" s="983"/>
      <c r="J2" s="983"/>
      <c r="K2" s="983"/>
      <c r="L2" s="983"/>
      <c r="M2" s="983"/>
      <c r="N2" s="983"/>
      <c r="O2" s="983"/>
      <c r="P2" s="983"/>
      <c r="Q2" s="983"/>
      <c r="R2" s="984"/>
    </row>
    <row r="3" spans="1:18">
      <c r="A3" s="985"/>
      <c r="B3" s="986"/>
      <c r="C3" s="986"/>
      <c r="D3" s="986"/>
      <c r="E3" s="986"/>
      <c r="F3" s="986"/>
      <c r="G3" s="986"/>
      <c r="H3" s="986"/>
      <c r="I3" s="986"/>
      <c r="J3" s="986"/>
      <c r="K3" s="986"/>
      <c r="L3" s="986"/>
      <c r="M3" s="986"/>
      <c r="N3" s="986"/>
      <c r="O3" s="986"/>
      <c r="P3" s="986"/>
      <c r="Q3" s="986"/>
      <c r="R3" s="987"/>
    </row>
    <row r="4" spans="1:18">
      <c r="A4" s="985"/>
      <c r="B4" s="986"/>
      <c r="C4" s="986"/>
      <c r="D4" s="986"/>
      <c r="E4" s="986"/>
      <c r="F4" s="986"/>
      <c r="G4" s="986"/>
      <c r="H4" s="986"/>
      <c r="I4" s="986"/>
      <c r="J4" s="986"/>
      <c r="K4" s="986"/>
      <c r="L4" s="986"/>
      <c r="M4" s="986"/>
      <c r="N4" s="986"/>
      <c r="O4" s="986"/>
      <c r="P4" s="986"/>
      <c r="Q4" s="986"/>
      <c r="R4" s="987"/>
    </row>
    <row r="5" spans="1:18">
      <c r="A5" s="988"/>
      <c r="B5" s="989"/>
      <c r="C5" s="989"/>
      <c r="D5" s="989"/>
      <c r="E5" s="989"/>
      <c r="F5" s="989"/>
      <c r="G5" s="989"/>
      <c r="H5" s="989"/>
      <c r="I5" s="989"/>
      <c r="J5" s="989"/>
      <c r="K5" s="989"/>
      <c r="L5" s="989"/>
      <c r="M5" s="989"/>
      <c r="N5" s="989"/>
      <c r="O5" s="989"/>
      <c r="P5" s="989"/>
      <c r="Q5" s="989"/>
      <c r="R5" s="990"/>
    </row>
    <row r="6" spans="1:18" ht="15.75">
      <c r="A6" s="991" t="s">
        <v>1303</v>
      </c>
      <c r="B6" s="991"/>
      <c r="C6" s="991"/>
      <c r="D6" s="991"/>
      <c r="E6" s="991"/>
      <c r="F6" s="991"/>
      <c r="G6" s="991"/>
      <c r="H6" s="991"/>
      <c r="I6" s="991"/>
      <c r="J6" s="991"/>
      <c r="K6" s="991"/>
      <c r="L6" s="991"/>
      <c r="M6" s="991"/>
      <c r="N6" s="991"/>
      <c r="O6" s="991"/>
      <c r="P6" s="991"/>
      <c r="Q6" s="991"/>
      <c r="R6" s="991"/>
    </row>
    <row r="7" spans="1:18">
      <c r="A7" s="992" t="s">
        <v>1304</v>
      </c>
      <c r="B7" s="992"/>
      <c r="C7" s="992" t="s">
        <v>1305</v>
      </c>
      <c r="D7" s="992"/>
      <c r="E7" s="992"/>
      <c r="F7" s="992"/>
      <c r="G7" s="992" t="s">
        <v>1306</v>
      </c>
      <c r="H7" s="992"/>
      <c r="I7" s="993" t="s">
        <v>1307</v>
      </c>
      <c r="J7" s="992" t="s">
        <v>1308</v>
      </c>
      <c r="K7" s="992"/>
      <c r="L7" s="992"/>
      <c r="M7" s="992"/>
      <c r="N7" s="992" t="s">
        <v>1306</v>
      </c>
      <c r="O7" s="992"/>
      <c r="P7" s="993" t="s">
        <v>1309</v>
      </c>
      <c r="Q7" s="996" t="s">
        <v>1310</v>
      </c>
      <c r="R7" s="997"/>
    </row>
    <row r="8" spans="1:18">
      <c r="A8" s="992"/>
      <c r="B8" s="992"/>
      <c r="C8" s="992"/>
      <c r="D8" s="992"/>
      <c r="E8" s="992"/>
      <c r="F8" s="992"/>
      <c r="G8" s="992"/>
      <c r="H8" s="992"/>
      <c r="I8" s="994"/>
      <c r="J8" s="992"/>
      <c r="K8" s="992"/>
      <c r="L8" s="992"/>
      <c r="M8" s="992"/>
      <c r="N8" s="992"/>
      <c r="O8" s="992"/>
      <c r="P8" s="994"/>
      <c r="Q8" s="998"/>
      <c r="R8" s="999"/>
    </row>
    <row r="9" spans="1:18">
      <c r="A9" s="992"/>
      <c r="B9" s="992"/>
      <c r="C9" s="992"/>
      <c r="D9" s="992"/>
      <c r="E9" s="992"/>
      <c r="F9" s="992"/>
      <c r="G9" s="992"/>
      <c r="H9" s="992"/>
      <c r="I9" s="994"/>
      <c r="J9" s="992"/>
      <c r="K9" s="992"/>
      <c r="L9" s="992"/>
      <c r="M9" s="992"/>
      <c r="N9" s="992"/>
      <c r="O9" s="992"/>
      <c r="P9" s="994"/>
      <c r="Q9" s="998"/>
      <c r="R9" s="999"/>
    </row>
    <row r="10" spans="1:18">
      <c r="A10" s="992"/>
      <c r="B10" s="992"/>
      <c r="C10" s="992"/>
      <c r="D10" s="992"/>
      <c r="E10" s="992"/>
      <c r="F10" s="992"/>
      <c r="G10" s="992"/>
      <c r="H10" s="992"/>
      <c r="I10" s="994"/>
      <c r="J10" s="992"/>
      <c r="K10" s="992"/>
      <c r="L10" s="992"/>
      <c r="M10" s="992"/>
      <c r="N10" s="992"/>
      <c r="O10" s="992"/>
      <c r="P10" s="994"/>
      <c r="Q10" s="998"/>
      <c r="R10" s="999"/>
    </row>
    <row r="11" spans="1:18">
      <c r="A11" s="992"/>
      <c r="B11" s="992"/>
      <c r="C11" s="992"/>
      <c r="D11" s="992"/>
      <c r="E11" s="992"/>
      <c r="F11" s="992"/>
      <c r="G11" s="992"/>
      <c r="H11" s="992"/>
      <c r="I11" s="994"/>
      <c r="J11" s="992"/>
      <c r="K11" s="992"/>
      <c r="L11" s="992"/>
      <c r="M11" s="992"/>
      <c r="N11" s="992"/>
      <c r="O11" s="992"/>
      <c r="P11" s="994"/>
      <c r="Q11" s="998"/>
      <c r="R11" s="999"/>
    </row>
    <row r="12" spans="1:18">
      <c r="A12" s="992"/>
      <c r="B12" s="992"/>
      <c r="C12" s="992"/>
      <c r="D12" s="992"/>
      <c r="E12" s="992"/>
      <c r="F12" s="992"/>
      <c r="G12" s="992"/>
      <c r="H12" s="992"/>
      <c r="I12" s="994"/>
      <c r="J12" s="992"/>
      <c r="K12" s="992"/>
      <c r="L12" s="992"/>
      <c r="M12" s="992"/>
      <c r="N12" s="992"/>
      <c r="O12" s="992"/>
      <c r="P12" s="994"/>
      <c r="Q12" s="998"/>
      <c r="R12" s="999"/>
    </row>
    <row r="13" spans="1:18">
      <c r="A13" s="992"/>
      <c r="B13" s="992"/>
      <c r="C13" s="992"/>
      <c r="D13" s="992"/>
      <c r="E13" s="992"/>
      <c r="F13" s="992"/>
      <c r="G13" s="992"/>
      <c r="H13" s="992"/>
      <c r="I13" s="994"/>
      <c r="J13" s="992"/>
      <c r="K13" s="992"/>
      <c r="L13" s="992"/>
      <c r="M13" s="992"/>
      <c r="N13" s="992"/>
      <c r="O13" s="992"/>
      <c r="P13" s="994"/>
      <c r="Q13" s="998"/>
      <c r="R13" s="999"/>
    </row>
    <row r="14" spans="1:18">
      <c r="A14" s="992"/>
      <c r="B14" s="992"/>
      <c r="C14" s="992"/>
      <c r="D14" s="992"/>
      <c r="E14" s="992"/>
      <c r="F14" s="992"/>
      <c r="G14" s="992"/>
      <c r="H14" s="992"/>
      <c r="I14" s="994"/>
      <c r="J14" s="992"/>
      <c r="K14" s="992"/>
      <c r="L14" s="992"/>
      <c r="M14" s="992"/>
      <c r="N14" s="992"/>
      <c r="O14" s="992"/>
      <c r="P14" s="994"/>
      <c r="Q14" s="998"/>
      <c r="R14" s="999"/>
    </row>
    <row r="15" spans="1:18">
      <c r="A15" s="992"/>
      <c r="B15" s="992"/>
      <c r="C15" s="992"/>
      <c r="D15" s="992"/>
      <c r="E15" s="992"/>
      <c r="F15" s="992"/>
      <c r="G15" s="992"/>
      <c r="H15" s="992"/>
      <c r="I15" s="994"/>
      <c r="J15" s="992"/>
      <c r="K15" s="992"/>
      <c r="L15" s="992"/>
      <c r="M15" s="992"/>
      <c r="N15" s="992"/>
      <c r="O15" s="992"/>
      <c r="P15" s="994"/>
      <c r="Q15" s="998"/>
      <c r="R15" s="999"/>
    </row>
    <row r="16" spans="1:18">
      <c r="A16" s="992"/>
      <c r="B16" s="992"/>
      <c r="C16" s="992"/>
      <c r="D16" s="992"/>
      <c r="E16" s="992"/>
      <c r="F16" s="992"/>
      <c r="G16" s="992"/>
      <c r="H16" s="992"/>
      <c r="I16" s="994"/>
      <c r="J16" s="992"/>
      <c r="K16" s="992"/>
      <c r="L16" s="992"/>
      <c r="M16" s="992"/>
      <c r="N16" s="992"/>
      <c r="O16" s="992"/>
      <c r="P16" s="994"/>
      <c r="Q16" s="998"/>
      <c r="R16" s="999"/>
    </row>
    <row r="17" spans="1:18">
      <c r="A17" s="992"/>
      <c r="B17" s="992"/>
      <c r="C17" s="993" t="s">
        <v>1311</v>
      </c>
      <c r="D17" s="993" t="s">
        <v>1312</v>
      </c>
      <c r="E17" s="993" t="s">
        <v>1313</v>
      </c>
      <c r="F17" s="993" t="s">
        <v>1314</v>
      </c>
      <c r="G17" s="993" t="s">
        <v>874</v>
      </c>
      <c r="H17" s="993" t="s">
        <v>875</v>
      </c>
      <c r="I17" s="994"/>
      <c r="J17" s="993" t="s">
        <v>1311</v>
      </c>
      <c r="K17" s="993" t="s">
        <v>1315</v>
      </c>
      <c r="L17" s="993" t="s">
        <v>1316</v>
      </c>
      <c r="M17" s="993" t="s">
        <v>1317</v>
      </c>
      <c r="N17" s="993" t="s">
        <v>874</v>
      </c>
      <c r="O17" s="993" t="s">
        <v>875</v>
      </c>
      <c r="P17" s="994"/>
      <c r="Q17" s="998"/>
      <c r="R17" s="999"/>
    </row>
    <row r="18" spans="1:18">
      <c r="A18" s="992"/>
      <c r="B18" s="992"/>
      <c r="C18" s="994"/>
      <c r="D18" s="994"/>
      <c r="E18" s="994"/>
      <c r="F18" s="994"/>
      <c r="G18" s="994"/>
      <c r="H18" s="994"/>
      <c r="I18" s="994"/>
      <c r="J18" s="994"/>
      <c r="K18" s="994"/>
      <c r="L18" s="994"/>
      <c r="M18" s="994"/>
      <c r="N18" s="994"/>
      <c r="O18" s="994"/>
      <c r="P18" s="994"/>
      <c r="Q18" s="998"/>
      <c r="R18" s="999"/>
    </row>
    <row r="19" spans="1:18">
      <c r="A19" s="992"/>
      <c r="B19" s="992"/>
      <c r="C19" s="994"/>
      <c r="D19" s="994"/>
      <c r="E19" s="994"/>
      <c r="F19" s="994"/>
      <c r="G19" s="994"/>
      <c r="H19" s="994"/>
      <c r="I19" s="994"/>
      <c r="J19" s="994"/>
      <c r="K19" s="994"/>
      <c r="L19" s="994"/>
      <c r="M19" s="994"/>
      <c r="N19" s="994"/>
      <c r="O19" s="994"/>
      <c r="P19" s="994"/>
      <c r="Q19" s="998"/>
      <c r="R19" s="999"/>
    </row>
    <row r="20" spans="1:18">
      <c r="A20" s="992"/>
      <c r="B20" s="992"/>
      <c r="C20" s="994"/>
      <c r="D20" s="994"/>
      <c r="E20" s="994"/>
      <c r="F20" s="994"/>
      <c r="G20" s="994"/>
      <c r="H20" s="994"/>
      <c r="I20" s="994"/>
      <c r="J20" s="994"/>
      <c r="K20" s="994"/>
      <c r="L20" s="994"/>
      <c r="M20" s="994"/>
      <c r="N20" s="994"/>
      <c r="O20" s="994"/>
      <c r="P20" s="994"/>
      <c r="Q20" s="998"/>
      <c r="R20" s="999"/>
    </row>
    <row r="21" spans="1:18">
      <c r="A21" s="992"/>
      <c r="B21" s="992"/>
      <c r="C21" s="994"/>
      <c r="D21" s="994"/>
      <c r="E21" s="994"/>
      <c r="F21" s="994"/>
      <c r="G21" s="994"/>
      <c r="H21" s="994"/>
      <c r="I21" s="994"/>
      <c r="J21" s="994"/>
      <c r="K21" s="994"/>
      <c r="L21" s="994"/>
      <c r="M21" s="994"/>
      <c r="N21" s="994"/>
      <c r="O21" s="994"/>
      <c r="P21" s="994"/>
      <c r="Q21" s="998"/>
      <c r="R21" s="999"/>
    </row>
    <row r="22" spans="1:18">
      <c r="A22" s="992"/>
      <c r="B22" s="992"/>
      <c r="C22" s="994"/>
      <c r="D22" s="994"/>
      <c r="E22" s="994"/>
      <c r="F22" s="994"/>
      <c r="G22" s="994"/>
      <c r="H22" s="994"/>
      <c r="I22" s="994"/>
      <c r="J22" s="994"/>
      <c r="K22" s="994"/>
      <c r="L22" s="994"/>
      <c r="M22" s="994"/>
      <c r="N22" s="994"/>
      <c r="O22" s="994"/>
      <c r="P22" s="994"/>
      <c r="Q22" s="998"/>
      <c r="R22" s="999"/>
    </row>
    <row r="23" spans="1:18">
      <c r="A23" s="992"/>
      <c r="B23" s="992"/>
      <c r="C23" s="994"/>
      <c r="D23" s="994"/>
      <c r="E23" s="994"/>
      <c r="F23" s="994"/>
      <c r="G23" s="994"/>
      <c r="H23" s="994"/>
      <c r="I23" s="994"/>
      <c r="J23" s="994"/>
      <c r="K23" s="994"/>
      <c r="L23" s="994"/>
      <c r="M23" s="994"/>
      <c r="N23" s="994"/>
      <c r="O23" s="994"/>
      <c r="P23" s="994"/>
      <c r="Q23" s="998"/>
      <c r="R23" s="999"/>
    </row>
    <row r="24" spans="1:18" ht="15.75">
      <c r="A24" s="1002"/>
      <c r="B24" s="1002"/>
      <c r="C24" s="995"/>
      <c r="D24" s="995"/>
      <c r="E24" s="995"/>
      <c r="F24" s="995"/>
      <c r="G24" s="995"/>
      <c r="H24" s="995"/>
      <c r="I24" s="995"/>
      <c r="J24" s="995"/>
      <c r="K24" s="995"/>
      <c r="L24" s="995"/>
      <c r="M24" s="995"/>
      <c r="N24" s="995"/>
      <c r="O24" s="995"/>
      <c r="P24" s="995"/>
      <c r="Q24" s="1000"/>
      <c r="R24" s="1001"/>
    </row>
    <row r="25" spans="1:18" ht="15.75">
      <c r="A25" s="981" t="s">
        <v>1318</v>
      </c>
      <c r="B25" s="981"/>
      <c r="C25" s="654">
        <v>1</v>
      </c>
      <c r="D25" s="654">
        <v>2</v>
      </c>
      <c r="E25" s="654">
        <v>3</v>
      </c>
      <c r="F25" s="654">
        <v>4</v>
      </c>
      <c r="G25" s="654">
        <v>5</v>
      </c>
      <c r="H25" s="654">
        <v>6</v>
      </c>
      <c r="I25" s="654">
        <v>7</v>
      </c>
      <c r="J25" s="654">
        <v>8</v>
      </c>
      <c r="K25" s="654">
        <v>9</v>
      </c>
      <c r="L25" s="654">
        <v>10</v>
      </c>
      <c r="M25" s="654">
        <v>11</v>
      </c>
      <c r="N25" s="654">
        <v>12</v>
      </c>
      <c r="O25" s="654">
        <v>13</v>
      </c>
      <c r="P25" s="654">
        <v>14</v>
      </c>
      <c r="Q25" s="981">
        <v>15</v>
      </c>
      <c r="R25" s="981"/>
    </row>
    <row r="26" spans="1:18" ht="12.75" customHeight="1">
      <c r="A26" s="977" t="s">
        <v>1344</v>
      </c>
      <c r="B26" s="977" t="s">
        <v>1319</v>
      </c>
      <c r="C26" s="933"/>
      <c r="D26" s="933"/>
      <c r="E26" s="933"/>
      <c r="F26" s="933"/>
      <c r="G26" s="933"/>
      <c r="H26" s="933"/>
      <c r="I26" s="933"/>
      <c r="J26" s="933"/>
      <c r="K26" s="933"/>
      <c r="L26" s="933"/>
      <c r="M26" s="933"/>
      <c r="N26" s="933"/>
      <c r="O26" s="933"/>
      <c r="P26" s="933"/>
      <c r="Q26" s="933"/>
      <c r="R26" s="933"/>
    </row>
    <row r="27" spans="1:18" ht="12.75" customHeight="1">
      <c r="A27" s="978"/>
      <c r="B27" s="978"/>
      <c r="C27" s="933"/>
      <c r="D27" s="933"/>
      <c r="E27" s="933"/>
      <c r="F27" s="933"/>
      <c r="G27" s="933"/>
      <c r="H27" s="933"/>
      <c r="I27" s="933"/>
      <c r="J27" s="933"/>
      <c r="K27" s="933"/>
      <c r="L27" s="933"/>
      <c r="M27" s="933"/>
      <c r="N27" s="933"/>
      <c r="O27" s="933"/>
      <c r="P27" s="933"/>
      <c r="Q27" s="933"/>
      <c r="R27" s="933"/>
    </row>
    <row r="28" spans="1:18" ht="12.75" customHeight="1">
      <c r="A28" s="979"/>
      <c r="B28" s="979"/>
      <c r="C28" s="933"/>
      <c r="D28" s="933"/>
      <c r="E28" s="933"/>
      <c r="F28" s="933"/>
      <c r="G28" s="933"/>
      <c r="H28" s="933"/>
      <c r="I28" s="933"/>
      <c r="J28" s="933"/>
      <c r="K28" s="933"/>
      <c r="L28" s="933"/>
      <c r="M28" s="933"/>
      <c r="N28" s="933"/>
      <c r="O28" s="933"/>
      <c r="P28" s="933"/>
      <c r="Q28" s="933"/>
      <c r="R28" s="933"/>
    </row>
    <row r="29" spans="1:18" ht="12.75" customHeight="1">
      <c r="A29" s="977" t="s">
        <v>728</v>
      </c>
      <c r="B29" s="977" t="s">
        <v>516</v>
      </c>
      <c r="C29" s="933"/>
      <c r="D29" s="933"/>
      <c r="E29" s="933"/>
      <c r="F29" s="957"/>
      <c r="G29" s="980"/>
      <c r="H29" s="980"/>
      <c r="I29" s="961"/>
      <c r="J29" s="980"/>
      <c r="K29" s="980"/>
      <c r="L29" s="980"/>
      <c r="M29" s="961"/>
      <c r="N29" s="980"/>
      <c r="O29" s="980"/>
      <c r="P29" s="961"/>
      <c r="Q29" s="957"/>
      <c r="R29" s="957"/>
    </row>
    <row r="30" spans="1:18" ht="12.75" customHeight="1">
      <c r="A30" s="978"/>
      <c r="B30" s="978"/>
      <c r="C30" s="933"/>
      <c r="D30" s="933"/>
      <c r="E30" s="933"/>
      <c r="F30" s="957"/>
      <c r="G30" s="980"/>
      <c r="H30" s="980"/>
      <c r="I30" s="968"/>
      <c r="J30" s="980"/>
      <c r="K30" s="980"/>
      <c r="L30" s="980"/>
      <c r="M30" s="968"/>
      <c r="N30" s="980"/>
      <c r="O30" s="980"/>
      <c r="P30" s="968"/>
      <c r="Q30" s="957"/>
      <c r="R30" s="957"/>
    </row>
    <row r="31" spans="1:18" ht="12.75" customHeight="1">
      <c r="A31" s="979"/>
      <c r="B31" s="979"/>
      <c r="C31" s="933"/>
      <c r="D31" s="933"/>
      <c r="E31" s="933"/>
      <c r="F31" s="957"/>
      <c r="G31" s="980"/>
      <c r="H31" s="980"/>
      <c r="I31" s="962"/>
      <c r="J31" s="980"/>
      <c r="K31" s="980"/>
      <c r="L31" s="980"/>
      <c r="M31" s="962"/>
      <c r="N31" s="980"/>
      <c r="O31" s="980"/>
      <c r="P31" s="962"/>
      <c r="Q31" s="957"/>
      <c r="R31" s="957"/>
    </row>
    <row r="32" spans="1:18" ht="15.75">
      <c r="A32" s="977" t="s">
        <v>1320</v>
      </c>
      <c r="B32" s="655" t="s">
        <v>1321</v>
      </c>
      <c r="C32" s="656"/>
      <c r="D32" s="656"/>
      <c r="E32" s="656"/>
      <c r="F32" s="657"/>
      <c r="G32" s="658"/>
      <c r="H32" s="658"/>
      <c r="I32" s="658"/>
      <c r="J32" s="658"/>
      <c r="K32" s="658"/>
      <c r="L32" s="658"/>
      <c r="M32" s="658"/>
      <c r="N32" s="658"/>
      <c r="O32" s="658"/>
      <c r="P32" s="658"/>
      <c r="Q32" s="659"/>
      <c r="R32" s="660"/>
    </row>
    <row r="33" spans="1:18" ht="12.75" customHeight="1">
      <c r="A33" s="978"/>
      <c r="B33" s="978" t="s">
        <v>1322</v>
      </c>
      <c r="C33" s="942"/>
      <c r="D33" s="942"/>
      <c r="E33" s="942"/>
      <c r="F33" s="957"/>
      <c r="G33" s="963"/>
      <c r="H33" s="963"/>
      <c r="I33" s="961"/>
      <c r="J33" s="963"/>
      <c r="K33" s="963"/>
      <c r="L33" s="963"/>
      <c r="M33" s="961"/>
      <c r="N33" s="963"/>
      <c r="O33" s="963"/>
      <c r="P33" s="961"/>
      <c r="Q33" s="957"/>
      <c r="R33" s="957"/>
    </row>
    <row r="34" spans="1:18" ht="12.75" customHeight="1">
      <c r="A34" s="978"/>
      <c r="B34" s="979"/>
      <c r="C34" s="942"/>
      <c r="D34" s="942"/>
      <c r="E34" s="942"/>
      <c r="F34" s="957"/>
      <c r="G34" s="963"/>
      <c r="H34" s="963"/>
      <c r="I34" s="962"/>
      <c r="J34" s="963"/>
      <c r="K34" s="963"/>
      <c r="L34" s="963"/>
      <c r="M34" s="962"/>
      <c r="N34" s="963"/>
      <c r="O34" s="963"/>
      <c r="P34" s="962"/>
      <c r="Q34" s="957"/>
      <c r="R34" s="957"/>
    </row>
    <row r="35" spans="1:18" ht="12.75" customHeight="1">
      <c r="A35" s="978"/>
      <c r="B35" s="977" t="s">
        <v>1323</v>
      </c>
      <c r="C35" s="924"/>
      <c r="D35" s="924"/>
      <c r="E35" s="924"/>
      <c r="F35" s="957"/>
      <c r="G35" s="958"/>
      <c r="H35" s="958"/>
      <c r="I35" s="961"/>
      <c r="J35" s="958"/>
      <c r="K35" s="958"/>
      <c r="L35" s="958"/>
      <c r="M35" s="961"/>
      <c r="N35" s="958"/>
      <c r="O35" s="958"/>
      <c r="P35" s="961"/>
      <c r="Q35" s="969"/>
      <c r="R35" s="970"/>
    </row>
    <row r="36" spans="1:18" ht="12.75" customHeight="1">
      <c r="A36" s="978"/>
      <c r="B36" s="978"/>
      <c r="C36" s="925"/>
      <c r="D36" s="925"/>
      <c r="E36" s="925"/>
      <c r="F36" s="957"/>
      <c r="G36" s="959"/>
      <c r="H36" s="959"/>
      <c r="I36" s="968"/>
      <c r="J36" s="959"/>
      <c r="K36" s="959"/>
      <c r="L36" s="959"/>
      <c r="M36" s="968"/>
      <c r="N36" s="959"/>
      <c r="O36" s="959"/>
      <c r="P36" s="968"/>
      <c r="Q36" s="971"/>
      <c r="R36" s="972"/>
    </row>
    <row r="37" spans="1:18" ht="12.75" customHeight="1">
      <c r="A37" s="979"/>
      <c r="B37" s="979"/>
      <c r="C37" s="926"/>
      <c r="D37" s="926"/>
      <c r="E37" s="926"/>
      <c r="F37" s="957"/>
      <c r="G37" s="960"/>
      <c r="H37" s="960"/>
      <c r="I37" s="962"/>
      <c r="J37" s="960"/>
      <c r="K37" s="960"/>
      <c r="L37" s="960"/>
      <c r="M37" s="962"/>
      <c r="N37" s="960"/>
      <c r="O37" s="960"/>
      <c r="P37" s="962"/>
      <c r="Q37" s="973"/>
      <c r="R37" s="974"/>
    </row>
    <row r="38" spans="1:18" ht="12.75" customHeight="1">
      <c r="A38" s="940" t="s">
        <v>1324</v>
      </c>
      <c r="B38" s="975" t="s">
        <v>100</v>
      </c>
      <c r="C38" s="942"/>
      <c r="D38" s="942"/>
      <c r="E38" s="942"/>
      <c r="F38" s="957"/>
      <c r="G38" s="963"/>
      <c r="H38" s="963"/>
      <c r="I38" s="961"/>
      <c r="J38" s="963"/>
      <c r="K38" s="963"/>
      <c r="L38" s="963"/>
      <c r="M38" s="961"/>
      <c r="N38" s="963"/>
      <c r="O38" s="963"/>
      <c r="P38" s="961"/>
      <c r="Q38" s="963"/>
      <c r="R38" s="963"/>
    </row>
    <row r="39" spans="1:18" ht="12.75" customHeight="1">
      <c r="A39" s="940"/>
      <c r="B39" s="976"/>
      <c r="C39" s="942"/>
      <c r="D39" s="942"/>
      <c r="E39" s="942"/>
      <c r="F39" s="957"/>
      <c r="G39" s="963"/>
      <c r="H39" s="963"/>
      <c r="I39" s="962"/>
      <c r="J39" s="963"/>
      <c r="K39" s="963"/>
      <c r="L39" s="963"/>
      <c r="M39" s="962"/>
      <c r="N39" s="963"/>
      <c r="O39" s="963"/>
      <c r="P39" s="962"/>
      <c r="Q39" s="963"/>
      <c r="R39" s="963"/>
    </row>
    <row r="40" spans="1:18" ht="12.75" customHeight="1">
      <c r="A40" s="952"/>
      <c r="B40" s="949" t="s">
        <v>1347</v>
      </c>
      <c r="C40" s="955"/>
      <c r="D40" s="955"/>
      <c r="E40" s="955"/>
      <c r="F40" s="955"/>
      <c r="G40" s="955"/>
      <c r="H40" s="955"/>
      <c r="I40" s="955"/>
      <c r="J40" s="955"/>
      <c r="K40" s="955"/>
      <c r="L40" s="955"/>
      <c r="M40" s="955"/>
      <c r="N40" s="955"/>
      <c r="O40" s="955"/>
      <c r="P40" s="955"/>
      <c r="Q40" s="964"/>
      <c r="R40" s="965"/>
    </row>
    <row r="41" spans="1:18" ht="12.75" customHeight="1">
      <c r="A41" s="954"/>
      <c r="B41" s="950"/>
      <c r="C41" s="956"/>
      <c r="D41" s="956"/>
      <c r="E41" s="956"/>
      <c r="F41" s="956"/>
      <c r="G41" s="956"/>
      <c r="H41" s="956"/>
      <c r="I41" s="956"/>
      <c r="J41" s="956"/>
      <c r="K41" s="956"/>
      <c r="L41" s="956"/>
      <c r="M41" s="956"/>
      <c r="N41" s="956"/>
      <c r="O41" s="956"/>
      <c r="P41" s="956"/>
      <c r="Q41" s="966"/>
      <c r="R41" s="967"/>
    </row>
    <row r="42" spans="1:18" ht="12.75" customHeight="1">
      <c r="A42" s="940" t="s">
        <v>42</v>
      </c>
      <c r="B42" s="940" t="s">
        <v>518</v>
      </c>
      <c r="C42" s="933"/>
      <c r="D42" s="933"/>
      <c r="E42" s="933"/>
      <c r="F42" s="933"/>
      <c r="G42" s="933"/>
      <c r="H42" s="933"/>
      <c r="I42" s="933"/>
      <c r="J42" s="933"/>
      <c r="K42" s="933"/>
      <c r="L42" s="933"/>
      <c r="M42" s="933"/>
      <c r="N42" s="933"/>
      <c r="O42" s="933"/>
      <c r="P42" s="933"/>
      <c r="Q42" s="927"/>
      <c r="R42" s="928"/>
    </row>
    <row r="43" spans="1:18" ht="12.75" customHeight="1">
      <c r="A43" s="940"/>
      <c r="B43" s="940"/>
      <c r="C43" s="933"/>
      <c r="D43" s="933"/>
      <c r="E43" s="933"/>
      <c r="F43" s="933"/>
      <c r="G43" s="933"/>
      <c r="H43" s="933"/>
      <c r="I43" s="933"/>
      <c r="J43" s="933"/>
      <c r="K43" s="933"/>
      <c r="L43" s="933"/>
      <c r="M43" s="933"/>
      <c r="N43" s="933"/>
      <c r="O43" s="933"/>
      <c r="P43" s="933"/>
      <c r="Q43" s="931"/>
      <c r="R43" s="932"/>
    </row>
    <row r="44" spans="1:18" ht="15.75">
      <c r="A44" s="661" t="s">
        <v>728</v>
      </c>
      <c r="B44" s="661" t="s">
        <v>1325</v>
      </c>
      <c r="C44" s="662"/>
      <c r="D44" s="662"/>
      <c r="E44" s="662"/>
      <c r="F44" s="662"/>
      <c r="G44" s="662"/>
      <c r="H44" s="662"/>
      <c r="I44" s="662"/>
      <c r="J44" s="662"/>
      <c r="K44" s="662"/>
      <c r="L44" s="662"/>
      <c r="M44" s="662"/>
      <c r="N44" s="662"/>
      <c r="O44" s="662"/>
      <c r="P44" s="662"/>
      <c r="Q44" s="944"/>
      <c r="R44" s="945"/>
    </row>
    <row r="45" spans="1:18" ht="15.75">
      <c r="A45" s="663"/>
      <c r="B45" s="661" t="s">
        <v>1326</v>
      </c>
      <c r="C45" s="662"/>
      <c r="D45" s="662"/>
      <c r="E45" s="662"/>
      <c r="F45" s="662"/>
      <c r="G45" s="662"/>
      <c r="H45" s="662"/>
      <c r="I45" s="662"/>
      <c r="J45" s="662"/>
      <c r="K45" s="662"/>
      <c r="L45" s="662"/>
      <c r="M45" s="662"/>
      <c r="N45" s="662"/>
      <c r="O45" s="662"/>
      <c r="P45" s="662"/>
      <c r="Q45" s="944"/>
      <c r="R45" s="945"/>
    </row>
    <row r="46" spans="1:18" ht="12.75" customHeight="1">
      <c r="A46" s="952"/>
      <c r="B46" s="949" t="s">
        <v>1327</v>
      </c>
      <c r="C46" s="942"/>
      <c r="D46" s="942"/>
      <c r="E46" s="942"/>
      <c r="F46" s="942"/>
      <c r="G46" s="942"/>
      <c r="H46" s="942"/>
      <c r="I46" s="942"/>
      <c r="J46" s="942"/>
      <c r="K46" s="942"/>
      <c r="L46" s="942"/>
      <c r="M46" s="942"/>
      <c r="N46" s="942"/>
      <c r="O46" s="942"/>
      <c r="P46" s="942"/>
      <c r="Q46" s="942"/>
      <c r="R46" s="942"/>
    </row>
    <row r="47" spans="1:18" ht="12.75" customHeight="1">
      <c r="A47" s="953"/>
      <c r="B47" s="951"/>
      <c r="C47" s="942"/>
      <c r="D47" s="942"/>
      <c r="E47" s="942"/>
      <c r="F47" s="942"/>
      <c r="G47" s="942"/>
      <c r="H47" s="942"/>
      <c r="I47" s="942"/>
      <c r="J47" s="942"/>
      <c r="K47" s="942"/>
      <c r="L47" s="942"/>
      <c r="M47" s="942"/>
      <c r="N47" s="942"/>
      <c r="O47" s="942"/>
      <c r="P47" s="942"/>
      <c r="Q47" s="942"/>
      <c r="R47" s="942"/>
    </row>
    <row r="48" spans="1:18" ht="12.75" customHeight="1">
      <c r="A48" s="953"/>
      <c r="B48" s="951"/>
      <c r="C48" s="942"/>
      <c r="D48" s="942"/>
      <c r="E48" s="942"/>
      <c r="F48" s="942"/>
      <c r="G48" s="942"/>
      <c r="H48" s="942"/>
      <c r="I48" s="942"/>
      <c r="J48" s="942"/>
      <c r="K48" s="942"/>
      <c r="L48" s="942"/>
      <c r="M48" s="942"/>
      <c r="N48" s="942"/>
      <c r="O48" s="942"/>
      <c r="P48" s="942"/>
      <c r="Q48" s="942"/>
      <c r="R48" s="942"/>
    </row>
    <row r="49" spans="1:18" ht="12.75" customHeight="1">
      <c r="A49" s="954"/>
      <c r="B49" s="950"/>
      <c r="C49" s="942"/>
      <c r="D49" s="942"/>
      <c r="E49" s="942"/>
      <c r="F49" s="942"/>
      <c r="G49" s="942"/>
      <c r="H49" s="942"/>
      <c r="I49" s="942"/>
      <c r="J49" s="942"/>
      <c r="K49" s="942"/>
      <c r="L49" s="942"/>
      <c r="M49" s="942"/>
      <c r="N49" s="942"/>
      <c r="O49" s="942"/>
      <c r="P49" s="942"/>
      <c r="Q49" s="942"/>
      <c r="R49" s="942"/>
    </row>
    <row r="50" spans="1:18" ht="12.75" customHeight="1">
      <c r="A50" s="940"/>
      <c r="B50" s="940" t="s">
        <v>1328</v>
      </c>
      <c r="C50" s="942"/>
      <c r="D50" s="942"/>
      <c r="E50" s="942"/>
      <c r="F50" s="942"/>
      <c r="G50" s="942"/>
      <c r="H50" s="942"/>
      <c r="I50" s="942"/>
      <c r="J50" s="942"/>
      <c r="K50" s="942"/>
      <c r="L50" s="942"/>
      <c r="M50" s="942"/>
      <c r="N50" s="942"/>
      <c r="O50" s="942"/>
      <c r="P50" s="942"/>
      <c r="Q50" s="927"/>
      <c r="R50" s="928"/>
    </row>
    <row r="51" spans="1:18" ht="12.75" customHeight="1">
      <c r="A51" s="940"/>
      <c r="B51" s="940"/>
      <c r="C51" s="942"/>
      <c r="D51" s="942"/>
      <c r="E51" s="942"/>
      <c r="F51" s="942"/>
      <c r="G51" s="942"/>
      <c r="H51" s="942"/>
      <c r="I51" s="942"/>
      <c r="J51" s="942"/>
      <c r="K51" s="942"/>
      <c r="L51" s="942"/>
      <c r="M51" s="942"/>
      <c r="N51" s="942"/>
      <c r="O51" s="942"/>
      <c r="P51" s="942"/>
      <c r="Q51" s="929"/>
      <c r="R51" s="930"/>
    </row>
    <row r="52" spans="1:18" ht="12.75" customHeight="1">
      <c r="A52" s="940"/>
      <c r="B52" s="940"/>
      <c r="C52" s="942"/>
      <c r="D52" s="942"/>
      <c r="E52" s="942"/>
      <c r="F52" s="942"/>
      <c r="G52" s="942"/>
      <c r="H52" s="942"/>
      <c r="I52" s="942"/>
      <c r="J52" s="942"/>
      <c r="K52" s="942"/>
      <c r="L52" s="942"/>
      <c r="M52" s="942"/>
      <c r="N52" s="942"/>
      <c r="O52" s="942"/>
      <c r="P52" s="942"/>
      <c r="Q52" s="931"/>
      <c r="R52" s="932"/>
    </row>
    <row r="53" spans="1:18" ht="12.75" customHeight="1">
      <c r="A53" s="949" t="s">
        <v>1320</v>
      </c>
      <c r="B53" s="949" t="s">
        <v>1329</v>
      </c>
      <c r="C53" s="924"/>
      <c r="D53" s="924"/>
      <c r="E53" s="924"/>
      <c r="F53" s="924"/>
      <c r="G53" s="924"/>
      <c r="H53" s="924"/>
      <c r="I53" s="924"/>
      <c r="J53" s="924"/>
      <c r="K53" s="924"/>
      <c r="L53" s="924"/>
      <c r="M53" s="924"/>
      <c r="N53" s="924"/>
      <c r="O53" s="924"/>
      <c r="P53" s="924"/>
      <c r="Q53" s="927"/>
      <c r="R53" s="928"/>
    </row>
    <row r="54" spans="1:18" ht="12.75" customHeight="1">
      <c r="A54" s="951"/>
      <c r="B54" s="951"/>
      <c r="C54" s="925"/>
      <c r="D54" s="925"/>
      <c r="E54" s="925"/>
      <c r="F54" s="925"/>
      <c r="G54" s="925"/>
      <c r="H54" s="925"/>
      <c r="I54" s="925"/>
      <c r="J54" s="925"/>
      <c r="K54" s="925"/>
      <c r="L54" s="925"/>
      <c r="M54" s="925"/>
      <c r="N54" s="925"/>
      <c r="O54" s="925"/>
      <c r="P54" s="925"/>
      <c r="Q54" s="929"/>
      <c r="R54" s="930"/>
    </row>
    <row r="55" spans="1:18" ht="12.75" customHeight="1">
      <c r="A55" s="951"/>
      <c r="B55" s="951"/>
      <c r="C55" s="925"/>
      <c r="D55" s="925"/>
      <c r="E55" s="925"/>
      <c r="F55" s="925"/>
      <c r="G55" s="925"/>
      <c r="H55" s="925"/>
      <c r="I55" s="925"/>
      <c r="J55" s="925"/>
      <c r="K55" s="925"/>
      <c r="L55" s="925"/>
      <c r="M55" s="925"/>
      <c r="N55" s="925"/>
      <c r="O55" s="925"/>
      <c r="P55" s="925"/>
      <c r="Q55" s="929"/>
      <c r="R55" s="930"/>
    </row>
    <row r="56" spans="1:18" ht="12.75" customHeight="1">
      <c r="A56" s="951"/>
      <c r="B56" s="951"/>
      <c r="C56" s="925"/>
      <c r="D56" s="925"/>
      <c r="E56" s="925"/>
      <c r="F56" s="925"/>
      <c r="G56" s="925"/>
      <c r="H56" s="925"/>
      <c r="I56" s="925"/>
      <c r="J56" s="925"/>
      <c r="K56" s="925"/>
      <c r="L56" s="925"/>
      <c r="M56" s="925"/>
      <c r="N56" s="925"/>
      <c r="O56" s="925"/>
      <c r="P56" s="925"/>
      <c r="Q56" s="929"/>
      <c r="R56" s="930"/>
    </row>
    <row r="57" spans="1:18" ht="12.75" customHeight="1">
      <c r="A57" s="950"/>
      <c r="B57" s="950"/>
      <c r="C57" s="926"/>
      <c r="D57" s="926"/>
      <c r="E57" s="926"/>
      <c r="F57" s="926"/>
      <c r="G57" s="926"/>
      <c r="H57" s="926"/>
      <c r="I57" s="926"/>
      <c r="J57" s="926"/>
      <c r="K57" s="926"/>
      <c r="L57" s="926"/>
      <c r="M57" s="926"/>
      <c r="N57" s="926"/>
      <c r="O57" s="926"/>
      <c r="P57" s="926"/>
      <c r="Q57" s="931"/>
      <c r="R57" s="932"/>
    </row>
    <row r="58" spans="1:18" ht="15.75">
      <c r="A58" s="940" t="s">
        <v>12</v>
      </c>
      <c r="B58" s="661" t="s">
        <v>1330</v>
      </c>
      <c r="C58" s="662"/>
      <c r="D58" s="662"/>
      <c r="E58" s="662"/>
      <c r="F58" s="662"/>
      <c r="G58" s="662"/>
      <c r="H58" s="662"/>
      <c r="I58" s="662"/>
      <c r="J58" s="662"/>
      <c r="K58" s="662"/>
      <c r="L58" s="662"/>
      <c r="M58" s="662"/>
      <c r="N58" s="662"/>
      <c r="O58" s="662"/>
      <c r="P58" s="662"/>
      <c r="Q58" s="944"/>
      <c r="R58" s="945"/>
    </row>
    <row r="59" spans="1:18" ht="12.75" customHeight="1">
      <c r="A59" s="940"/>
      <c r="B59" s="940" t="s">
        <v>1331</v>
      </c>
      <c r="C59" s="942"/>
      <c r="D59" s="942"/>
      <c r="E59" s="942"/>
      <c r="F59" s="942"/>
      <c r="G59" s="942"/>
      <c r="H59" s="942"/>
      <c r="I59" s="942"/>
      <c r="J59" s="942"/>
      <c r="K59" s="942"/>
      <c r="L59" s="942"/>
      <c r="M59" s="942"/>
      <c r="N59" s="942"/>
      <c r="O59" s="942"/>
      <c r="P59" s="942"/>
      <c r="Q59" s="927"/>
      <c r="R59" s="928"/>
    </row>
    <row r="60" spans="1:18" ht="12.75" customHeight="1">
      <c r="A60" s="940"/>
      <c r="B60" s="940"/>
      <c r="C60" s="942"/>
      <c r="D60" s="942"/>
      <c r="E60" s="942"/>
      <c r="F60" s="942"/>
      <c r="G60" s="942"/>
      <c r="H60" s="942"/>
      <c r="I60" s="942"/>
      <c r="J60" s="942"/>
      <c r="K60" s="942"/>
      <c r="L60" s="942"/>
      <c r="M60" s="942"/>
      <c r="N60" s="942"/>
      <c r="O60" s="942"/>
      <c r="P60" s="942"/>
      <c r="Q60" s="931"/>
      <c r="R60" s="932"/>
    </row>
    <row r="61" spans="1:18" ht="12.75" customHeight="1">
      <c r="A61" s="940"/>
      <c r="B61" s="940" t="s">
        <v>1332</v>
      </c>
      <c r="C61" s="924"/>
      <c r="D61" s="924"/>
      <c r="E61" s="924"/>
      <c r="F61" s="924"/>
      <c r="G61" s="924"/>
      <c r="H61" s="924"/>
      <c r="I61" s="924"/>
      <c r="J61" s="924"/>
      <c r="K61" s="924"/>
      <c r="L61" s="924"/>
      <c r="M61" s="924"/>
      <c r="N61" s="924"/>
      <c r="O61" s="924"/>
      <c r="P61" s="924"/>
      <c r="Q61" s="927"/>
      <c r="R61" s="928"/>
    </row>
    <row r="62" spans="1:18" ht="12.75" customHeight="1">
      <c r="A62" s="940"/>
      <c r="B62" s="940"/>
      <c r="C62" s="925"/>
      <c r="D62" s="925"/>
      <c r="E62" s="925"/>
      <c r="F62" s="925"/>
      <c r="G62" s="925"/>
      <c r="H62" s="925"/>
      <c r="I62" s="925"/>
      <c r="J62" s="925"/>
      <c r="K62" s="925"/>
      <c r="L62" s="925"/>
      <c r="M62" s="925"/>
      <c r="N62" s="925"/>
      <c r="O62" s="925"/>
      <c r="P62" s="925"/>
      <c r="Q62" s="929"/>
      <c r="R62" s="930"/>
    </row>
    <row r="63" spans="1:18" ht="12.75" customHeight="1">
      <c r="A63" s="940"/>
      <c r="B63" s="940"/>
      <c r="C63" s="926"/>
      <c r="D63" s="926"/>
      <c r="E63" s="926"/>
      <c r="F63" s="926"/>
      <c r="G63" s="926"/>
      <c r="H63" s="926"/>
      <c r="I63" s="926"/>
      <c r="J63" s="926"/>
      <c r="K63" s="926"/>
      <c r="L63" s="926"/>
      <c r="M63" s="926"/>
      <c r="N63" s="926"/>
      <c r="O63" s="926"/>
      <c r="P63" s="926"/>
      <c r="Q63" s="931"/>
      <c r="R63" s="932"/>
    </row>
    <row r="64" spans="1:18" ht="12.75" customHeight="1">
      <c r="A64" s="946" t="s">
        <v>13</v>
      </c>
      <c r="B64" s="949" t="s">
        <v>1333</v>
      </c>
      <c r="C64" s="924"/>
      <c r="D64" s="924"/>
      <c r="E64" s="924"/>
      <c r="F64" s="924"/>
      <c r="G64" s="924"/>
      <c r="H64" s="924"/>
      <c r="I64" s="924"/>
      <c r="J64" s="924"/>
      <c r="K64" s="924"/>
      <c r="L64" s="924"/>
      <c r="M64" s="924"/>
      <c r="N64" s="924"/>
      <c r="O64" s="924"/>
      <c r="P64" s="924"/>
      <c r="Q64" s="927"/>
      <c r="R64" s="928"/>
    </row>
    <row r="65" spans="1:18" ht="12.75" customHeight="1">
      <c r="A65" s="947"/>
      <c r="B65" s="951"/>
      <c r="C65" s="925"/>
      <c r="D65" s="925"/>
      <c r="E65" s="925"/>
      <c r="F65" s="925"/>
      <c r="G65" s="925"/>
      <c r="H65" s="925"/>
      <c r="I65" s="925"/>
      <c r="J65" s="925"/>
      <c r="K65" s="925"/>
      <c r="L65" s="925"/>
      <c r="M65" s="925"/>
      <c r="N65" s="925"/>
      <c r="O65" s="925"/>
      <c r="P65" s="925"/>
      <c r="Q65" s="929"/>
      <c r="R65" s="930"/>
    </row>
    <row r="66" spans="1:18" ht="12.75" customHeight="1">
      <c r="A66" s="947"/>
      <c r="B66" s="951"/>
      <c r="C66" s="925"/>
      <c r="D66" s="925"/>
      <c r="E66" s="925"/>
      <c r="F66" s="925"/>
      <c r="G66" s="925"/>
      <c r="H66" s="925"/>
      <c r="I66" s="925"/>
      <c r="J66" s="925"/>
      <c r="K66" s="925"/>
      <c r="L66" s="925"/>
      <c r="M66" s="925"/>
      <c r="N66" s="925"/>
      <c r="O66" s="925"/>
      <c r="P66" s="925"/>
      <c r="Q66" s="929"/>
      <c r="R66" s="930"/>
    </row>
    <row r="67" spans="1:18" ht="12.75" customHeight="1">
      <c r="A67" s="947"/>
      <c r="B67" s="950"/>
      <c r="C67" s="925"/>
      <c r="D67" s="925"/>
      <c r="E67" s="925"/>
      <c r="F67" s="925"/>
      <c r="G67" s="925"/>
      <c r="H67" s="925"/>
      <c r="I67" s="925"/>
      <c r="J67" s="925"/>
      <c r="K67" s="925"/>
      <c r="L67" s="925"/>
      <c r="M67" s="925"/>
      <c r="N67" s="925"/>
      <c r="O67" s="925"/>
      <c r="P67" s="925"/>
      <c r="Q67" s="929"/>
      <c r="R67" s="930"/>
    </row>
    <row r="68" spans="1:18" ht="15.75">
      <c r="A68" s="947"/>
      <c r="B68" s="684" t="s">
        <v>1334</v>
      </c>
      <c r="C68" s="662"/>
      <c r="D68" s="662"/>
      <c r="E68" s="662"/>
      <c r="F68" s="662"/>
      <c r="G68" s="662"/>
      <c r="H68" s="662"/>
      <c r="I68" s="662"/>
      <c r="J68" s="662"/>
      <c r="K68" s="662"/>
      <c r="L68" s="662"/>
      <c r="M68" s="662"/>
      <c r="N68" s="662"/>
      <c r="O68" s="662"/>
      <c r="P68" s="662"/>
      <c r="Q68" s="944"/>
      <c r="R68" s="945"/>
    </row>
    <row r="69" spans="1:18" ht="15.75">
      <c r="A69" s="947"/>
      <c r="B69" s="684" t="s">
        <v>1334</v>
      </c>
      <c r="C69" s="662"/>
      <c r="D69" s="662"/>
      <c r="E69" s="662"/>
      <c r="F69" s="662"/>
      <c r="G69" s="662"/>
      <c r="H69" s="662"/>
      <c r="I69" s="662"/>
      <c r="J69" s="662"/>
      <c r="K69" s="662"/>
      <c r="L69" s="662"/>
      <c r="M69" s="662"/>
      <c r="N69" s="662"/>
      <c r="O69" s="662"/>
      <c r="P69" s="662"/>
      <c r="Q69" s="944"/>
      <c r="R69" s="945"/>
    </row>
    <row r="70" spans="1:18" ht="15.75">
      <c r="A70" s="947"/>
      <c r="B70" s="684" t="s">
        <v>1334</v>
      </c>
      <c r="C70" s="662"/>
      <c r="D70" s="662"/>
      <c r="E70" s="662"/>
      <c r="F70" s="662"/>
      <c r="G70" s="662"/>
      <c r="H70" s="662"/>
      <c r="I70" s="662"/>
      <c r="J70" s="662"/>
      <c r="K70" s="662"/>
      <c r="L70" s="662"/>
      <c r="M70" s="662"/>
      <c r="N70" s="662"/>
      <c r="O70" s="662"/>
      <c r="P70" s="662"/>
      <c r="Q70" s="944"/>
      <c r="R70" s="945"/>
    </row>
    <row r="71" spans="1:18" ht="15.75">
      <c r="A71" s="948"/>
      <c r="B71" s="684" t="s">
        <v>1334</v>
      </c>
      <c r="C71" s="662"/>
      <c r="D71" s="662"/>
      <c r="E71" s="662"/>
      <c r="F71" s="662"/>
      <c r="G71" s="662"/>
      <c r="H71" s="662"/>
      <c r="I71" s="662"/>
      <c r="J71" s="662"/>
      <c r="K71" s="662"/>
      <c r="L71" s="662"/>
      <c r="M71" s="662"/>
      <c r="N71" s="662"/>
      <c r="O71" s="662"/>
      <c r="P71" s="662"/>
      <c r="Q71" s="944"/>
      <c r="R71" s="945"/>
    </row>
    <row r="72" spans="1:18" ht="12.75" customHeight="1">
      <c r="A72" s="946" t="s">
        <v>14</v>
      </c>
      <c r="B72" s="949" t="s">
        <v>1335</v>
      </c>
      <c r="C72" s="942"/>
      <c r="D72" s="942"/>
      <c r="E72" s="942"/>
      <c r="F72" s="942"/>
      <c r="G72" s="942"/>
      <c r="H72" s="942"/>
      <c r="I72" s="942"/>
      <c r="J72" s="942"/>
      <c r="K72" s="942"/>
      <c r="L72" s="942"/>
      <c r="M72" s="942"/>
      <c r="N72" s="942"/>
      <c r="O72" s="942"/>
      <c r="P72" s="942"/>
      <c r="Q72" s="927"/>
      <c r="R72" s="928"/>
    </row>
    <row r="73" spans="1:18" ht="12.75" customHeight="1">
      <c r="A73" s="947"/>
      <c r="B73" s="950"/>
      <c r="C73" s="942"/>
      <c r="D73" s="942"/>
      <c r="E73" s="942"/>
      <c r="F73" s="942"/>
      <c r="G73" s="942"/>
      <c r="H73" s="942"/>
      <c r="I73" s="942"/>
      <c r="J73" s="942"/>
      <c r="K73" s="942"/>
      <c r="L73" s="942"/>
      <c r="M73" s="942"/>
      <c r="N73" s="942"/>
      <c r="O73" s="942"/>
      <c r="P73" s="942"/>
      <c r="Q73" s="931"/>
      <c r="R73" s="932"/>
    </row>
    <row r="74" spans="1:18" ht="15.75">
      <c r="A74" s="947"/>
      <c r="B74" s="684" t="s">
        <v>1334</v>
      </c>
      <c r="C74" s="662"/>
      <c r="D74" s="662"/>
      <c r="E74" s="662"/>
      <c r="F74" s="662"/>
      <c r="G74" s="662"/>
      <c r="H74" s="662"/>
      <c r="I74" s="662"/>
      <c r="J74" s="662"/>
      <c r="K74" s="662"/>
      <c r="L74" s="662"/>
      <c r="M74" s="662"/>
      <c r="N74" s="662"/>
      <c r="O74" s="662"/>
      <c r="P74" s="662"/>
      <c r="Q74" s="944"/>
      <c r="R74" s="945"/>
    </row>
    <row r="75" spans="1:18" ht="15.75">
      <c r="A75" s="947"/>
      <c r="B75" s="684" t="s">
        <v>1334</v>
      </c>
      <c r="C75" s="662"/>
      <c r="D75" s="662"/>
      <c r="E75" s="662"/>
      <c r="F75" s="662"/>
      <c r="G75" s="662"/>
      <c r="H75" s="662"/>
      <c r="I75" s="662"/>
      <c r="J75" s="662"/>
      <c r="K75" s="662"/>
      <c r="L75" s="662"/>
      <c r="M75" s="662"/>
      <c r="N75" s="662"/>
      <c r="O75" s="662"/>
      <c r="P75" s="662"/>
      <c r="Q75" s="944"/>
      <c r="R75" s="945"/>
    </row>
    <row r="76" spans="1:18" ht="15.75">
      <c r="A76" s="947"/>
      <c r="B76" s="684" t="s">
        <v>1334</v>
      </c>
      <c r="C76" s="662"/>
      <c r="D76" s="662"/>
      <c r="E76" s="662"/>
      <c r="F76" s="662"/>
      <c r="G76" s="662"/>
      <c r="H76" s="662"/>
      <c r="I76" s="662"/>
      <c r="J76" s="662"/>
      <c r="K76" s="662"/>
      <c r="L76" s="662"/>
      <c r="M76" s="662"/>
      <c r="N76" s="662"/>
      <c r="O76" s="662"/>
      <c r="P76" s="662"/>
      <c r="Q76" s="944"/>
      <c r="R76" s="945"/>
    </row>
    <row r="77" spans="1:18" ht="15.75">
      <c r="A77" s="948"/>
      <c r="B77" s="684" t="s">
        <v>1334</v>
      </c>
      <c r="C77" s="662"/>
      <c r="D77" s="662"/>
      <c r="E77" s="662"/>
      <c r="F77" s="662"/>
      <c r="G77" s="662"/>
      <c r="H77" s="662"/>
      <c r="I77" s="662"/>
      <c r="J77" s="662"/>
      <c r="K77" s="662"/>
      <c r="L77" s="662"/>
      <c r="M77" s="662"/>
      <c r="N77" s="662"/>
      <c r="O77" s="662"/>
      <c r="P77" s="662"/>
      <c r="Q77" s="944"/>
      <c r="R77" s="945"/>
    </row>
    <row r="78" spans="1:18" ht="12.75" customHeight="1">
      <c r="A78" s="940" t="s">
        <v>15</v>
      </c>
      <c r="B78" s="940" t="s">
        <v>1336</v>
      </c>
      <c r="C78" s="942"/>
      <c r="D78" s="942"/>
      <c r="E78" s="942"/>
      <c r="F78" s="942"/>
      <c r="G78" s="942"/>
      <c r="H78" s="942"/>
      <c r="I78" s="942"/>
      <c r="J78" s="942"/>
      <c r="K78" s="942"/>
      <c r="L78" s="942"/>
      <c r="M78" s="942"/>
      <c r="N78" s="942"/>
      <c r="O78" s="942"/>
      <c r="P78" s="942"/>
      <c r="Q78" s="942"/>
      <c r="R78" s="942"/>
    </row>
    <row r="79" spans="1:18" ht="12.75" customHeight="1">
      <c r="A79" s="940"/>
      <c r="B79" s="940"/>
      <c r="C79" s="942"/>
      <c r="D79" s="942"/>
      <c r="E79" s="942"/>
      <c r="F79" s="942"/>
      <c r="G79" s="942"/>
      <c r="H79" s="942"/>
      <c r="I79" s="942"/>
      <c r="J79" s="942"/>
      <c r="K79" s="942"/>
      <c r="L79" s="942"/>
      <c r="M79" s="942"/>
      <c r="N79" s="942"/>
      <c r="O79" s="942"/>
      <c r="P79" s="942"/>
      <c r="Q79" s="942"/>
      <c r="R79" s="942"/>
    </row>
    <row r="80" spans="1:18" ht="12.75" customHeight="1">
      <c r="A80" s="940"/>
      <c r="B80" s="940"/>
      <c r="C80" s="942"/>
      <c r="D80" s="942"/>
      <c r="E80" s="942"/>
      <c r="F80" s="942"/>
      <c r="G80" s="942"/>
      <c r="H80" s="942"/>
      <c r="I80" s="942"/>
      <c r="J80" s="942"/>
      <c r="K80" s="942"/>
      <c r="L80" s="942"/>
      <c r="M80" s="942"/>
      <c r="N80" s="942"/>
      <c r="O80" s="942"/>
      <c r="P80" s="942"/>
      <c r="Q80" s="942"/>
      <c r="R80" s="942"/>
    </row>
    <row r="81" spans="1:18" ht="12.75" customHeight="1">
      <c r="A81" s="940"/>
      <c r="B81" s="940"/>
      <c r="C81" s="942"/>
      <c r="D81" s="942"/>
      <c r="E81" s="942"/>
      <c r="F81" s="942"/>
      <c r="G81" s="942"/>
      <c r="H81" s="942"/>
      <c r="I81" s="942"/>
      <c r="J81" s="942"/>
      <c r="K81" s="942"/>
      <c r="L81" s="942"/>
      <c r="M81" s="942"/>
      <c r="N81" s="942"/>
      <c r="O81" s="942"/>
      <c r="P81" s="942"/>
      <c r="Q81" s="942"/>
      <c r="R81" s="942"/>
    </row>
    <row r="82" spans="1:18" ht="12.75" customHeight="1">
      <c r="A82" s="940"/>
      <c r="B82" s="940"/>
      <c r="C82" s="942"/>
      <c r="D82" s="942"/>
      <c r="E82" s="942"/>
      <c r="F82" s="942"/>
      <c r="G82" s="942"/>
      <c r="H82" s="942"/>
      <c r="I82" s="942"/>
      <c r="J82" s="942"/>
      <c r="K82" s="942"/>
      <c r="L82" s="942"/>
      <c r="M82" s="942"/>
      <c r="N82" s="942"/>
      <c r="O82" s="942"/>
      <c r="P82" s="942"/>
      <c r="Q82" s="942"/>
      <c r="R82" s="942"/>
    </row>
    <row r="83" spans="1:18" ht="12.75" customHeight="1">
      <c r="A83" s="940"/>
      <c r="B83" s="940"/>
      <c r="C83" s="942"/>
      <c r="D83" s="942"/>
      <c r="E83" s="942"/>
      <c r="F83" s="942"/>
      <c r="G83" s="942"/>
      <c r="H83" s="942"/>
      <c r="I83" s="942"/>
      <c r="J83" s="942"/>
      <c r="K83" s="942"/>
      <c r="L83" s="942"/>
      <c r="M83" s="942"/>
      <c r="N83" s="942"/>
      <c r="O83" s="942"/>
      <c r="P83" s="942"/>
      <c r="Q83" s="942"/>
      <c r="R83" s="942"/>
    </row>
    <row r="84" spans="1:18" ht="12.75" customHeight="1">
      <c r="A84" s="940"/>
      <c r="B84" s="940"/>
      <c r="C84" s="942"/>
      <c r="D84" s="942"/>
      <c r="E84" s="942"/>
      <c r="F84" s="942"/>
      <c r="G84" s="942"/>
      <c r="H84" s="942"/>
      <c r="I84" s="942"/>
      <c r="J84" s="942"/>
      <c r="K84" s="942"/>
      <c r="L84" s="942"/>
      <c r="M84" s="942"/>
      <c r="N84" s="942"/>
      <c r="O84" s="942"/>
      <c r="P84" s="942"/>
      <c r="Q84" s="942"/>
      <c r="R84" s="942"/>
    </row>
    <row r="85" spans="1:18" ht="12.75" customHeight="1">
      <c r="A85" s="940"/>
      <c r="B85" s="940"/>
      <c r="C85" s="942"/>
      <c r="D85" s="942"/>
      <c r="E85" s="942"/>
      <c r="F85" s="942"/>
      <c r="G85" s="942"/>
      <c r="H85" s="942"/>
      <c r="I85" s="942"/>
      <c r="J85" s="942"/>
      <c r="K85" s="942"/>
      <c r="L85" s="942"/>
      <c r="M85" s="942"/>
      <c r="N85" s="942"/>
      <c r="O85" s="942"/>
      <c r="P85" s="942"/>
      <c r="Q85" s="942"/>
      <c r="R85" s="942"/>
    </row>
    <row r="86" spans="1:18" ht="12.75" customHeight="1">
      <c r="A86" s="940"/>
      <c r="B86" s="943" t="s">
        <v>1337</v>
      </c>
      <c r="C86" s="942"/>
      <c r="D86" s="942"/>
      <c r="E86" s="942"/>
      <c r="F86" s="942"/>
      <c r="G86" s="942"/>
      <c r="H86" s="942"/>
      <c r="I86" s="942"/>
      <c r="J86" s="942"/>
      <c r="K86" s="942"/>
      <c r="L86" s="942"/>
      <c r="M86" s="942"/>
      <c r="N86" s="942"/>
      <c r="O86" s="942"/>
      <c r="P86" s="942"/>
      <c r="Q86" s="942"/>
      <c r="R86" s="942"/>
    </row>
    <row r="87" spans="1:18" ht="12.75" customHeight="1">
      <c r="A87" s="940"/>
      <c r="B87" s="943"/>
      <c r="C87" s="942"/>
      <c r="D87" s="942"/>
      <c r="E87" s="942"/>
      <c r="F87" s="942"/>
      <c r="G87" s="942"/>
      <c r="H87" s="942"/>
      <c r="I87" s="942"/>
      <c r="J87" s="942"/>
      <c r="K87" s="942"/>
      <c r="L87" s="942"/>
      <c r="M87" s="942"/>
      <c r="N87" s="942"/>
      <c r="O87" s="942"/>
      <c r="P87" s="942"/>
      <c r="Q87" s="942"/>
      <c r="R87" s="942"/>
    </row>
    <row r="88" spans="1:18" ht="12.75" customHeight="1">
      <c r="A88" s="940"/>
      <c r="B88" s="943" t="s">
        <v>1338</v>
      </c>
      <c r="C88" s="942"/>
      <c r="D88" s="942"/>
      <c r="E88" s="942"/>
      <c r="F88" s="942"/>
      <c r="G88" s="942"/>
      <c r="H88" s="942"/>
      <c r="I88" s="942"/>
      <c r="J88" s="942"/>
      <c r="K88" s="942"/>
      <c r="L88" s="942"/>
      <c r="M88" s="942"/>
      <c r="N88" s="942"/>
      <c r="O88" s="942"/>
      <c r="P88" s="942"/>
      <c r="Q88" s="942"/>
      <c r="R88" s="942"/>
    </row>
    <row r="89" spans="1:18" ht="12.75" customHeight="1">
      <c r="A89" s="940"/>
      <c r="B89" s="943"/>
      <c r="C89" s="942"/>
      <c r="D89" s="942"/>
      <c r="E89" s="942"/>
      <c r="F89" s="942"/>
      <c r="G89" s="942"/>
      <c r="H89" s="942"/>
      <c r="I89" s="942"/>
      <c r="J89" s="942"/>
      <c r="K89" s="942"/>
      <c r="L89" s="942"/>
      <c r="M89" s="942"/>
      <c r="N89" s="942"/>
      <c r="O89" s="942"/>
      <c r="P89" s="942"/>
      <c r="Q89" s="942"/>
      <c r="R89" s="942"/>
    </row>
    <row r="90" spans="1:18" ht="12.75" customHeight="1">
      <c r="A90" s="940"/>
      <c r="B90" s="943"/>
      <c r="C90" s="942"/>
      <c r="D90" s="942"/>
      <c r="E90" s="942"/>
      <c r="F90" s="942"/>
      <c r="G90" s="942"/>
      <c r="H90" s="942"/>
      <c r="I90" s="942"/>
      <c r="J90" s="942"/>
      <c r="K90" s="942"/>
      <c r="L90" s="942"/>
      <c r="M90" s="942"/>
      <c r="N90" s="942"/>
      <c r="O90" s="942"/>
      <c r="P90" s="942"/>
      <c r="Q90" s="942"/>
      <c r="R90" s="942"/>
    </row>
    <row r="91" spans="1:18" ht="12.75" customHeight="1">
      <c r="A91" s="940"/>
      <c r="B91" s="934" t="s">
        <v>1339</v>
      </c>
      <c r="C91" s="941"/>
      <c r="D91" s="941"/>
      <c r="E91" s="941"/>
      <c r="F91" s="941"/>
      <c r="G91" s="941"/>
      <c r="H91" s="941"/>
      <c r="I91" s="941"/>
      <c r="J91" s="941"/>
      <c r="K91" s="941"/>
      <c r="L91" s="941"/>
      <c r="M91" s="941"/>
      <c r="N91" s="941"/>
      <c r="O91" s="941"/>
      <c r="P91" s="941"/>
      <c r="Q91" s="927"/>
      <c r="R91" s="928"/>
    </row>
    <row r="92" spans="1:18" ht="12.75" customHeight="1">
      <c r="A92" s="940"/>
      <c r="B92" s="936"/>
      <c r="C92" s="941"/>
      <c r="D92" s="941"/>
      <c r="E92" s="941"/>
      <c r="F92" s="941"/>
      <c r="G92" s="941"/>
      <c r="H92" s="941"/>
      <c r="I92" s="941"/>
      <c r="J92" s="941"/>
      <c r="K92" s="941"/>
      <c r="L92" s="941"/>
      <c r="M92" s="941"/>
      <c r="N92" s="941"/>
      <c r="O92" s="941"/>
      <c r="P92" s="941"/>
      <c r="Q92" s="931"/>
      <c r="R92" s="932"/>
    </row>
    <row r="93" spans="1:18" ht="12.75" customHeight="1">
      <c r="A93" s="940"/>
      <c r="B93" s="934" t="s">
        <v>1345</v>
      </c>
      <c r="C93" s="941"/>
      <c r="D93" s="933"/>
      <c r="E93" s="933"/>
      <c r="F93" s="933"/>
      <c r="G93" s="933"/>
      <c r="H93" s="933"/>
      <c r="I93" s="933"/>
      <c r="J93" s="933"/>
      <c r="K93" s="933"/>
      <c r="L93" s="933"/>
      <c r="M93" s="933"/>
      <c r="N93" s="933"/>
      <c r="O93" s="933"/>
      <c r="P93" s="933"/>
      <c r="Q93" s="933"/>
      <c r="R93" s="933"/>
    </row>
    <row r="94" spans="1:18" ht="12.75" customHeight="1">
      <c r="A94" s="940"/>
      <c r="B94" s="936"/>
      <c r="C94" s="941"/>
      <c r="D94" s="933"/>
      <c r="E94" s="933"/>
      <c r="F94" s="933"/>
      <c r="G94" s="933"/>
      <c r="H94" s="933"/>
      <c r="I94" s="933"/>
      <c r="J94" s="933"/>
      <c r="K94" s="933"/>
      <c r="L94" s="933"/>
      <c r="M94" s="933"/>
      <c r="N94" s="933"/>
      <c r="O94" s="933"/>
      <c r="P94" s="933"/>
      <c r="Q94" s="933"/>
      <c r="R94" s="933"/>
    </row>
    <row r="95" spans="1:18" ht="12.75" customHeight="1">
      <c r="A95" s="934"/>
      <c r="B95" s="934" t="s">
        <v>1346</v>
      </c>
      <c r="C95" s="937"/>
      <c r="D95" s="924"/>
      <c r="E95" s="924"/>
      <c r="F95" s="924"/>
      <c r="G95" s="924"/>
      <c r="H95" s="924"/>
      <c r="I95" s="924"/>
      <c r="J95" s="924"/>
      <c r="K95" s="924"/>
      <c r="L95" s="924"/>
      <c r="M95" s="924"/>
      <c r="N95" s="924"/>
      <c r="O95" s="924"/>
      <c r="P95" s="924"/>
      <c r="Q95" s="927"/>
      <c r="R95" s="928"/>
    </row>
    <row r="96" spans="1:18" ht="12.75" customHeight="1">
      <c r="A96" s="935"/>
      <c r="B96" s="935"/>
      <c r="C96" s="938"/>
      <c r="D96" s="925"/>
      <c r="E96" s="925"/>
      <c r="F96" s="925"/>
      <c r="G96" s="925"/>
      <c r="H96" s="925"/>
      <c r="I96" s="925"/>
      <c r="J96" s="925"/>
      <c r="K96" s="925"/>
      <c r="L96" s="925"/>
      <c r="M96" s="925"/>
      <c r="N96" s="925"/>
      <c r="O96" s="925"/>
      <c r="P96" s="925"/>
      <c r="Q96" s="929"/>
      <c r="R96" s="930"/>
    </row>
    <row r="97" spans="1:18" ht="12.75" customHeight="1">
      <c r="A97" s="936"/>
      <c r="B97" s="936"/>
      <c r="C97" s="939"/>
      <c r="D97" s="926"/>
      <c r="E97" s="926"/>
      <c r="F97" s="926"/>
      <c r="G97" s="926"/>
      <c r="H97" s="926"/>
      <c r="I97" s="926"/>
      <c r="J97" s="926"/>
      <c r="K97" s="926"/>
      <c r="L97" s="926"/>
      <c r="M97" s="926"/>
      <c r="N97" s="926"/>
      <c r="O97" s="926"/>
      <c r="P97" s="926"/>
      <c r="Q97" s="931"/>
      <c r="R97" s="932"/>
    </row>
    <row r="99" spans="1:18">
      <c r="A99" s="920" t="s">
        <v>1340</v>
      </c>
      <c r="B99" s="920"/>
      <c r="C99" s="920"/>
      <c r="D99" s="920"/>
      <c r="E99" s="920"/>
      <c r="F99" s="920"/>
      <c r="G99" s="920"/>
      <c r="H99" s="920"/>
      <c r="I99" s="920"/>
      <c r="J99" s="920"/>
      <c r="K99" s="920"/>
      <c r="L99" s="920"/>
      <c r="M99" s="920"/>
      <c r="N99" s="920"/>
      <c r="O99" s="920"/>
      <c r="P99" s="920"/>
      <c r="Q99" s="920"/>
      <c r="R99" s="920"/>
    </row>
    <row r="100" spans="1:18">
      <c r="A100" s="664"/>
      <c r="B100" s="664"/>
      <c r="C100" s="664"/>
      <c r="D100" s="664"/>
      <c r="E100" s="664"/>
      <c r="F100" s="664"/>
      <c r="G100" s="664"/>
      <c r="H100" s="664"/>
      <c r="I100" s="664"/>
      <c r="J100" s="664"/>
      <c r="K100" s="664"/>
      <c r="L100" s="664"/>
      <c r="M100" s="664"/>
      <c r="N100" s="664"/>
      <c r="O100" s="664"/>
      <c r="P100" s="664"/>
      <c r="Q100" s="664"/>
      <c r="R100" s="664"/>
    </row>
    <row r="101" spans="1:18" ht="15.75">
      <c r="A101" s="652" t="s">
        <v>1341</v>
      </c>
      <c r="B101" s="666"/>
      <c r="C101" s="666"/>
      <c r="D101" s="921" t="s">
        <v>1342</v>
      </c>
      <c r="E101" s="921"/>
      <c r="F101" s="921"/>
      <c r="G101" s="666"/>
      <c r="H101" s="922" t="s">
        <v>1343</v>
      </c>
      <c r="I101" s="923"/>
      <c r="J101" s="923"/>
    </row>
  </sheetData>
  <sheetProtection algorithmName="SHA-512" hashValue="V3+/7j6MRCzvJyOqePjydb2EPwXb69gPU+f/WOur8X3j3IY/XigzcIaiXOf+W14D8J67pQDldV4AHIsDrjySYw==" saltValue="Y1cx+tolHny1k2mj2HLm9w==" spinCount="100000" sheet="1" objects="1" scenarios="1"/>
  <mergeCells count="375">
    <mergeCell ref="A2:R5"/>
    <mergeCell ref="A6:R6"/>
    <mergeCell ref="A7:B23"/>
    <mergeCell ref="C7:F16"/>
    <mergeCell ref="G7:H16"/>
    <mergeCell ref="I7:I24"/>
    <mergeCell ref="J7:M16"/>
    <mergeCell ref="N7:O16"/>
    <mergeCell ref="P7:P24"/>
    <mergeCell ref="Q7:R24"/>
    <mergeCell ref="A24:B24"/>
    <mergeCell ref="J17:J24"/>
    <mergeCell ref="K17:K24"/>
    <mergeCell ref="L17:L24"/>
    <mergeCell ref="M17:M24"/>
    <mergeCell ref="N17:N24"/>
    <mergeCell ref="O17:O24"/>
    <mergeCell ref="C17:C24"/>
    <mergeCell ref="D17:D24"/>
    <mergeCell ref="E17:E24"/>
    <mergeCell ref="F17:F24"/>
    <mergeCell ref="G17:G24"/>
    <mergeCell ref="H17:H24"/>
    <mergeCell ref="A25:B25"/>
    <mergeCell ref="Q25:R25"/>
    <mergeCell ref="A26:A28"/>
    <mergeCell ref="B26:B28"/>
    <mergeCell ref="C26:C28"/>
    <mergeCell ref="D26:D28"/>
    <mergeCell ref="E26:E28"/>
    <mergeCell ref="F26:F28"/>
    <mergeCell ref="G26:G28"/>
    <mergeCell ref="N26:N28"/>
    <mergeCell ref="O26:O28"/>
    <mergeCell ref="P26:P28"/>
    <mergeCell ref="Q26:R28"/>
    <mergeCell ref="K26:K28"/>
    <mergeCell ref="L26:L28"/>
    <mergeCell ref="M26:M28"/>
    <mergeCell ref="A29:A31"/>
    <mergeCell ref="B29:B31"/>
    <mergeCell ref="C29:C31"/>
    <mergeCell ref="D29:D31"/>
    <mergeCell ref="E29:E31"/>
    <mergeCell ref="F29:F31"/>
    <mergeCell ref="H26:H28"/>
    <mergeCell ref="I26:I28"/>
    <mergeCell ref="J26:J28"/>
    <mergeCell ref="M29:M31"/>
    <mergeCell ref="N29:N31"/>
    <mergeCell ref="O29:O31"/>
    <mergeCell ref="P29:P31"/>
    <mergeCell ref="Q29:R31"/>
    <mergeCell ref="A32:A37"/>
    <mergeCell ref="B33:B34"/>
    <mergeCell ref="C33:C34"/>
    <mergeCell ref="D33:D34"/>
    <mergeCell ref="E33:E34"/>
    <mergeCell ref="G29:G31"/>
    <mergeCell ref="H29:H31"/>
    <mergeCell ref="I29:I31"/>
    <mergeCell ref="J29:J31"/>
    <mergeCell ref="K29:K31"/>
    <mergeCell ref="L29:L31"/>
    <mergeCell ref="L33:L34"/>
    <mergeCell ref="M33:M34"/>
    <mergeCell ref="N33:N34"/>
    <mergeCell ref="O33:O34"/>
    <mergeCell ref="P33:P34"/>
    <mergeCell ref="Q33:R34"/>
    <mergeCell ref="F33:F34"/>
    <mergeCell ref="G33:G34"/>
    <mergeCell ref="H33:H34"/>
    <mergeCell ref="I33:I34"/>
    <mergeCell ref="J33:J34"/>
    <mergeCell ref="K33:K34"/>
    <mergeCell ref="N35:N37"/>
    <mergeCell ref="O35:O37"/>
    <mergeCell ref="P35:P37"/>
    <mergeCell ref="Q35:R37"/>
    <mergeCell ref="A38:A39"/>
    <mergeCell ref="B38:B39"/>
    <mergeCell ref="C38:C39"/>
    <mergeCell ref="D38:D39"/>
    <mergeCell ref="E38:E39"/>
    <mergeCell ref="F38:F39"/>
    <mergeCell ref="H35:H37"/>
    <mergeCell ref="I35:I37"/>
    <mergeCell ref="J35:J37"/>
    <mergeCell ref="K35:K37"/>
    <mergeCell ref="L35:L37"/>
    <mergeCell ref="M35:M37"/>
    <mergeCell ref="B35:B37"/>
    <mergeCell ref="C35:C37"/>
    <mergeCell ref="D35:D37"/>
    <mergeCell ref="E35:E37"/>
    <mergeCell ref="F35:F37"/>
    <mergeCell ref="G35:G37"/>
    <mergeCell ref="M38:M39"/>
    <mergeCell ref="N38:N39"/>
    <mergeCell ref="O38:O39"/>
    <mergeCell ref="P38:P39"/>
    <mergeCell ref="Q38:R39"/>
    <mergeCell ref="A40:A41"/>
    <mergeCell ref="B40:B41"/>
    <mergeCell ref="C40:C41"/>
    <mergeCell ref="D40:D41"/>
    <mergeCell ref="E40:E41"/>
    <mergeCell ref="G38:G39"/>
    <mergeCell ref="H38:H39"/>
    <mergeCell ref="I38:I39"/>
    <mergeCell ref="J38:J39"/>
    <mergeCell ref="K38:K39"/>
    <mergeCell ref="L38:L39"/>
    <mergeCell ref="O40:O41"/>
    <mergeCell ref="P40:P41"/>
    <mergeCell ref="Q40:R41"/>
    <mergeCell ref="F40:F41"/>
    <mergeCell ref="G40:G41"/>
    <mergeCell ref="H40:H41"/>
    <mergeCell ref="I40:I41"/>
    <mergeCell ref="J40:J41"/>
    <mergeCell ref="K40:K41"/>
    <mergeCell ref="A42:A43"/>
    <mergeCell ref="B42:B43"/>
    <mergeCell ref="C42:C43"/>
    <mergeCell ref="D42:D43"/>
    <mergeCell ref="E42:E43"/>
    <mergeCell ref="F42:F43"/>
    <mergeCell ref="G42:G43"/>
    <mergeCell ref="H42:H43"/>
    <mergeCell ref="I42:I43"/>
    <mergeCell ref="J42:J43"/>
    <mergeCell ref="K42:K43"/>
    <mergeCell ref="K50:K52"/>
    <mergeCell ref="L40:L41"/>
    <mergeCell ref="M40:M41"/>
    <mergeCell ref="N40:N41"/>
    <mergeCell ref="M42:M43"/>
    <mergeCell ref="N42:N43"/>
    <mergeCell ref="O42:O43"/>
    <mergeCell ref="P42:P43"/>
    <mergeCell ref="Q42:R43"/>
    <mergeCell ref="Q44:R44"/>
    <mergeCell ref="L42:L43"/>
    <mergeCell ref="L50:L52"/>
    <mergeCell ref="M50:M52"/>
    <mergeCell ref="N50:N52"/>
    <mergeCell ref="J46:J49"/>
    <mergeCell ref="Q45:R45"/>
    <mergeCell ref="A46:A49"/>
    <mergeCell ref="B46:B49"/>
    <mergeCell ref="C46:C49"/>
    <mergeCell ref="D46:D49"/>
    <mergeCell ref="E46:E49"/>
    <mergeCell ref="F46:F49"/>
    <mergeCell ref="G46:G49"/>
    <mergeCell ref="H46:H49"/>
    <mergeCell ref="I46:I49"/>
    <mergeCell ref="P46:P49"/>
    <mergeCell ref="Q46:R49"/>
    <mergeCell ref="K46:K49"/>
    <mergeCell ref="L46:L49"/>
    <mergeCell ref="M46:M49"/>
    <mergeCell ref="N46:N49"/>
    <mergeCell ref="O46:O49"/>
    <mergeCell ref="N53:N57"/>
    <mergeCell ref="O53:O57"/>
    <mergeCell ref="P53:P57"/>
    <mergeCell ref="Q53:R57"/>
    <mergeCell ref="A50:A52"/>
    <mergeCell ref="B50:B52"/>
    <mergeCell ref="C50:C52"/>
    <mergeCell ref="D50:D52"/>
    <mergeCell ref="E50:E52"/>
    <mergeCell ref="F50:F52"/>
    <mergeCell ref="A53:A57"/>
    <mergeCell ref="B53:B57"/>
    <mergeCell ref="C53:C57"/>
    <mergeCell ref="D53:D57"/>
    <mergeCell ref="E53:E57"/>
    <mergeCell ref="F53:F57"/>
    <mergeCell ref="G53:G57"/>
    <mergeCell ref="I50:I52"/>
    <mergeCell ref="J50:J52"/>
    <mergeCell ref="G50:G52"/>
    <mergeCell ref="H50:H52"/>
    <mergeCell ref="O50:O52"/>
    <mergeCell ref="P50:P52"/>
    <mergeCell ref="Q50:R52"/>
    <mergeCell ref="A58:A63"/>
    <mergeCell ref="Q58:R58"/>
    <mergeCell ref="B59:B60"/>
    <mergeCell ref="C59:C60"/>
    <mergeCell ref="D59:D60"/>
    <mergeCell ref="E59:E60"/>
    <mergeCell ref="H53:H57"/>
    <mergeCell ref="I53:I57"/>
    <mergeCell ref="J53:J57"/>
    <mergeCell ref="K53:K57"/>
    <mergeCell ref="L53:L57"/>
    <mergeCell ref="M53:M57"/>
    <mergeCell ref="L59:L60"/>
    <mergeCell ref="M59:M60"/>
    <mergeCell ref="N59:N60"/>
    <mergeCell ref="O59:O60"/>
    <mergeCell ref="P59:P60"/>
    <mergeCell ref="Q59:R60"/>
    <mergeCell ref="F59:F60"/>
    <mergeCell ref="G59:G60"/>
    <mergeCell ref="H59:H60"/>
    <mergeCell ref="I59:I60"/>
    <mergeCell ref="J59:J60"/>
    <mergeCell ref="K59:K60"/>
    <mergeCell ref="N61:N63"/>
    <mergeCell ref="O61:O63"/>
    <mergeCell ref="P61:P63"/>
    <mergeCell ref="Q61:R63"/>
    <mergeCell ref="A64:A71"/>
    <mergeCell ref="B64:B67"/>
    <mergeCell ref="C64:C67"/>
    <mergeCell ref="D64:D67"/>
    <mergeCell ref="E64:E67"/>
    <mergeCell ref="F64:F67"/>
    <mergeCell ref="H61:H63"/>
    <mergeCell ref="I61:I63"/>
    <mergeCell ref="J61:J63"/>
    <mergeCell ref="K61:K63"/>
    <mergeCell ref="L61:L63"/>
    <mergeCell ref="M61:M63"/>
    <mergeCell ref="B61:B63"/>
    <mergeCell ref="C61:C63"/>
    <mergeCell ref="D61:D63"/>
    <mergeCell ref="E61:E63"/>
    <mergeCell ref="F61:F63"/>
    <mergeCell ref="G61:G63"/>
    <mergeCell ref="M64:M67"/>
    <mergeCell ref="N64:N67"/>
    <mergeCell ref="O64:O67"/>
    <mergeCell ref="P64:P67"/>
    <mergeCell ref="Q64:R67"/>
    <mergeCell ref="Q68:R68"/>
    <mergeCell ref="G64:G67"/>
    <mergeCell ref="H64:H67"/>
    <mergeCell ref="I64:I67"/>
    <mergeCell ref="J64:J67"/>
    <mergeCell ref="K64:K67"/>
    <mergeCell ref="L64:L67"/>
    <mergeCell ref="Q69:R69"/>
    <mergeCell ref="Q70:R70"/>
    <mergeCell ref="Q71:R71"/>
    <mergeCell ref="A72:A77"/>
    <mergeCell ref="B72:B73"/>
    <mergeCell ref="C72:C73"/>
    <mergeCell ref="D72:D73"/>
    <mergeCell ref="E72:E73"/>
    <mergeCell ref="F72:F73"/>
    <mergeCell ref="G72:G73"/>
    <mergeCell ref="N72:N73"/>
    <mergeCell ref="O72:O73"/>
    <mergeCell ref="P72:P73"/>
    <mergeCell ref="Q72:R73"/>
    <mergeCell ref="Q74:R74"/>
    <mergeCell ref="Q75:R75"/>
    <mergeCell ref="H72:H73"/>
    <mergeCell ref="I72:I73"/>
    <mergeCell ref="J72:J73"/>
    <mergeCell ref="K72:K73"/>
    <mergeCell ref="L72:L73"/>
    <mergeCell ref="M72:M73"/>
    <mergeCell ref="Q76:R76"/>
    <mergeCell ref="Q77:R77"/>
    <mergeCell ref="B88:B90"/>
    <mergeCell ref="C88:C90"/>
    <mergeCell ref="D88:D90"/>
    <mergeCell ref="E88:E90"/>
    <mergeCell ref="F88:F90"/>
    <mergeCell ref="G88:G90"/>
    <mergeCell ref="H88:H90"/>
    <mergeCell ref="O88:O90"/>
    <mergeCell ref="N86:N87"/>
    <mergeCell ref="E78:E85"/>
    <mergeCell ref="F78:F85"/>
    <mergeCell ref="G78:G85"/>
    <mergeCell ref="H78:H85"/>
    <mergeCell ref="M91:M92"/>
    <mergeCell ref="H91:H92"/>
    <mergeCell ref="I91:I92"/>
    <mergeCell ref="J91:J92"/>
    <mergeCell ref="O78:O85"/>
    <mergeCell ref="P78:P85"/>
    <mergeCell ref="Q78:R85"/>
    <mergeCell ref="B86:B87"/>
    <mergeCell ref="C86:C87"/>
    <mergeCell ref="D86:D87"/>
    <mergeCell ref="E86:E87"/>
    <mergeCell ref="F86:F87"/>
    <mergeCell ref="G86:G87"/>
    <mergeCell ref="H86:H87"/>
    <mergeCell ref="I78:I85"/>
    <mergeCell ref="J78:J85"/>
    <mergeCell ref="K78:K85"/>
    <mergeCell ref="L78:L85"/>
    <mergeCell ref="M78:M85"/>
    <mergeCell ref="N78:N85"/>
    <mergeCell ref="O86:O87"/>
    <mergeCell ref="P86:P87"/>
    <mergeCell ref="Q86:R87"/>
    <mergeCell ref="I86:I87"/>
    <mergeCell ref="J86:J87"/>
    <mergeCell ref="K86:K87"/>
    <mergeCell ref="L86:L87"/>
    <mergeCell ref="M86:M87"/>
    <mergeCell ref="B78:B85"/>
    <mergeCell ref="P88:P90"/>
    <mergeCell ref="Q88:R90"/>
    <mergeCell ref="A91:A92"/>
    <mergeCell ref="B91:B92"/>
    <mergeCell ref="C91:C92"/>
    <mergeCell ref="D91:D92"/>
    <mergeCell ref="E91:E92"/>
    <mergeCell ref="F91:F92"/>
    <mergeCell ref="G91:G92"/>
    <mergeCell ref="I88:I90"/>
    <mergeCell ref="J88:J90"/>
    <mergeCell ref="K88:K90"/>
    <mergeCell ref="L88:L90"/>
    <mergeCell ref="M88:M90"/>
    <mergeCell ref="N88:N90"/>
    <mergeCell ref="N91:N92"/>
    <mergeCell ref="O91:O92"/>
    <mergeCell ref="P91:P92"/>
    <mergeCell ref="Q91:R92"/>
    <mergeCell ref="K91:K92"/>
    <mergeCell ref="L91:L92"/>
    <mergeCell ref="A78:A90"/>
    <mergeCell ref="C78:C85"/>
    <mergeCell ref="D78:D85"/>
    <mergeCell ref="M93:M94"/>
    <mergeCell ref="N93:N94"/>
    <mergeCell ref="O93:O94"/>
    <mergeCell ref="P93:P94"/>
    <mergeCell ref="Q93:R94"/>
    <mergeCell ref="A95:A97"/>
    <mergeCell ref="B95:B97"/>
    <mergeCell ref="C95:C97"/>
    <mergeCell ref="D95:D97"/>
    <mergeCell ref="E95:E97"/>
    <mergeCell ref="G93:G94"/>
    <mergeCell ref="H93:H94"/>
    <mergeCell ref="I93:I94"/>
    <mergeCell ref="J93:J94"/>
    <mergeCell ref="K93:K94"/>
    <mergeCell ref="L93:L94"/>
    <mergeCell ref="A93:A94"/>
    <mergeCell ref="B93:B94"/>
    <mergeCell ref="C93:C94"/>
    <mergeCell ref="D93:D94"/>
    <mergeCell ref="E93:E94"/>
    <mergeCell ref="F93:F94"/>
    <mergeCell ref="A99:R99"/>
    <mergeCell ref="D101:F101"/>
    <mergeCell ref="H101:J101"/>
    <mergeCell ref="L95:L97"/>
    <mergeCell ref="M95:M97"/>
    <mergeCell ref="N95:N97"/>
    <mergeCell ref="O95:O97"/>
    <mergeCell ref="P95:P97"/>
    <mergeCell ref="Q95:R97"/>
    <mergeCell ref="F95:F97"/>
    <mergeCell ref="G95:G97"/>
    <mergeCell ref="H95:H97"/>
    <mergeCell ref="I95:I97"/>
    <mergeCell ref="J95:J97"/>
    <mergeCell ref="K95:K97"/>
  </mergeCells>
  <pageMargins left="0.7" right="0.7" top="0.75" bottom="0.75" header="0.3" footer="0.3"/>
  <pageSetup paperSize="9" scale="31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B85"/>
  <sheetViews>
    <sheetView topLeftCell="A52" workbookViewId="0"/>
  </sheetViews>
  <sheetFormatPr defaultColWidth="9.140625" defaultRowHeight="15"/>
  <cols>
    <col min="1" max="1" width="9.140625" style="45"/>
    <col min="2" max="2" width="108.140625" style="45" bestFit="1" customWidth="1"/>
    <col min="3" max="16384" width="9.140625" style="45"/>
  </cols>
  <sheetData>
    <row r="1" spans="1:2" ht="14.1" customHeight="1">
      <c r="A1" s="43" t="s">
        <v>574</v>
      </c>
      <c r="B1" s="44" t="s">
        <v>575</v>
      </c>
    </row>
    <row r="2" spans="1:2" ht="14.1" customHeight="1">
      <c r="A2" s="46" t="s">
        <v>576</v>
      </c>
      <c r="B2" s="47" t="s">
        <v>577</v>
      </c>
    </row>
    <row r="3" spans="1:2" ht="14.1" customHeight="1">
      <c r="A3" s="46" t="s">
        <v>578</v>
      </c>
      <c r="B3" s="47" t="s">
        <v>579</v>
      </c>
    </row>
    <row r="4" spans="1:2" ht="14.1" customHeight="1">
      <c r="A4" s="46" t="s">
        <v>580</v>
      </c>
      <c r="B4" s="47" t="s">
        <v>581</v>
      </c>
    </row>
    <row r="5" spans="1:2" ht="14.1" customHeight="1">
      <c r="A5" s="46" t="s">
        <v>582</v>
      </c>
      <c r="B5" s="47" t="s">
        <v>583</v>
      </c>
    </row>
    <row r="6" spans="1:2" ht="14.1" customHeight="1">
      <c r="A6" s="46" t="s">
        <v>584</v>
      </c>
      <c r="B6" s="47" t="s">
        <v>585</v>
      </c>
    </row>
    <row r="7" spans="1:2" ht="14.1" customHeight="1">
      <c r="A7" s="46" t="s">
        <v>586</v>
      </c>
      <c r="B7" s="47" t="s">
        <v>587</v>
      </c>
    </row>
    <row r="8" spans="1:2" ht="14.1" customHeight="1">
      <c r="A8" s="46" t="s">
        <v>588</v>
      </c>
      <c r="B8" s="47" t="s">
        <v>589</v>
      </c>
    </row>
    <row r="9" spans="1:2" ht="14.1" customHeight="1">
      <c r="A9" s="46" t="s">
        <v>590</v>
      </c>
      <c r="B9" s="47" t="s">
        <v>591</v>
      </c>
    </row>
    <row r="10" spans="1:2" ht="14.1" customHeight="1">
      <c r="A10" s="46" t="s">
        <v>592</v>
      </c>
      <c r="B10" s="47" t="s">
        <v>593</v>
      </c>
    </row>
    <row r="11" spans="1:2" ht="14.1" customHeight="1">
      <c r="A11" s="46" t="s">
        <v>594</v>
      </c>
      <c r="B11" s="47" t="s">
        <v>595</v>
      </c>
    </row>
    <row r="12" spans="1:2" ht="14.1" customHeight="1">
      <c r="A12" s="46" t="s">
        <v>596</v>
      </c>
      <c r="B12" s="47" t="s">
        <v>1049</v>
      </c>
    </row>
    <row r="13" spans="1:2" ht="14.1" customHeight="1">
      <c r="A13" s="46" t="s">
        <v>597</v>
      </c>
      <c r="B13" s="47" t="s">
        <v>598</v>
      </c>
    </row>
    <row r="14" spans="1:2" ht="14.1" customHeight="1">
      <c r="A14" s="46" t="s">
        <v>599</v>
      </c>
      <c r="B14" s="47" t="s">
        <v>600</v>
      </c>
    </row>
    <row r="15" spans="1:2" ht="14.1" customHeight="1">
      <c r="A15" s="46" t="s">
        <v>601</v>
      </c>
      <c r="B15" s="47" t="s">
        <v>602</v>
      </c>
    </row>
    <row r="16" spans="1:2" ht="14.1" customHeight="1">
      <c r="A16" s="46" t="s">
        <v>603</v>
      </c>
      <c r="B16" s="47" t="s">
        <v>604</v>
      </c>
    </row>
    <row r="17" spans="1:2" ht="14.1" customHeight="1">
      <c r="A17" s="46" t="s">
        <v>605</v>
      </c>
      <c r="B17" s="47" t="s">
        <v>606</v>
      </c>
    </row>
    <row r="18" spans="1:2" ht="14.1" customHeight="1">
      <c r="A18" s="46" t="s">
        <v>607</v>
      </c>
      <c r="B18" s="47" t="s">
        <v>608</v>
      </c>
    </row>
    <row r="19" spans="1:2" ht="14.1" customHeight="1">
      <c r="A19" s="46" t="s">
        <v>609</v>
      </c>
      <c r="B19" s="47" t="s">
        <v>610</v>
      </c>
    </row>
    <row r="20" spans="1:2" ht="14.1" customHeight="1">
      <c r="A20" s="46" t="s">
        <v>611</v>
      </c>
      <c r="B20" s="47" t="s">
        <v>612</v>
      </c>
    </row>
    <row r="21" spans="1:2" ht="14.1" customHeight="1">
      <c r="A21" s="46" t="s">
        <v>613</v>
      </c>
      <c r="B21" s="47" t="s">
        <v>614</v>
      </c>
    </row>
    <row r="22" spans="1:2" ht="14.1" customHeight="1">
      <c r="A22" s="46" t="s">
        <v>615</v>
      </c>
      <c r="B22" s="47" t="s">
        <v>616</v>
      </c>
    </row>
    <row r="23" spans="1:2" ht="14.1" customHeight="1">
      <c r="A23" s="46" t="s">
        <v>617</v>
      </c>
      <c r="B23" s="47" t="s">
        <v>618</v>
      </c>
    </row>
    <row r="24" spans="1:2" ht="14.1" customHeight="1">
      <c r="A24" s="46" t="s">
        <v>619</v>
      </c>
      <c r="B24" s="47" t="s">
        <v>620</v>
      </c>
    </row>
    <row r="26" spans="1:2" ht="15.75">
      <c r="A26" s="43" t="s">
        <v>574</v>
      </c>
      <c r="B26" s="44" t="s">
        <v>621</v>
      </c>
    </row>
    <row r="27" spans="1:2" ht="15.75">
      <c r="A27" s="48">
        <v>2100</v>
      </c>
      <c r="B27" s="49" t="s">
        <v>622</v>
      </c>
    </row>
    <row r="28" spans="1:2" ht="15" customHeight="1">
      <c r="A28" s="48">
        <v>2110</v>
      </c>
      <c r="B28" s="20" t="s">
        <v>623</v>
      </c>
    </row>
    <row r="29" spans="1:2" ht="15.75">
      <c r="A29" s="48">
        <v>2111</v>
      </c>
      <c r="B29" s="20" t="s">
        <v>624</v>
      </c>
    </row>
    <row r="30" spans="1:2" ht="15.75">
      <c r="A30" s="48">
        <v>2112</v>
      </c>
      <c r="B30" s="20" t="s">
        <v>625</v>
      </c>
    </row>
    <row r="31" spans="1:2" ht="15.75">
      <c r="A31" s="48">
        <v>2120</v>
      </c>
      <c r="B31" s="20" t="s">
        <v>626</v>
      </c>
    </row>
    <row r="32" spans="1:2" ht="15.75">
      <c r="A32" s="48">
        <v>2200</v>
      </c>
      <c r="B32" s="20" t="s">
        <v>627</v>
      </c>
    </row>
    <row r="33" spans="1:2" ht="15.75">
      <c r="A33" s="48">
        <v>2300</v>
      </c>
      <c r="B33" s="20" t="s">
        <v>628</v>
      </c>
    </row>
    <row r="34" spans="1:2" ht="15.75">
      <c r="A34" s="48">
        <v>2400</v>
      </c>
      <c r="B34" s="20" t="s">
        <v>629</v>
      </c>
    </row>
    <row r="35" spans="1:2" ht="15.75">
      <c r="A35" s="48">
        <v>2500</v>
      </c>
      <c r="B35" s="20" t="s">
        <v>630</v>
      </c>
    </row>
    <row r="36" spans="1:2" ht="15.75">
      <c r="A36" s="48">
        <v>2600</v>
      </c>
      <c r="B36" s="20" t="s">
        <v>631</v>
      </c>
    </row>
    <row r="37" spans="1:2" ht="15.75">
      <c r="A37" s="48">
        <v>2700</v>
      </c>
      <c r="B37" s="20" t="s">
        <v>632</v>
      </c>
    </row>
    <row r="38" spans="1:2" ht="15" customHeight="1">
      <c r="A38" s="48">
        <v>2710</v>
      </c>
      <c r="B38" s="20" t="s">
        <v>633</v>
      </c>
    </row>
    <row r="39" spans="1:2">
      <c r="B39" s="50"/>
    </row>
    <row r="43" spans="1:2" ht="15.75">
      <c r="A43" s="43" t="s">
        <v>574</v>
      </c>
      <c r="B43" s="44" t="s">
        <v>634</v>
      </c>
    </row>
    <row r="44" spans="1:2" ht="15.75">
      <c r="A44" s="51" t="s">
        <v>635</v>
      </c>
      <c r="B44" s="52" t="s">
        <v>636</v>
      </c>
    </row>
    <row r="45" spans="1:2" ht="15.75">
      <c r="A45" s="51" t="s">
        <v>637</v>
      </c>
      <c r="B45" s="53" t="s">
        <v>638</v>
      </c>
    </row>
    <row r="46" spans="1:2" ht="15.75">
      <c r="A46" s="51" t="s">
        <v>639</v>
      </c>
      <c r="B46" s="52" t="s">
        <v>640</v>
      </c>
    </row>
    <row r="47" spans="1:2" ht="15.75">
      <c r="A47" s="51" t="s">
        <v>641</v>
      </c>
      <c r="B47" s="53" t="s">
        <v>642</v>
      </c>
    </row>
    <row r="48" spans="1:2" ht="15.75">
      <c r="A48" s="51" t="s">
        <v>643</v>
      </c>
      <c r="B48" s="52" t="s">
        <v>644</v>
      </c>
    </row>
    <row r="49" spans="1:2" ht="15.75">
      <c r="A49" s="51" t="s">
        <v>645</v>
      </c>
      <c r="B49" s="53" t="s">
        <v>638</v>
      </c>
    </row>
    <row r="50" spans="1:2" ht="15.75">
      <c r="A50" s="51" t="s">
        <v>646</v>
      </c>
      <c r="B50" s="52" t="s">
        <v>640</v>
      </c>
    </row>
    <row r="51" spans="1:2" ht="15.75">
      <c r="A51" s="51" t="s">
        <v>647</v>
      </c>
      <c r="B51" s="53" t="s">
        <v>642</v>
      </c>
    </row>
    <row r="52" spans="1:2" ht="15.75">
      <c r="A52" s="51" t="s">
        <v>648</v>
      </c>
      <c r="B52" s="52" t="s">
        <v>649</v>
      </c>
    </row>
    <row r="53" spans="1:2" ht="15.75">
      <c r="A53" s="51" t="s">
        <v>650</v>
      </c>
      <c r="B53" s="53" t="s">
        <v>638</v>
      </c>
    </row>
    <row r="54" spans="1:2" ht="15.75">
      <c r="A54" s="51" t="s">
        <v>651</v>
      </c>
      <c r="B54" s="52" t="s">
        <v>640</v>
      </c>
    </row>
    <row r="55" spans="1:2" ht="15.75">
      <c r="A55" s="51" t="s">
        <v>652</v>
      </c>
      <c r="B55" s="53" t="s">
        <v>642</v>
      </c>
    </row>
    <row r="56" spans="1:2" ht="15.75">
      <c r="A56" s="51" t="s">
        <v>653</v>
      </c>
      <c r="B56" s="52" t="s">
        <v>654</v>
      </c>
    </row>
    <row r="57" spans="1:2" ht="15.75">
      <c r="A57" s="51" t="s">
        <v>655</v>
      </c>
      <c r="B57" s="53" t="s">
        <v>638</v>
      </c>
    </row>
    <row r="58" spans="1:2" ht="15.75">
      <c r="A58" s="51" t="s">
        <v>656</v>
      </c>
      <c r="B58" s="52" t="s">
        <v>640</v>
      </c>
    </row>
    <row r="59" spans="1:2" ht="15.75">
      <c r="A59" s="51" t="s">
        <v>657</v>
      </c>
      <c r="B59" s="53" t="s">
        <v>642</v>
      </c>
    </row>
    <row r="60" spans="1:2" ht="15.75">
      <c r="A60" s="51" t="s">
        <v>658</v>
      </c>
      <c r="B60" s="52" t="s">
        <v>659</v>
      </c>
    </row>
    <row r="61" spans="1:2" ht="15.75">
      <c r="A61" s="51" t="s">
        <v>660</v>
      </c>
      <c r="B61" s="53" t="s">
        <v>638</v>
      </c>
    </row>
    <row r="62" spans="1:2" ht="15.75">
      <c r="A62" s="51" t="s">
        <v>661</v>
      </c>
      <c r="B62" s="52" t="s">
        <v>640</v>
      </c>
    </row>
    <row r="63" spans="1:2" ht="15.75">
      <c r="A63" s="51" t="s">
        <v>662</v>
      </c>
      <c r="B63" s="53" t="s">
        <v>642</v>
      </c>
    </row>
    <row r="64" spans="1:2" ht="15.75">
      <c r="A64" s="51" t="s">
        <v>663</v>
      </c>
      <c r="B64" s="52" t="s">
        <v>664</v>
      </c>
    </row>
    <row r="65" spans="1:2" ht="15.75">
      <c r="A65" s="51" t="s">
        <v>665</v>
      </c>
      <c r="B65" s="53" t="s">
        <v>638</v>
      </c>
    </row>
    <row r="66" spans="1:2" ht="15.75">
      <c r="A66" s="51" t="s">
        <v>666</v>
      </c>
      <c r="B66" s="52" t="s">
        <v>640</v>
      </c>
    </row>
    <row r="67" spans="1:2" ht="15.75">
      <c r="A67" s="51" t="s">
        <v>667</v>
      </c>
      <c r="B67" s="53" t="s">
        <v>642</v>
      </c>
    </row>
    <row r="68" spans="1:2" ht="15.75">
      <c r="A68" s="51" t="s">
        <v>668</v>
      </c>
      <c r="B68" s="52" t="s">
        <v>669</v>
      </c>
    </row>
    <row r="69" spans="1:2" ht="15.75">
      <c r="A69" s="51" t="s">
        <v>670</v>
      </c>
      <c r="B69" s="53" t="s">
        <v>638</v>
      </c>
    </row>
    <row r="70" spans="1:2" ht="15.75">
      <c r="A70" s="51" t="s">
        <v>671</v>
      </c>
      <c r="B70" s="52" t="s">
        <v>640</v>
      </c>
    </row>
    <row r="71" spans="1:2" ht="15.75">
      <c r="A71" s="51" t="s">
        <v>672</v>
      </c>
      <c r="B71" s="53" t="s">
        <v>642</v>
      </c>
    </row>
    <row r="72" spans="1:2" ht="15.75">
      <c r="A72" s="51"/>
      <c r="B72" s="54" t="s">
        <v>673</v>
      </c>
    </row>
    <row r="73" spans="1:2" ht="31.5">
      <c r="A73" s="51"/>
      <c r="B73" s="52" t="s">
        <v>674</v>
      </c>
    </row>
    <row r="74" spans="1:2" ht="15.75">
      <c r="A74" s="51" t="s">
        <v>675</v>
      </c>
      <c r="B74" s="52" t="s">
        <v>676</v>
      </c>
    </row>
    <row r="75" spans="1:2" ht="15.75">
      <c r="A75" s="51" t="s">
        <v>677</v>
      </c>
      <c r="B75" s="53" t="s">
        <v>638</v>
      </c>
    </row>
    <row r="76" spans="1:2" ht="15.75">
      <c r="A76" s="51" t="s">
        <v>678</v>
      </c>
      <c r="B76" s="52" t="s">
        <v>640</v>
      </c>
    </row>
    <row r="77" spans="1:2" ht="15.75">
      <c r="A77" s="51" t="s">
        <v>679</v>
      </c>
      <c r="B77" s="53" t="s">
        <v>642</v>
      </c>
    </row>
    <row r="78" spans="1:2" ht="15.75">
      <c r="A78" s="51" t="s">
        <v>680</v>
      </c>
      <c r="B78" s="52" t="s">
        <v>681</v>
      </c>
    </row>
    <row r="79" spans="1:2" ht="15.75">
      <c r="A79" s="51" t="s">
        <v>682</v>
      </c>
      <c r="B79" s="53" t="s">
        <v>638</v>
      </c>
    </row>
    <row r="80" spans="1:2" ht="15.75">
      <c r="A80" s="51" t="s">
        <v>683</v>
      </c>
      <c r="B80" s="52" t="s">
        <v>640</v>
      </c>
    </row>
    <row r="81" spans="1:2" ht="15.75">
      <c r="A81" s="51" t="s">
        <v>684</v>
      </c>
      <c r="B81" s="53" t="s">
        <v>642</v>
      </c>
    </row>
    <row r="82" spans="1:2" ht="15.75">
      <c r="A82" s="51">
        <v>110</v>
      </c>
      <c r="B82" s="52" t="s">
        <v>685</v>
      </c>
    </row>
    <row r="83" spans="1:2" ht="15.75">
      <c r="A83" s="51">
        <v>111</v>
      </c>
      <c r="B83" s="53" t="s">
        <v>638</v>
      </c>
    </row>
    <row r="84" spans="1:2" ht="15.75">
      <c r="A84" s="51">
        <v>112</v>
      </c>
      <c r="B84" s="52" t="s">
        <v>640</v>
      </c>
    </row>
    <row r="85" spans="1:2" ht="16.5" thickBot="1">
      <c r="A85" s="51">
        <v>113</v>
      </c>
      <c r="B85" s="55" t="s">
        <v>642</v>
      </c>
    </row>
  </sheetData>
  <sheetProtection password="CB83" sheet="1"/>
  <phoneticPr fontId="55" type="noConversion"/>
  <pageMargins left="0.75" right="0.75" top="1" bottom="1" header="0.5" footer="0.5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F165"/>
  <sheetViews>
    <sheetView topLeftCell="A22" workbookViewId="0"/>
  </sheetViews>
  <sheetFormatPr defaultColWidth="9.140625" defaultRowHeight="15.75"/>
  <cols>
    <col min="1" max="1" width="10.5703125" style="22" customWidth="1"/>
    <col min="2" max="2" width="14.42578125" style="22" customWidth="1"/>
    <col min="3" max="3" width="63.140625" style="22" bestFit="1" customWidth="1"/>
    <col min="4" max="4" width="28.85546875" style="22" bestFit="1" customWidth="1"/>
    <col min="5" max="5" width="12.5703125" style="22" customWidth="1"/>
    <col min="6" max="6" width="15.7109375" style="22" bestFit="1" customWidth="1"/>
    <col min="7" max="16384" width="9.140625" style="22"/>
  </cols>
  <sheetData>
    <row r="1" spans="1:6" ht="31.5">
      <c r="A1" s="21" t="s">
        <v>147</v>
      </c>
      <c r="B1" s="21" t="s">
        <v>152</v>
      </c>
      <c r="C1" s="21" t="s">
        <v>153</v>
      </c>
      <c r="E1" s="21" t="s">
        <v>154</v>
      </c>
    </row>
    <row r="2" spans="1:6">
      <c r="A2" s="21"/>
      <c r="B2" s="21"/>
      <c r="C2" s="23" t="s">
        <v>155</v>
      </c>
      <c r="D2" s="21"/>
      <c r="E2" s="21"/>
    </row>
    <row r="3" spans="1:6">
      <c r="A3" s="24">
        <v>1</v>
      </c>
      <c r="B3" s="25" t="s">
        <v>156</v>
      </c>
      <c r="C3" s="22" t="s">
        <v>157</v>
      </c>
      <c r="D3" s="26"/>
    </row>
    <row r="4" spans="1:6">
      <c r="A4" s="24">
        <v>2</v>
      </c>
      <c r="B4" s="25" t="s">
        <v>158</v>
      </c>
      <c r="C4" s="22" t="s">
        <v>159</v>
      </c>
      <c r="D4" s="26"/>
    </row>
    <row r="5" spans="1:6">
      <c r="A5" s="24">
        <v>3</v>
      </c>
      <c r="B5" s="25" t="s">
        <v>160</v>
      </c>
      <c r="C5" s="22" t="s">
        <v>161</v>
      </c>
      <c r="D5" s="26"/>
    </row>
    <row r="6" spans="1:6" ht="12.75" customHeight="1">
      <c r="A6" s="24">
        <v>4</v>
      </c>
      <c r="B6" s="25" t="s">
        <v>162</v>
      </c>
      <c r="C6" s="22" t="s">
        <v>163</v>
      </c>
      <c r="D6" s="26"/>
    </row>
    <row r="7" spans="1:6">
      <c r="A7" s="24">
        <v>5</v>
      </c>
      <c r="B7" s="25" t="s">
        <v>164</v>
      </c>
      <c r="C7" s="22" t="s">
        <v>165</v>
      </c>
      <c r="D7" s="26"/>
    </row>
    <row r="8" spans="1:6">
      <c r="A8" s="24">
        <v>6</v>
      </c>
      <c r="B8" s="25" t="s">
        <v>166</v>
      </c>
      <c r="C8" s="22" t="s">
        <v>167</v>
      </c>
      <c r="D8" s="26"/>
    </row>
    <row r="9" spans="1:6">
      <c r="A9" s="24">
        <v>7</v>
      </c>
      <c r="B9" s="25" t="s">
        <v>168</v>
      </c>
      <c r="C9" s="22" t="s">
        <v>169</v>
      </c>
      <c r="D9" s="26"/>
    </row>
    <row r="10" spans="1:6">
      <c r="A10" s="24">
        <v>8</v>
      </c>
      <c r="B10" s="25" t="s">
        <v>170</v>
      </c>
      <c r="C10" s="22" t="s">
        <v>171</v>
      </c>
      <c r="D10" s="26"/>
    </row>
    <row r="11" spans="1:6">
      <c r="A11" s="24">
        <v>9</v>
      </c>
      <c r="B11" s="25" t="s">
        <v>172</v>
      </c>
      <c r="C11" s="22" t="s">
        <v>173</v>
      </c>
      <c r="D11" s="26"/>
    </row>
    <row r="12" spans="1:6">
      <c r="A12" s="24">
        <v>10</v>
      </c>
      <c r="B12" s="25" t="s">
        <v>174</v>
      </c>
      <c r="C12" s="22" t="s">
        <v>175</v>
      </c>
      <c r="D12" s="26"/>
    </row>
    <row r="13" spans="1:6">
      <c r="A13" s="24">
        <v>11</v>
      </c>
      <c r="B13" s="25" t="s">
        <v>176</v>
      </c>
      <c r="C13" s="22" t="s">
        <v>177</v>
      </c>
      <c r="D13" s="26"/>
    </row>
    <row r="14" spans="1:6">
      <c r="A14" s="24">
        <v>12</v>
      </c>
      <c r="B14" s="25" t="s">
        <v>178</v>
      </c>
      <c r="C14" s="22" t="s">
        <v>179</v>
      </c>
      <c r="D14" s="26"/>
    </row>
    <row r="15" spans="1:6">
      <c r="A15" s="24">
        <v>13</v>
      </c>
      <c r="B15" s="25" t="s">
        <v>180</v>
      </c>
      <c r="C15" s="22" t="s">
        <v>181</v>
      </c>
      <c r="D15" s="26"/>
    </row>
    <row r="16" spans="1:6">
      <c r="A16" s="24">
        <v>14</v>
      </c>
      <c r="B16" s="25" t="s">
        <v>182</v>
      </c>
      <c r="C16" s="22" t="s">
        <v>183</v>
      </c>
      <c r="D16" s="26"/>
      <c r="E16" s="26"/>
      <c r="F16" s="26"/>
    </row>
    <row r="17" spans="1:6">
      <c r="A17" s="24">
        <v>15</v>
      </c>
      <c r="B17" s="25" t="s">
        <v>184</v>
      </c>
      <c r="C17" s="22" t="s">
        <v>185</v>
      </c>
      <c r="D17" s="26"/>
      <c r="E17" s="26"/>
      <c r="F17" s="26"/>
    </row>
    <row r="18" spans="1:6">
      <c r="A18" s="24">
        <v>16</v>
      </c>
      <c r="B18" s="25" t="s">
        <v>186</v>
      </c>
      <c r="C18" s="22" t="s">
        <v>187</v>
      </c>
      <c r="D18" s="26"/>
      <c r="E18" s="26"/>
      <c r="F18" s="26"/>
    </row>
    <row r="19" spans="1:6">
      <c r="A19" s="24">
        <v>17</v>
      </c>
      <c r="B19" s="25" t="s">
        <v>188</v>
      </c>
      <c r="C19" s="22" t="s">
        <v>189</v>
      </c>
      <c r="D19" s="26"/>
      <c r="E19" s="26"/>
      <c r="F19" s="26"/>
    </row>
    <row r="20" spans="1:6">
      <c r="A20" s="24">
        <v>18</v>
      </c>
      <c r="B20" s="25" t="s">
        <v>190</v>
      </c>
      <c r="C20" s="22" t="s">
        <v>191</v>
      </c>
      <c r="D20" s="26"/>
      <c r="E20" s="26"/>
      <c r="F20" s="26"/>
    </row>
    <row r="21" spans="1:6">
      <c r="A21" s="24">
        <v>19</v>
      </c>
      <c r="B21" s="25" t="s">
        <v>192</v>
      </c>
      <c r="C21" s="22" t="s">
        <v>193</v>
      </c>
      <c r="D21" s="26"/>
      <c r="E21" s="26"/>
      <c r="F21" s="26"/>
    </row>
    <row r="22" spans="1:6">
      <c r="A22" s="24">
        <v>20</v>
      </c>
      <c r="B22" s="25" t="s">
        <v>194</v>
      </c>
      <c r="C22" s="22" t="s">
        <v>195</v>
      </c>
      <c r="D22" s="26"/>
      <c r="E22" s="26"/>
      <c r="F22" s="26"/>
    </row>
    <row r="23" spans="1:6">
      <c r="A23" s="24">
        <v>21</v>
      </c>
      <c r="B23" s="25" t="s">
        <v>196</v>
      </c>
      <c r="C23" s="22" t="s">
        <v>197</v>
      </c>
      <c r="D23" s="26"/>
      <c r="E23" s="26"/>
      <c r="F23" s="26"/>
    </row>
    <row r="24" spans="1:6">
      <c r="A24" s="24">
        <v>22</v>
      </c>
      <c r="B24" s="25" t="s">
        <v>198</v>
      </c>
      <c r="C24" s="22" t="s">
        <v>199</v>
      </c>
      <c r="D24" s="26"/>
      <c r="E24" s="26"/>
      <c r="F24" s="26"/>
    </row>
    <row r="25" spans="1:6">
      <c r="A25" s="24">
        <v>23</v>
      </c>
      <c r="B25" s="25" t="s">
        <v>200</v>
      </c>
      <c r="C25" s="22" t="s">
        <v>201</v>
      </c>
      <c r="D25" s="26"/>
      <c r="E25" s="26"/>
      <c r="F25" s="26"/>
    </row>
    <row r="26" spans="1:6">
      <c r="A26" s="24">
        <v>24</v>
      </c>
      <c r="B26" s="25" t="s">
        <v>202</v>
      </c>
      <c r="C26" s="22" t="s">
        <v>203</v>
      </c>
      <c r="D26" s="26"/>
      <c r="E26" s="26"/>
      <c r="F26" s="26"/>
    </row>
    <row r="27" spans="1:6">
      <c r="A27" s="24">
        <v>25</v>
      </c>
      <c r="B27" s="25" t="s">
        <v>204</v>
      </c>
      <c r="C27" s="22" t="s">
        <v>100</v>
      </c>
      <c r="D27" s="26"/>
      <c r="E27" s="26"/>
      <c r="F27" s="26"/>
    </row>
    <row r="28" spans="1:6" ht="16.5" customHeight="1">
      <c r="B28" s="25"/>
      <c r="C28" s="27" t="s">
        <v>205</v>
      </c>
    </row>
    <row r="29" spans="1:6">
      <c r="A29" s="24">
        <v>26</v>
      </c>
      <c r="B29" s="25" t="s">
        <v>206</v>
      </c>
      <c r="C29" s="22" t="s">
        <v>207</v>
      </c>
      <c r="D29" s="26"/>
    </row>
    <row r="30" spans="1:6">
      <c r="A30" s="24">
        <v>27</v>
      </c>
      <c r="B30" s="25" t="s">
        <v>208</v>
      </c>
      <c r="C30" s="22" t="s">
        <v>209</v>
      </c>
      <c r="D30" s="26"/>
    </row>
    <row r="31" spans="1:6">
      <c r="A31" s="24">
        <v>28</v>
      </c>
      <c r="B31" s="25" t="s">
        <v>210</v>
      </c>
      <c r="C31" s="22" t="s">
        <v>211</v>
      </c>
      <c r="D31" s="26"/>
    </row>
    <row r="32" spans="1:6" ht="12.75" customHeight="1">
      <c r="A32" s="24">
        <v>29</v>
      </c>
      <c r="B32" s="25" t="s">
        <v>212</v>
      </c>
      <c r="C32" s="22" t="s">
        <v>213</v>
      </c>
      <c r="D32" s="26"/>
    </row>
    <row r="33" spans="1:6">
      <c r="A33" s="24">
        <v>30</v>
      </c>
      <c r="B33" s="25" t="s">
        <v>214</v>
      </c>
      <c r="C33" s="22" t="s">
        <v>215</v>
      </c>
      <c r="D33" s="26"/>
    </row>
    <row r="34" spans="1:6">
      <c r="A34" s="24">
        <v>31</v>
      </c>
      <c r="B34" s="25" t="s">
        <v>216</v>
      </c>
      <c r="C34" s="22" t="s">
        <v>217</v>
      </c>
      <c r="D34" s="26"/>
    </row>
    <row r="35" spans="1:6">
      <c r="A35" s="24">
        <v>32</v>
      </c>
      <c r="B35" s="25" t="s">
        <v>218</v>
      </c>
      <c r="C35" s="22" t="s">
        <v>219</v>
      </c>
      <c r="D35" s="26"/>
    </row>
    <row r="36" spans="1:6" ht="15" customHeight="1">
      <c r="A36" s="25">
        <v>33</v>
      </c>
      <c r="B36" s="25" t="s">
        <v>220</v>
      </c>
      <c r="C36" s="22" t="s">
        <v>100</v>
      </c>
      <c r="E36" s="1003"/>
      <c r="F36" s="1003"/>
    </row>
    <row r="37" spans="1:6">
      <c r="A37" s="24"/>
      <c r="E37" s="1003"/>
      <c r="F37" s="1003"/>
    </row>
    <row r="38" spans="1:6">
      <c r="A38" s="24"/>
      <c r="E38" s="1003"/>
      <c r="F38" s="1003"/>
    </row>
    <row r="39" spans="1:6" ht="25.5" customHeight="1">
      <c r="A39" s="28"/>
      <c r="E39" s="1003"/>
      <c r="F39" s="1003"/>
    </row>
    <row r="40" spans="1:6">
      <c r="A40" s="28"/>
    </row>
    <row r="41" spans="1:6" ht="12.75" customHeight="1">
      <c r="A41" s="28"/>
    </row>
    <row r="42" spans="1:6">
      <c r="A42" s="28"/>
    </row>
    <row r="43" spans="1:6">
      <c r="A43" s="29"/>
    </row>
    <row r="44" spans="1:6">
      <c r="A44" s="29"/>
    </row>
    <row r="45" spans="1:6">
      <c r="A45" s="29"/>
    </row>
    <row r="46" spans="1:6">
      <c r="A46" s="29"/>
    </row>
    <row r="47" spans="1:6">
      <c r="A47" s="29"/>
    </row>
    <row r="48" spans="1:6" ht="12.75" customHeight="1">
      <c r="A48" s="29"/>
    </row>
    <row r="49" spans="1:1">
      <c r="A49" s="29"/>
    </row>
    <row r="50" spans="1:1" ht="12.75" customHeight="1">
      <c r="A50" s="29"/>
    </row>
    <row r="51" spans="1:1">
      <c r="A51" s="29"/>
    </row>
    <row r="52" spans="1:1">
      <c r="A52" s="29"/>
    </row>
    <row r="53" spans="1:1">
      <c r="A53" s="29"/>
    </row>
    <row r="54" spans="1:1" ht="12.75" customHeight="1">
      <c r="A54" s="29"/>
    </row>
    <row r="55" spans="1:1">
      <c r="A55" s="29"/>
    </row>
    <row r="56" spans="1:1">
      <c r="A56" s="29"/>
    </row>
    <row r="57" spans="1:1" ht="25.5" customHeight="1"/>
    <row r="59" spans="1:1" ht="12.75" customHeight="1"/>
    <row r="68" ht="25.5" customHeight="1"/>
    <row r="77" ht="12.75" customHeight="1"/>
    <row r="79" ht="12.75" customHeight="1"/>
    <row r="88" ht="25.5" customHeight="1"/>
    <row r="97" ht="25.5" customHeight="1"/>
    <row r="106" ht="25.5" customHeight="1"/>
    <row r="115" ht="12.75" customHeight="1"/>
    <row r="124" ht="12.75" customHeight="1"/>
    <row r="134" ht="25.5" customHeight="1"/>
    <row r="143" ht="12.75" customHeight="1"/>
    <row r="154" ht="25.5" customHeight="1"/>
    <row r="156" ht="12.75" customHeight="1"/>
    <row r="165" ht="12.75" customHeight="1"/>
  </sheetData>
  <sheetProtection password="CB83" sheet="1"/>
  <mergeCells count="3">
    <mergeCell ref="E37:E39"/>
    <mergeCell ref="F37:F39"/>
    <mergeCell ref="E36:F36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50"/>
  <sheetViews>
    <sheetView workbookViewId="0"/>
  </sheetViews>
  <sheetFormatPr defaultRowHeight="12.75"/>
  <cols>
    <col min="1" max="1" width="14.42578125" bestFit="1" customWidth="1"/>
    <col min="2" max="2" width="13.28515625" bestFit="1" customWidth="1"/>
    <col min="3" max="3" width="25" customWidth="1"/>
    <col min="4" max="4" width="19.5703125" customWidth="1"/>
  </cols>
  <sheetData>
    <row r="1" spans="1:3">
      <c r="A1" s="32" t="s">
        <v>147</v>
      </c>
      <c r="B1" s="32" t="s">
        <v>221</v>
      </c>
      <c r="C1" s="32" t="s">
        <v>222</v>
      </c>
    </row>
    <row r="2" spans="1:3" ht="15.75">
      <c r="A2" s="24">
        <v>1</v>
      </c>
      <c r="B2" s="33" t="s">
        <v>223</v>
      </c>
      <c r="C2" s="34" t="s">
        <v>224</v>
      </c>
    </row>
    <row r="3" spans="1:3" ht="15.75">
      <c r="A3" s="24">
        <v>2</v>
      </c>
      <c r="B3" s="33" t="s">
        <v>225</v>
      </c>
      <c r="C3" s="34" t="s">
        <v>226</v>
      </c>
    </row>
    <row r="4" spans="1:3" ht="15.75">
      <c r="A4" s="24">
        <v>3</v>
      </c>
      <c r="B4" s="33" t="s">
        <v>227</v>
      </c>
      <c r="C4" s="34" t="s">
        <v>228</v>
      </c>
    </row>
    <row r="5" spans="1:3" ht="15.75">
      <c r="A5" s="24">
        <v>4</v>
      </c>
      <c r="B5" s="33" t="s">
        <v>229</v>
      </c>
      <c r="C5" s="34" t="s">
        <v>230</v>
      </c>
    </row>
    <row r="6" spans="1:3" ht="15.75">
      <c r="A6" s="24">
        <v>5</v>
      </c>
      <c r="B6" s="33" t="s">
        <v>231</v>
      </c>
      <c r="C6" s="34" t="s">
        <v>232</v>
      </c>
    </row>
    <row r="7" spans="1:3" ht="15.75">
      <c r="A7" s="24">
        <v>6</v>
      </c>
      <c r="B7" s="33" t="s">
        <v>233</v>
      </c>
      <c r="C7" s="34" t="s">
        <v>234</v>
      </c>
    </row>
    <row r="8" spans="1:3" ht="15.75">
      <c r="A8" s="24">
        <v>7</v>
      </c>
      <c r="B8" s="33" t="s">
        <v>235</v>
      </c>
      <c r="C8" s="34" t="s">
        <v>236</v>
      </c>
    </row>
    <row r="9" spans="1:3" ht="15.75">
      <c r="A9" s="24">
        <v>8</v>
      </c>
      <c r="B9" s="33" t="s">
        <v>237</v>
      </c>
      <c r="C9" s="34" t="s">
        <v>238</v>
      </c>
    </row>
    <row r="10" spans="1:3" ht="15.75">
      <c r="A10" s="24">
        <v>9</v>
      </c>
      <c r="B10" s="33" t="s">
        <v>239</v>
      </c>
      <c r="C10" s="34" t="s">
        <v>240</v>
      </c>
    </row>
    <row r="11" spans="1:3" ht="15.75">
      <c r="A11" s="24">
        <v>10</v>
      </c>
      <c r="B11" s="33" t="s">
        <v>241</v>
      </c>
      <c r="C11" s="34" t="s">
        <v>242</v>
      </c>
    </row>
    <row r="12" spans="1:3" ht="15.75">
      <c r="A12" s="24">
        <v>11</v>
      </c>
      <c r="B12" s="33" t="s">
        <v>243</v>
      </c>
      <c r="C12" s="34" t="s">
        <v>244</v>
      </c>
    </row>
    <row r="13" spans="1:3" ht="15.75">
      <c r="A13" s="24">
        <v>12</v>
      </c>
      <c r="B13" s="33" t="s">
        <v>245</v>
      </c>
      <c r="C13" s="34" t="s">
        <v>246</v>
      </c>
    </row>
    <row r="14" spans="1:3" ht="15.75">
      <c r="A14" s="24">
        <v>13</v>
      </c>
      <c r="B14" s="33" t="s">
        <v>247</v>
      </c>
      <c r="C14" s="34" t="s">
        <v>248</v>
      </c>
    </row>
    <row r="15" spans="1:3" ht="15.75">
      <c r="A15" s="24">
        <v>14</v>
      </c>
      <c r="B15" s="33" t="s">
        <v>249</v>
      </c>
      <c r="C15" s="34" t="s">
        <v>250</v>
      </c>
    </row>
    <row r="16" spans="1:3" ht="15.75">
      <c r="A16" s="24">
        <v>15</v>
      </c>
      <c r="B16" s="33" t="s">
        <v>251</v>
      </c>
      <c r="C16" s="34" t="s">
        <v>252</v>
      </c>
    </row>
    <row r="17" spans="1:3" ht="15.75">
      <c r="A17" s="24">
        <v>16</v>
      </c>
      <c r="B17" s="33" t="s">
        <v>253</v>
      </c>
      <c r="C17" s="34" t="s">
        <v>254</v>
      </c>
    </row>
    <row r="18" spans="1:3" ht="15.75">
      <c r="A18" s="24">
        <v>17</v>
      </c>
      <c r="B18" s="33" t="s">
        <v>255</v>
      </c>
      <c r="C18" s="34" t="s">
        <v>256</v>
      </c>
    </row>
    <row r="19" spans="1:3" ht="15.75">
      <c r="A19" s="24">
        <v>18</v>
      </c>
      <c r="B19" s="33" t="s">
        <v>257</v>
      </c>
      <c r="C19" s="34" t="s">
        <v>258</v>
      </c>
    </row>
    <row r="20" spans="1:3" ht="15.75">
      <c r="A20" s="24">
        <v>19</v>
      </c>
      <c r="B20" s="33" t="s">
        <v>259</v>
      </c>
      <c r="C20" s="34" t="s">
        <v>260</v>
      </c>
    </row>
    <row r="21" spans="1:3" ht="15.75">
      <c r="A21" s="24">
        <v>20</v>
      </c>
      <c r="B21" s="33" t="s">
        <v>261</v>
      </c>
      <c r="C21" s="34" t="s">
        <v>262</v>
      </c>
    </row>
    <row r="22" spans="1:3" ht="15.75">
      <c r="A22" s="24">
        <v>21</v>
      </c>
      <c r="B22" s="33" t="s">
        <v>263</v>
      </c>
      <c r="C22" s="34" t="s">
        <v>264</v>
      </c>
    </row>
    <row r="23" spans="1:3" ht="15.75">
      <c r="A23" s="24">
        <v>22</v>
      </c>
      <c r="B23" s="33" t="s">
        <v>265</v>
      </c>
      <c r="C23" s="34" t="s">
        <v>266</v>
      </c>
    </row>
    <row r="24" spans="1:3" ht="15.75">
      <c r="A24" s="24">
        <v>23</v>
      </c>
      <c r="B24" s="33" t="s">
        <v>267</v>
      </c>
      <c r="C24" s="34" t="s">
        <v>268</v>
      </c>
    </row>
    <row r="25" spans="1:3" ht="15.75">
      <c r="A25" s="24">
        <v>24</v>
      </c>
      <c r="B25" s="33" t="s">
        <v>269</v>
      </c>
      <c r="C25" s="34" t="s">
        <v>352</v>
      </c>
    </row>
    <row r="26" spans="1:3" ht="15.75">
      <c r="A26" s="24">
        <v>25</v>
      </c>
      <c r="B26" s="33" t="s">
        <v>353</v>
      </c>
      <c r="C26" s="34" t="s">
        <v>354</v>
      </c>
    </row>
    <row r="27" spans="1:3" ht="15.75">
      <c r="A27" s="24">
        <v>26</v>
      </c>
      <c r="B27" s="33" t="s">
        <v>355</v>
      </c>
      <c r="C27" s="34" t="s">
        <v>356</v>
      </c>
    </row>
    <row r="28" spans="1:3" ht="15.75">
      <c r="A28" s="24">
        <v>27</v>
      </c>
      <c r="B28" s="33" t="s">
        <v>357</v>
      </c>
      <c r="C28" s="34" t="s">
        <v>358</v>
      </c>
    </row>
    <row r="29" spans="1:3" ht="15.75">
      <c r="A29" s="24">
        <v>28</v>
      </c>
      <c r="B29" s="33" t="s">
        <v>359</v>
      </c>
      <c r="C29" s="34" t="s">
        <v>360</v>
      </c>
    </row>
    <row r="30" spans="1:3" ht="15.75">
      <c r="A30" s="24">
        <v>29</v>
      </c>
      <c r="B30" s="33" t="s">
        <v>361</v>
      </c>
      <c r="C30" s="34" t="s">
        <v>362</v>
      </c>
    </row>
    <row r="31" spans="1:3" ht="15.75">
      <c r="A31" s="24">
        <v>30</v>
      </c>
      <c r="B31" s="33" t="s">
        <v>363</v>
      </c>
      <c r="C31" s="34" t="s">
        <v>364</v>
      </c>
    </row>
    <row r="32" spans="1:3" ht="15.75">
      <c r="A32" s="24">
        <v>31</v>
      </c>
      <c r="B32" s="33" t="s">
        <v>365</v>
      </c>
      <c r="C32" s="34" t="s">
        <v>366</v>
      </c>
    </row>
    <row r="33" spans="1:3" ht="15.75">
      <c r="A33" s="24">
        <v>32</v>
      </c>
      <c r="B33" s="33" t="s">
        <v>367</v>
      </c>
      <c r="C33" s="34" t="s">
        <v>368</v>
      </c>
    </row>
    <row r="34" spans="1:3" ht="15.75">
      <c r="A34" s="24">
        <v>33</v>
      </c>
      <c r="B34" s="33" t="s">
        <v>369</v>
      </c>
      <c r="C34" s="34" t="s">
        <v>370</v>
      </c>
    </row>
    <row r="35" spans="1:3" ht="15.75">
      <c r="A35" s="24">
        <v>34</v>
      </c>
      <c r="B35" s="33" t="s">
        <v>371</v>
      </c>
      <c r="C35" s="34" t="s">
        <v>372</v>
      </c>
    </row>
    <row r="36" spans="1:3" ht="15.75">
      <c r="A36" s="24">
        <v>35</v>
      </c>
      <c r="B36" s="33" t="s">
        <v>373</v>
      </c>
      <c r="C36" s="34" t="s">
        <v>374</v>
      </c>
    </row>
    <row r="37" spans="1:3" ht="15.75">
      <c r="A37" s="28">
        <v>36</v>
      </c>
      <c r="B37" s="33" t="s">
        <v>375</v>
      </c>
      <c r="C37" s="34" t="s">
        <v>376</v>
      </c>
    </row>
    <row r="38" spans="1:3" ht="15.75">
      <c r="A38" s="28">
        <v>37</v>
      </c>
      <c r="B38" s="33" t="s">
        <v>377</v>
      </c>
      <c r="C38" s="34" t="s">
        <v>378</v>
      </c>
    </row>
    <row r="39" spans="1:3" ht="15.75">
      <c r="A39" s="28">
        <v>38</v>
      </c>
      <c r="B39" s="33" t="s">
        <v>379</v>
      </c>
      <c r="C39" s="34" t="s">
        <v>380</v>
      </c>
    </row>
    <row r="40" spans="1:3" ht="15.75">
      <c r="A40" s="28">
        <v>39</v>
      </c>
      <c r="B40" s="33" t="s">
        <v>381</v>
      </c>
      <c r="C40" s="34" t="s">
        <v>382</v>
      </c>
    </row>
    <row r="41" spans="1:3" ht="15.75">
      <c r="A41" s="28">
        <v>40</v>
      </c>
      <c r="B41" s="33" t="s">
        <v>383</v>
      </c>
      <c r="C41" s="34" t="s">
        <v>384</v>
      </c>
    </row>
    <row r="42" spans="1:3" ht="15.75">
      <c r="A42" s="28">
        <v>41</v>
      </c>
      <c r="B42" s="33" t="s">
        <v>385</v>
      </c>
      <c r="C42" s="34" t="s">
        <v>386</v>
      </c>
    </row>
    <row r="43" spans="1:3" ht="15.75">
      <c r="A43" s="28">
        <v>42</v>
      </c>
      <c r="B43" s="33" t="s">
        <v>387</v>
      </c>
      <c r="C43" s="34" t="s">
        <v>388</v>
      </c>
    </row>
    <row r="44" spans="1:3" ht="15.75">
      <c r="A44" s="28">
        <v>43</v>
      </c>
      <c r="B44" s="33" t="s">
        <v>389</v>
      </c>
      <c r="C44" s="34" t="s">
        <v>390</v>
      </c>
    </row>
    <row r="45" spans="1:3" ht="15.75">
      <c r="A45" s="28">
        <v>44</v>
      </c>
      <c r="B45" s="33" t="s">
        <v>391</v>
      </c>
      <c r="C45" s="34" t="s">
        <v>392</v>
      </c>
    </row>
    <row r="46" spans="1:3" ht="15.75">
      <c r="A46" s="29">
        <v>45</v>
      </c>
      <c r="B46" s="29" t="s">
        <v>393</v>
      </c>
      <c r="C46" s="31" t="s">
        <v>120</v>
      </c>
    </row>
    <row r="47" spans="1:3" ht="15.75">
      <c r="A47" s="35"/>
      <c r="B47" s="35"/>
      <c r="C47" s="35"/>
    </row>
    <row r="48" spans="1:3" ht="15.75">
      <c r="A48" s="35"/>
      <c r="B48" s="35"/>
      <c r="C48" s="35"/>
    </row>
    <row r="49" spans="1:3" ht="15.75">
      <c r="A49" s="35"/>
      <c r="B49" s="35"/>
      <c r="C49" s="35"/>
    </row>
    <row r="50" spans="1:3" ht="15.75">
      <c r="A50" s="35"/>
      <c r="B50" s="35"/>
      <c r="C50" s="35"/>
    </row>
  </sheetData>
  <sheetProtection password="CB83" sheet="1"/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Q144"/>
  <sheetViews>
    <sheetView workbookViewId="0"/>
  </sheetViews>
  <sheetFormatPr defaultColWidth="9.140625" defaultRowHeight="12.75"/>
  <cols>
    <col min="1" max="1" width="16.7109375" style="19" bestFit="1" customWidth="1"/>
    <col min="2" max="2" width="17.7109375" style="19" bestFit="1" customWidth="1"/>
    <col min="3" max="3" width="23.5703125" style="19" bestFit="1" customWidth="1"/>
    <col min="4" max="17" width="9.140625" style="36"/>
    <col min="18" max="16384" width="9.140625" style="19"/>
  </cols>
  <sheetData>
    <row r="1" spans="1:17" ht="15.75">
      <c r="A1" s="30" t="s">
        <v>147</v>
      </c>
      <c r="B1" s="30" t="s">
        <v>394</v>
      </c>
      <c r="C1" s="30" t="s">
        <v>395</v>
      </c>
    </row>
    <row r="2" spans="1:17" s="31" customFormat="1" ht="23.25" customHeight="1">
      <c r="A2" s="24">
        <v>1</v>
      </c>
      <c r="B2" s="37" t="s">
        <v>396</v>
      </c>
      <c r="C2" s="38" t="s">
        <v>397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17" s="31" customFormat="1" ht="23.25" customHeight="1">
      <c r="A3" s="24">
        <v>2</v>
      </c>
      <c r="B3" s="37" t="s">
        <v>398</v>
      </c>
      <c r="C3" s="38" t="s">
        <v>399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1:17" s="31" customFormat="1" ht="23.25" customHeight="1">
      <c r="A4" s="24">
        <v>3</v>
      </c>
      <c r="B4" s="37" t="s">
        <v>400</v>
      </c>
      <c r="C4" s="38" t="s">
        <v>401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</row>
    <row r="5" spans="1:17" s="31" customFormat="1" ht="23.25" customHeight="1">
      <c r="A5" s="24">
        <v>4</v>
      </c>
      <c r="B5" s="37" t="s">
        <v>402</v>
      </c>
      <c r="C5" s="38" t="s">
        <v>403</v>
      </c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17" s="31" customFormat="1" ht="23.25" customHeight="1">
      <c r="A6" s="24">
        <v>5</v>
      </c>
      <c r="B6" s="37" t="s">
        <v>404</v>
      </c>
      <c r="C6" s="38" t="s">
        <v>405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  <row r="7" spans="1:17" s="31" customFormat="1" ht="23.25" customHeight="1">
      <c r="A7" s="24">
        <v>6</v>
      </c>
      <c r="B7" s="37" t="s">
        <v>406</v>
      </c>
      <c r="C7" s="38" t="s">
        <v>407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8" spans="1:17" s="31" customFormat="1" ht="23.25" customHeight="1">
      <c r="A8" s="24">
        <v>7</v>
      </c>
      <c r="B8" s="37" t="s">
        <v>408</v>
      </c>
      <c r="C8" s="38" t="s">
        <v>409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17" s="31" customFormat="1" ht="23.25" customHeight="1">
      <c r="A9" s="24">
        <v>8</v>
      </c>
      <c r="B9" s="37" t="s">
        <v>410</v>
      </c>
      <c r="C9" s="38" t="s">
        <v>411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spans="1:17" s="31" customFormat="1" ht="23.25" customHeight="1">
      <c r="A10" s="24">
        <v>9</v>
      </c>
      <c r="B10" s="37" t="s">
        <v>412</v>
      </c>
      <c r="C10" s="40" t="s">
        <v>413</v>
      </c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</row>
    <row r="11" spans="1:17" s="31" customFormat="1" ht="23.25" customHeight="1">
      <c r="A11" s="24">
        <v>10</v>
      </c>
      <c r="B11" s="37" t="s">
        <v>414</v>
      </c>
      <c r="C11" s="38" t="s">
        <v>415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</row>
    <row r="12" spans="1:17" s="31" customFormat="1" ht="23.25" customHeight="1">
      <c r="A12" s="24">
        <v>11</v>
      </c>
      <c r="B12" s="37" t="s">
        <v>416</v>
      </c>
      <c r="C12" s="38" t="s">
        <v>417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</row>
    <row r="13" spans="1:17" s="31" customFormat="1" ht="23.25" customHeight="1">
      <c r="A13" s="24">
        <v>12</v>
      </c>
      <c r="B13" s="37" t="s">
        <v>418</v>
      </c>
      <c r="C13" s="38" t="s">
        <v>419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</row>
    <row r="14" spans="1:17" s="31" customFormat="1" ht="23.25" customHeight="1">
      <c r="A14" s="24">
        <v>13</v>
      </c>
      <c r="B14" s="37" t="s">
        <v>420</v>
      </c>
      <c r="C14" s="38" t="s">
        <v>421</v>
      </c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</row>
    <row r="15" spans="1:17" s="31" customFormat="1" ht="23.25" customHeight="1">
      <c r="A15" s="24">
        <v>14</v>
      </c>
      <c r="B15" s="37" t="s">
        <v>422</v>
      </c>
      <c r="C15" s="38" t="s">
        <v>423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</row>
    <row r="16" spans="1:17" s="31" customFormat="1" ht="23.25" customHeight="1">
      <c r="A16" s="24">
        <v>15</v>
      </c>
      <c r="B16" s="37" t="s">
        <v>424</v>
      </c>
      <c r="C16" s="38" t="s">
        <v>425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s="31" customFormat="1" ht="23.25" customHeight="1">
      <c r="A17" s="24">
        <v>16</v>
      </c>
      <c r="B17" s="37" t="s">
        <v>426</v>
      </c>
      <c r="C17" s="38" t="s">
        <v>427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</row>
    <row r="18" spans="1:17" s="31" customFormat="1" ht="23.25" customHeight="1">
      <c r="A18" s="24">
        <v>17</v>
      </c>
      <c r="B18" s="37" t="s">
        <v>428</v>
      </c>
      <c r="C18" s="38" t="s">
        <v>429</v>
      </c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s="31" customFormat="1" ht="23.25" customHeight="1">
      <c r="A19" s="24">
        <v>18</v>
      </c>
      <c r="B19" s="37" t="s">
        <v>430</v>
      </c>
      <c r="C19" s="38" t="s">
        <v>431</v>
      </c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</row>
    <row r="20" spans="1:17" s="31" customFormat="1" ht="23.25" customHeight="1">
      <c r="A20" s="24">
        <v>19</v>
      </c>
      <c r="B20" s="37" t="s">
        <v>432</v>
      </c>
      <c r="C20" s="38" t="s">
        <v>433</v>
      </c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</row>
    <row r="21" spans="1:17" s="31" customFormat="1" ht="23.25" customHeight="1">
      <c r="A21" s="24">
        <v>20</v>
      </c>
      <c r="B21" s="37" t="s">
        <v>434</v>
      </c>
      <c r="C21" s="38" t="s">
        <v>435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</row>
    <row r="22" spans="1:17" s="31" customFormat="1" ht="23.25" customHeight="1">
      <c r="A22" s="24">
        <v>21</v>
      </c>
      <c r="B22" s="37" t="s">
        <v>436</v>
      </c>
      <c r="C22" s="38" t="s">
        <v>437</v>
      </c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</row>
    <row r="23" spans="1:17" s="31" customFormat="1" ht="23.25" customHeight="1">
      <c r="A23" s="24">
        <v>22</v>
      </c>
      <c r="B23" s="37" t="s">
        <v>438</v>
      </c>
      <c r="C23" s="38" t="s">
        <v>439</v>
      </c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</row>
    <row r="24" spans="1:17" s="31" customFormat="1" ht="23.25" customHeight="1">
      <c r="A24" s="24">
        <v>23</v>
      </c>
      <c r="B24" s="37" t="s">
        <v>440</v>
      </c>
      <c r="C24" s="38" t="s">
        <v>441</v>
      </c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</row>
    <row r="25" spans="1:17" s="31" customFormat="1" ht="23.25" customHeight="1">
      <c r="A25" s="24">
        <v>24</v>
      </c>
      <c r="B25" s="37" t="s">
        <v>442</v>
      </c>
      <c r="C25" s="38" t="s">
        <v>443</v>
      </c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</row>
    <row r="26" spans="1:17" s="31" customFormat="1" ht="23.25" customHeight="1">
      <c r="A26" s="24">
        <v>25</v>
      </c>
      <c r="B26" s="37" t="s">
        <v>444</v>
      </c>
      <c r="C26" s="38" t="s">
        <v>445</v>
      </c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s="31" customFormat="1" ht="23.25" customHeight="1">
      <c r="A27" s="24">
        <v>26</v>
      </c>
      <c r="B27" s="37" t="s">
        <v>446</v>
      </c>
      <c r="C27" s="38" t="s">
        <v>447</v>
      </c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</row>
    <row r="28" spans="1:17" s="31" customFormat="1" ht="23.25" customHeight="1">
      <c r="A28" s="24">
        <v>27</v>
      </c>
      <c r="B28" s="37" t="s">
        <v>448</v>
      </c>
      <c r="C28" s="38" t="s">
        <v>449</v>
      </c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</row>
    <row r="29" spans="1:17" s="31" customFormat="1" ht="23.25" customHeight="1">
      <c r="A29" s="24">
        <v>28</v>
      </c>
      <c r="B29" s="37" t="s">
        <v>450</v>
      </c>
      <c r="C29" s="38" t="s">
        <v>451</v>
      </c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</row>
    <row r="30" spans="1:17" s="31" customFormat="1" ht="23.25" customHeight="1">
      <c r="A30" s="24">
        <v>29</v>
      </c>
      <c r="B30" s="37" t="s">
        <v>452</v>
      </c>
      <c r="C30" s="38" t="s">
        <v>453</v>
      </c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</row>
    <row r="31" spans="1:17" s="31" customFormat="1" ht="23.25" customHeight="1">
      <c r="A31" s="24">
        <v>30</v>
      </c>
      <c r="B31" s="37" t="s">
        <v>454</v>
      </c>
      <c r="C31" s="38" t="s">
        <v>455</v>
      </c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</row>
    <row r="32" spans="1:17" s="31" customFormat="1" ht="23.25" customHeight="1">
      <c r="A32" s="24">
        <v>31</v>
      </c>
      <c r="B32" s="37" t="s">
        <v>456</v>
      </c>
      <c r="C32" s="38" t="s">
        <v>457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</row>
    <row r="33" spans="1:17" s="31" customFormat="1" ht="23.25" customHeight="1">
      <c r="A33" s="24">
        <v>32</v>
      </c>
      <c r="B33" s="37" t="s">
        <v>458</v>
      </c>
      <c r="C33" s="38" t="s">
        <v>459</v>
      </c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</row>
    <row r="34" spans="1:17" s="31" customFormat="1" ht="23.25" customHeight="1">
      <c r="A34" s="24">
        <v>33</v>
      </c>
      <c r="B34" s="37" t="s">
        <v>460</v>
      </c>
      <c r="C34" s="38" t="s">
        <v>461</v>
      </c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</row>
    <row r="35" spans="1:17" s="31" customFormat="1" ht="23.25" customHeight="1">
      <c r="A35" s="24">
        <v>34</v>
      </c>
      <c r="B35" s="37" t="s">
        <v>462</v>
      </c>
      <c r="C35" s="38" t="s">
        <v>463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</row>
    <row r="36" spans="1:17" s="31" customFormat="1" ht="23.25" customHeight="1">
      <c r="A36" s="24">
        <v>35</v>
      </c>
      <c r="B36" s="37" t="s">
        <v>464</v>
      </c>
      <c r="C36" s="38" t="s">
        <v>465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</row>
    <row r="37" spans="1:17" s="31" customFormat="1" ht="23.25" customHeight="1">
      <c r="A37" s="28">
        <v>36</v>
      </c>
      <c r="B37" s="37" t="s">
        <v>466</v>
      </c>
      <c r="C37" s="38" t="s">
        <v>467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</row>
    <row r="38" spans="1:17" s="31" customFormat="1" ht="23.25" customHeight="1">
      <c r="A38" s="28">
        <v>37</v>
      </c>
      <c r="B38" s="37" t="s">
        <v>468</v>
      </c>
      <c r="C38" s="38" t="s">
        <v>469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</row>
    <row r="39" spans="1:17" s="31" customFormat="1" ht="23.25" customHeight="1">
      <c r="A39" s="28">
        <v>38</v>
      </c>
      <c r="B39" s="37" t="s">
        <v>470</v>
      </c>
      <c r="C39" s="38" t="s">
        <v>471</v>
      </c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</row>
    <row r="40" spans="1:17" s="31" customFormat="1" ht="23.25" customHeight="1">
      <c r="A40" s="28">
        <v>39</v>
      </c>
      <c r="B40" s="37" t="s">
        <v>472</v>
      </c>
      <c r="C40" s="38" t="s">
        <v>473</v>
      </c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</row>
    <row r="41" spans="1:17" s="31" customFormat="1" ht="23.25" customHeight="1">
      <c r="A41" s="28">
        <v>40</v>
      </c>
      <c r="B41" s="37" t="s">
        <v>474</v>
      </c>
      <c r="C41" s="38" t="s">
        <v>475</v>
      </c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</row>
    <row r="42" spans="1:17" s="31" customFormat="1" ht="23.25" customHeight="1">
      <c r="A42" s="28">
        <v>41</v>
      </c>
      <c r="B42" s="37" t="s">
        <v>476</v>
      </c>
      <c r="C42" s="38" t="s">
        <v>477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</row>
    <row r="43" spans="1:17" s="31" customFormat="1" ht="23.25" customHeight="1">
      <c r="A43" s="28">
        <v>42</v>
      </c>
      <c r="B43" s="37" t="s">
        <v>478</v>
      </c>
      <c r="C43" s="38" t="s">
        <v>479</v>
      </c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</row>
    <row r="44" spans="1:17" s="31" customFormat="1" ht="23.25" customHeight="1">
      <c r="A44" s="28">
        <v>43</v>
      </c>
      <c r="B44" s="37" t="s">
        <v>480</v>
      </c>
      <c r="C44" s="38" t="s">
        <v>481</v>
      </c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</row>
    <row r="45" spans="1:17" s="31" customFormat="1" ht="23.25" customHeight="1">
      <c r="A45" s="28">
        <v>44</v>
      </c>
      <c r="B45" s="37" t="s">
        <v>482</v>
      </c>
      <c r="C45" s="38" t="s">
        <v>483</v>
      </c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</row>
    <row r="46" spans="1:17" s="31" customFormat="1" ht="23.25" customHeight="1">
      <c r="A46" s="29">
        <v>45</v>
      </c>
      <c r="B46" s="37" t="s">
        <v>484</v>
      </c>
      <c r="C46" s="38" t="s">
        <v>485</v>
      </c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</row>
    <row r="47" spans="1:17" s="31" customFormat="1" ht="23.25" customHeight="1">
      <c r="A47" s="29">
        <v>46</v>
      </c>
      <c r="B47" s="37" t="s">
        <v>486</v>
      </c>
      <c r="C47" s="38" t="s">
        <v>487</v>
      </c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</row>
    <row r="48" spans="1:17" s="31" customFormat="1" ht="23.25" customHeight="1">
      <c r="A48" s="29">
        <v>47</v>
      </c>
      <c r="B48" s="37" t="s">
        <v>488</v>
      </c>
      <c r="C48" s="38" t="s">
        <v>489</v>
      </c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</row>
    <row r="49" spans="1:17" s="31" customFormat="1" ht="23.25" customHeight="1">
      <c r="A49" s="29">
        <v>48</v>
      </c>
      <c r="B49" s="37" t="s">
        <v>490</v>
      </c>
      <c r="C49" s="38" t="s">
        <v>491</v>
      </c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</row>
    <row r="50" spans="1:17" s="31" customFormat="1" ht="23.25" customHeight="1">
      <c r="A50" s="29">
        <v>49</v>
      </c>
      <c r="B50" s="37" t="s">
        <v>492</v>
      </c>
      <c r="C50" s="38" t="s">
        <v>493</v>
      </c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</row>
    <row r="51" spans="1:17" s="31" customFormat="1" ht="23.25" customHeight="1">
      <c r="A51" s="29">
        <v>50</v>
      </c>
      <c r="B51" s="37" t="s">
        <v>494</v>
      </c>
      <c r="C51" s="38" t="s">
        <v>495</v>
      </c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</row>
    <row r="52" spans="1:17" s="31" customFormat="1" ht="23.25" customHeight="1">
      <c r="A52" s="29">
        <v>51</v>
      </c>
      <c r="B52" s="37" t="s">
        <v>496</v>
      </c>
      <c r="C52" s="38" t="s">
        <v>497</v>
      </c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</row>
    <row r="53" spans="1:17" s="31" customFormat="1" ht="23.25" customHeight="1">
      <c r="A53" s="29">
        <v>52</v>
      </c>
      <c r="B53" s="37" t="s">
        <v>498</v>
      </c>
      <c r="C53" s="38" t="s">
        <v>499</v>
      </c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</row>
    <row r="54" spans="1:17" s="31" customFormat="1" ht="23.25" customHeight="1">
      <c r="A54" s="29">
        <v>53</v>
      </c>
      <c r="B54" s="37" t="s">
        <v>500</v>
      </c>
      <c r="C54" s="38" t="s">
        <v>501</v>
      </c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</row>
    <row r="55" spans="1:17" s="31" customFormat="1" ht="23.25" customHeight="1">
      <c r="A55" s="29">
        <v>54</v>
      </c>
      <c r="B55" s="37" t="s">
        <v>502</v>
      </c>
      <c r="C55" s="38" t="s">
        <v>503</v>
      </c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</row>
    <row r="56" spans="1:17" s="31" customFormat="1" ht="23.25" customHeight="1">
      <c r="A56" s="29">
        <v>55</v>
      </c>
      <c r="B56" s="37" t="s">
        <v>504</v>
      </c>
      <c r="C56" s="38" t="s">
        <v>505</v>
      </c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</row>
    <row r="57" spans="1:17" s="36" customFormat="1" ht="15.75">
      <c r="A57" s="41">
        <v>56</v>
      </c>
      <c r="B57" s="42" t="s">
        <v>506</v>
      </c>
      <c r="C57" s="39" t="s">
        <v>120</v>
      </c>
    </row>
    <row r="58" spans="1:17" s="36" customFormat="1"/>
    <row r="59" spans="1:17" s="36" customFormat="1"/>
    <row r="60" spans="1:17" s="36" customFormat="1"/>
    <row r="61" spans="1:17" s="36" customFormat="1"/>
    <row r="62" spans="1:17" s="36" customFormat="1"/>
    <row r="63" spans="1:17" s="36" customFormat="1"/>
    <row r="64" spans="1:17" s="36" customFormat="1"/>
    <row r="65" s="36" customFormat="1"/>
    <row r="66" s="36" customFormat="1"/>
    <row r="67" s="36" customFormat="1"/>
    <row r="68" s="36" customFormat="1"/>
    <row r="69" s="36" customFormat="1"/>
    <row r="70" s="36" customFormat="1"/>
    <row r="71" s="36" customFormat="1"/>
    <row r="72" s="36" customFormat="1"/>
    <row r="73" s="36" customFormat="1"/>
    <row r="74" s="36" customFormat="1"/>
    <row r="75" s="36" customFormat="1"/>
    <row r="76" s="36" customFormat="1"/>
    <row r="77" s="36" customFormat="1"/>
    <row r="78" s="36" customFormat="1"/>
    <row r="79" s="36" customFormat="1"/>
    <row r="80" s="36" customFormat="1"/>
    <row r="81" s="36" customFormat="1"/>
    <row r="82" s="36" customFormat="1"/>
    <row r="83" s="36" customFormat="1"/>
    <row r="84" s="36" customFormat="1"/>
    <row r="85" s="36" customFormat="1"/>
    <row r="86" s="36" customFormat="1"/>
    <row r="87" s="36" customFormat="1"/>
    <row r="88" s="36" customFormat="1"/>
    <row r="89" s="36" customFormat="1"/>
    <row r="90" s="36" customFormat="1"/>
    <row r="91" s="36" customFormat="1"/>
    <row r="92" s="36" customFormat="1"/>
    <row r="93" s="36" customFormat="1"/>
    <row r="94" s="36" customFormat="1"/>
    <row r="95" s="36" customFormat="1"/>
    <row r="96" s="36" customFormat="1"/>
    <row r="97" s="36" customFormat="1"/>
    <row r="98" s="36" customFormat="1"/>
    <row r="99" s="36" customFormat="1"/>
    <row r="100" s="36" customFormat="1"/>
    <row r="101" s="36" customFormat="1"/>
    <row r="102" s="36" customFormat="1"/>
    <row r="103" s="36" customFormat="1"/>
    <row r="104" s="36" customFormat="1"/>
    <row r="105" s="36" customFormat="1"/>
    <row r="106" s="36" customFormat="1"/>
    <row r="107" s="36" customFormat="1"/>
    <row r="108" s="36" customFormat="1"/>
    <row r="109" s="36" customFormat="1"/>
    <row r="110" s="36" customFormat="1"/>
    <row r="111" s="36" customFormat="1"/>
    <row r="112" s="36" customFormat="1"/>
    <row r="113" s="36" customFormat="1"/>
    <row r="114" s="36" customFormat="1"/>
    <row r="115" s="36" customFormat="1"/>
    <row r="116" s="36" customFormat="1"/>
    <row r="117" s="36" customFormat="1"/>
    <row r="118" s="36" customFormat="1"/>
    <row r="119" s="36" customFormat="1"/>
    <row r="120" s="36" customFormat="1"/>
    <row r="121" s="36" customFormat="1"/>
    <row r="122" s="36" customFormat="1"/>
    <row r="123" s="36" customFormat="1"/>
    <row r="124" s="36" customFormat="1"/>
    <row r="125" s="36" customFormat="1"/>
    <row r="126" s="36" customFormat="1"/>
    <row r="127" s="36" customFormat="1"/>
    <row r="128" s="36" customFormat="1"/>
    <row r="129" s="36" customFormat="1"/>
    <row r="130" s="36" customFormat="1"/>
    <row r="131" s="36" customFormat="1"/>
    <row r="132" s="36" customFormat="1"/>
    <row r="133" s="36" customFormat="1"/>
    <row r="134" s="36" customFormat="1"/>
    <row r="135" s="36" customFormat="1"/>
    <row r="136" s="36" customFormat="1"/>
    <row r="137" s="36" customFormat="1"/>
    <row r="138" s="36" customFormat="1"/>
    <row r="139" s="36" customFormat="1"/>
    <row r="140" s="36" customFormat="1"/>
    <row r="141" s="36" customFormat="1"/>
    <row r="142" s="36" customFormat="1"/>
    <row r="143" s="36" customFormat="1"/>
    <row r="144" s="36" customFormat="1"/>
  </sheetData>
  <sheetProtection password="CB83" sheet="1"/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P60"/>
  <sheetViews>
    <sheetView view="pageBreakPreview" zoomScale="70" zoomScaleNormal="100" zoomScaleSheetLayoutView="70" workbookViewId="0">
      <selection activeCell="C6" sqref="C6"/>
    </sheetView>
  </sheetViews>
  <sheetFormatPr defaultColWidth="9.140625" defaultRowHeight="15.75"/>
  <cols>
    <col min="1" max="1" width="20.140625" style="397" customWidth="1"/>
    <col min="2" max="2" width="125.7109375" style="397" customWidth="1"/>
    <col min="3" max="3" width="13.140625" style="397" customWidth="1"/>
    <col min="4" max="16384" width="9.140625" style="397"/>
  </cols>
  <sheetData>
    <row r="1" spans="1:3" ht="44.25" customHeight="1">
      <c r="A1" s="725" t="str">
        <f>"застраховател: "&amp;Navig!B2</f>
        <v>застраховател: Наименование</v>
      </c>
      <c r="B1" s="747" t="str">
        <f>"Справка № ГО 1.3.Б: Граница на платежоспособност към 31 декември на "&amp;Navig!B3&amp;" година"</f>
        <v>Справка № ГО 1.3.Б: Граница на платежоспособност към 31 декември на 2017 година</v>
      </c>
      <c r="C1" s="747"/>
    </row>
    <row r="2" spans="1:3">
      <c r="A2" s="396"/>
      <c r="B2" s="472"/>
      <c r="C2" s="472"/>
    </row>
    <row r="3" spans="1:3">
      <c r="A3" s="403"/>
      <c r="B3" s="473" t="s">
        <v>900</v>
      </c>
      <c r="C3" s="473" t="s">
        <v>901</v>
      </c>
    </row>
    <row r="4" spans="1:3">
      <c r="A4" s="403"/>
      <c r="B4" s="473" t="s">
        <v>902</v>
      </c>
      <c r="C4" s="576">
        <f>MAX(C36,C53,C59)</f>
        <v>0</v>
      </c>
    </row>
    <row r="5" spans="1:3">
      <c r="A5" s="403" t="s">
        <v>943</v>
      </c>
      <c r="B5" s="473" t="s">
        <v>903</v>
      </c>
      <c r="C5" s="577"/>
    </row>
    <row r="6" spans="1:3" ht="31.5">
      <c r="A6" s="578" t="s">
        <v>904</v>
      </c>
      <c r="B6" s="495" t="s">
        <v>905</v>
      </c>
      <c r="C6" s="508"/>
    </row>
    <row r="7" spans="1:3">
      <c r="A7" s="578" t="s">
        <v>906</v>
      </c>
      <c r="B7" s="495" t="s">
        <v>907</v>
      </c>
      <c r="C7" s="508"/>
    </row>
    <row r="8" spans="1:3">
      <c r="A8" s="578"/>
      <c r="B8" s="497" t="s">
        <v>1276</v>
      </c>
      <c r="C8" s="579">
        <f>C6+0.5*C7</f>
        <v>0</v>
      </c>
    </row>
    <row r="9" spans="1:3">
      <c r="A9" s="578" t="s">
        <v>908</v>
      </c>
      <c r="B9" s="495" t="s">
        <v>909</v>
      </c>
      <c r="C9" s="508"/>
    </row>
    <row r="10" spans="1:3">
      <c r="A10" s="578" t="s">
        <v>910</v>
      </c>
      <c r="B10" s="495" t="s">
        <v>911</v>
      </c>
      <c r="C10" s="508"/>
    </row>
    <row r="11" spans="1:3">
      <c r="A11" s="578" t="s">
        <v>912</v>
      </c>
      <c r="B11" s="495" t="s">
        <v>913</v>
      </c>
      <c r="C11" s="508"/>
    </row>
    <row r="12" spans="1:3">
      <c r="A12" s="578" t="s">
        <v>914</v>
      </c>
      <c r="B12" s="495" t="s">
        <v>915</v>
      </c>
      <c r="C12" s="508"/>
    </row>
    <row r="13" spans="1:3">
      <c r="A13" s="578"/>
      <c r="B13" s="497" t="s">
        <v>1277</v>
      </c>
      <c r="C13" s="580">
        <f>C8+C9+C10*0.5-C11-C12*0.5</f>
        <v>0</v>
      </c>
    </row>
    <row r="14" spans="1:3">
      <c r="A14" s="578"/>
      <c r="B14" s="497" t="s">
        <v>916</v>
      </c>
      <c r="C14" s="580">
        <f>MAX(C13,C8)</f>
        <v>0</v>
      </c>
    </row>
    <row r="15" spans="1:3" ht="31.5">
      <c r="A15" s="581" t="s">
        <v>1278</v>
      </c>
      <c r="B15" s="495" t="s">
        <v>917</v>
      </c>
      <c r="C15" s="508"/>
    </row>
    <row r="16" spans="1:3" ht="31.5">
      <c r="A16" s="581" t="s">
        <v>1279</v>
      </c>
      <c r="B16" s="495" t="s">
        <v>918</v>
      </c>
      <c r="C16" s="508"/>
    </row>
    <row r="17" spans="1:3" ht="31.5">
      <c r="A17" s="581" t="s">
        <v>1280</v>
      </c>
      <c r="B17" s="495" t="s">
        <v>919</v>
      </c>
      <c r="C17" s="508"/>
    </row>
    <row r="18" spans="1:3">
      <c r="A18" s="581" t="s">
        <v>920</v>
      </c>
      <c r="B18" s="493" t="s">
        <v>1281</v>
      </c>
      <c r="C18" s="582">
        <f>C15+C16+C17</f>
        <v>0</v>
      </c>
    </row>
    <row r="19" spans="1:3" ht="47.25">
      <c r="A19" s="581" t="s">
        <v>1282</v>
      </c>
      <c r="B19" s="495" t="s">
        <v>1283</v>
      </c>
      <c r="C19" s="583"/>
    </row>
    <row r="20" spans="1:3" ht="47.25">
      <c r="A20" s="581" t="s">
        <v>1284</v>
      </c>
      <c r="B20" s="495" t="s">
        <v>1285</v>
      </c>
      <c r="C20" s="583"/>
    </row>
    <row r="21" spans="1:3" ht="47.25">
      <c r="A21" s="581" t="s">
        <v>1286</v>
      </c>
      <c r="B21" s="495" t="s">
        <v>1287</v>
      </c>
      <c r="C21" s="583"/>
    </row>
    <row r="22" spans="1:3">
      <c r="A22" s="578" t="s">
        <v>921</v>
      </c>
      <c r="B22" s="493" t="s">
        <v>1288</v>
      </c>
      <c r="C22" s="584">
        <f>C19+C20+C21</f>
        <v>0</v>
      </c>
    </row>
    <row r="23" spans="1:3" ht="31.5">
      <c r="A23" s="581" t="s">
        <v>1289</v>
      </c>
      <c r="B23" s="495" t="s">
        <v>922</v>
      </c>
      <c r="C23" s="583"/>
    </row>
    <row r="24" spans="1:3">
      <c r="A24" s="581" t="s">
        <v>1290</v>
      </c>
      <c r="B24" s="495" t="s">
        <v>923</v>
      </c>
      <c r="C24" s="583"/>
    </row>
    <row r="25" spans="1:3">
      <c r="A25" s="581" t="s">
        <v>1291</v>
      </c>
      <c r="B25" s="495" t="s">
        <v>924</v>
      </c>
      <c r="C25" s="583"/>
    </row>
    <row r="26" spans="1:3" ht="31.5">
      <c r="A26" s="578" t="s">
        <v>925</v>
      </c>
      <c r="B26" s="493" t="s">
        <v>1292</v>
      </c>
      <c r="C26" s="582">
        <f>C23+C24+C25</f>
        <v>0</v>
      </c>
    </row>
    <row r="27" spans="1:3">
      <c r="A27" s="578" t="s">
        <v>926</v>
      </c>
      <c r="B27" s="495" t="s">
        <v>927</v>
      </c>
      <c r="C27" s="585"/>
    </row>
    <row r="28" spans="1:3">
      <c r="A28" s="578" t="s">
        <v>928</v>
      </c>
      <c r="B28" s="495" t="s">
        <v>929</v>
      </c>
      <c r="C28" s="585"/>
    </row>
    <row r="29" spans="1:3">
      <c r="A29" s="578" t="s">
        <v>930</v>
      </c>
      <c r="B29" s="495" t="s">
        <v>1293</v>
      </c>
      <c r="C29" s="586">
        <f>C28-C27</f>
        <v>0</v>
      </c>
    </row>
    <row r="30" spans="1:3">
      <c r="A30" s="578" t="s">
        <v>931</v>
      </c>
      <c r="B30" s="495" t="s">
        <v>932</v>
      </c>
      <c r="C30" s="585"/>
    </row>
    <row r="31" spans="1:3">
      <c r="A31" s="578" t="s">
        <v>933</v>
      </c>
      <c r="B31" s="495" t="s">
        <v>934</v>
      </c>
      <c r="C31" s="585"/>
    </row>
    <row r="32" spans="1:3" ht="31.5">
      <c r="A32" s="578" t="s">
        <v>935</v>
      </c>
      <c r="B32" s="495" t="s">
        <v>1294</v>
      </c>
      <c r="C32" s="587">
        <f>C31-C30</f>
        <v>0</v>
      </c>
    </row>
    <row r="33" spans="1:3">
      <c r="A33" s="578" t="s">
        <v>936</v>
      </c>
      <c r="B33" s="495" t="s">
        <v>1295</v>
      </c>
      <c r="C33" s="587">
        <f>C22-C26+C29-C32</f>
        <v>0</v>
      </c>
    </row>
    <row r="34" spans="1:3">
      <c r="A34" s="578" t="s">
        <v>937</v>
      </c>
      <c r="B34" s="495" t="s">
        <v>1296</v>
      </c>
      <c r="C34" s="587">
        <f>C22+C29</f>
        <v>0</v>
      </c>
    </row>
    <row r="35" spans="1:3">
      <c r="A35" s="578" t="s">
        <v>938</v>
      </c>
      <c r="B35" s="497" t="s">
        <v>1297</v>
      </c>
      <c r="C35" s="588">
        <f>IF(C34=0,0.5,MAX((C33/C34),0.5))</f>
        <v>0.5</v>
      </c>
    </row>
    <row r="36" spans="1:3">
      <c r="A36" s="748" t="s">
        <v>939</v>
      </c>
      <c r="B36" s="497" t="s">
        <v>940</v>
      </c>
      <c r="C36" s="589">
        <f>MAX(C37:C38)</f>
        <v>0</v>
      </c>
    </row>
    <row r="37" spans="1:3">
      <c r="A37" s="749"/>
      <c r="B37" s="590" t="s">
        <v>941</v>
      </c>
      <c r="C37" s="591">
        <f>IF((C14-C18)&lt;=106200000,(C14-C18)*C35*0.18,0)</f>
        <v>0</v>
      </c>
    </row>
    <row r="38" spans="1:3">
      <c r="A38" s="749"/>
      <c r="B38" s="592" t="s">
        <v>942</v>
      </c>
      <c r="C38" s="591">
        <f>IF((C14-C18)&gt;106200000,(0.18*106200000+0.16*(C14-C18-106200000))*C35,0)</f>
        <v>0</v>
      </c>
    </row>
    <row r="39" spans="1:3">
      <c r="A39" s="667"/>
      <c r="B39" s="593"/>
      <c r="C39" s="582"/>
    </row>
    <row r="40" spans="1:3">
      <c r="A40" s="578" t="s">
        <v>1270</v>
      </c>
      <c r="B40" s="473" t="s">
        <v>944</v>
      </c>
      <c r="C40" s="582"/>
    </row>
    <row r="41" spans="1:3" ht="78.75">
      <c r="A41" s="667" t="s">
        <v>921</v>
      </c>
      <c r="B41" s="594" t="s">
        <v>950</v>
      </c>
      <c r="C41" s="579">
        <f>C22</f>
        <v>0</v>
      </c>
    </row>
    <row r="42" spans="1:3">
      <c r="A42" s="667" t="s">
        <v>945</v>
      </c>
      <c r="B42" s="595" t="s">
        <v>946</v>
      </c>
      <c r="C42" s="508"/>
    </row>
    <row r="43" spans="1:3" ht="31.5">
      <c r="A43" s="581" t="s">
        <v>926</v>
      </c>
      <c r="B43" s="495" t="s">
        <v>947</v>
      </c>
      <c r="C43" s="579">
        <f>C27</f>
        <v>0</v>
      </c>
    </row>
    <row r="44" spans="1:3">
      <c r="A44" s="581" t="s">
        <v>928</v>
      </c>
      <c r="B44" s="495" t="s">
        <v>948</v>
      </c>
      <c r="C44" s="579">
        <f>C28</f>
        <v>0</v>
      </c>
    </row>
    <row r="45" spans="1:3">
      <c r="A45" s="581" t="s">
        <v>930</v>
      </c>
      <c r="B45" s="495" t="s">
        <v>1298</v>
      </c>
      <c r="C45" s="579">
        <f>C44-C43</f>
        <v>0</v>
      </c>
    </row>
    <row r="46" spans="1:3" ht="31.5">
      <c r="A46" s="581" t="s">
        <v>949</v>
      </c>
      <c r="B46" s="495" t="s">
        <v>977</v>
      </c>
      <c r="C46" s="508"/>
    </row>
    <row r="47" spans="1:3" ht="31.5">
      <c r="A47" s="581" t="s">
        <v>978</v>
      </c>
      <c r="B47" s="495" t="s">
        <v>979</v>
      </c>
      <c r="C47" s="508"/>
    </row>
    <row r="48" spans="1:3" ht="31.5">
      <c r="A48" s="581" t="s">
        <v>980</v>
      </c>
      <c r="B48" s="495" t="s">
        <v>1299</v>
      </c>
      <c r="C48" s="596">
        <f>C47-C46</f>
        <v>0</v>
      </c>
    </row>
    <row r="49" spans="1:16">
      <c r="A49" s="667" t="s">
        <v>981</v>
      </c>
      <c r="B49" s="594" t="s">
        <v>982</v>
      </c>
      <c r="C49" s="508"/>
    </row>
    <row r="50" spans="1:16" ht="31.5">
      <c r="A50" s="750" t="s">
        <v>938</v>
      </c>
      <c r="B50" s="594" t="s">
        <v>983</v>
      </c>
      <c r="C50" s="751"/>
    </row>
    <row r="51" spans="1:16" ht="31.5">
      <c r="A51" s="750"/>
      <c r="B51" s="594" t="s">
        <v>984</v>
      </c>
      <c r="C51" s="752"/>
    </row>
    <row r="52" spans="1:16">
      <c r="A52" s="578" t="s">
        <v>985</v>
      </c>
      <c r="B52" s="497" t="s">
        <v>1300</v>
      </c>
      <c r="C52" s="597">
        <f>C35</f>
        <v>0.5</v>
      </c>
    </row>
    <row r="53" spans="1:16">
      <c r="A53" s="750" t="s">
        <v>986</v>
      </c>
      <c r="B53" s="497" t="s">
        <v>987</v>
      </c>
      <c r="C53" s="598">
        <f>MAX(C54:C55)</f>
        <v>0</v>
      </c>
    </row>
    <row r="54" spans="1:16" ht="31.5">
      <c r="A54" s="750"/>
      <c r="B54" s="590" t="s">
        <v>988</v>
      </c>
      <c r="C54" s="599">
        <f>IF((C41+C45-C49)*C50&lt;=74400000,(C41+C45-C49)*C50*0.26*C52,0)</f>
        <v>0</v>
      </c>
    </row>
    <row r="55" spans="1:16" ht="31.5">
      <c r="A55" s="750"/>
      <c r="B55" s="593" t="s">
        <v>989</v>
      </c>
      <c r="C55" s="599">
        <f>IF((C41+C45-C49)*C50&gt;74400000,(74400000*0.26+((C41+C45-C49)*C50-74400000)*0.23)*C52,0)</f>
        <v>0</v>
      </c>
    </row>
    <row r="56" spans="1:16">
      <c r="A56" s="403"/>
      <c r="B56" s="403"/>
      <c r="C56" s="600"/>
    </row>
    <row r="57" spans="1:16">
      <c r="A57" s="578" t="s">
        <v>990</v>
      </c>
      <c r="B57" s="403" t="s">
        <v>991</v>
      </c>
      <c r="C57" s="601"/>
    </row>
    <row r="58" spans="1:16" ht="31.5">
      <c r="A58" s="578" t="s">
        <v>992</v>
      </c>
      <c r="B58" s="174" t="s">
        <v>994</v>
      </c>
      <c r="C58" s="602"/>
    </row>
    <row r="59" spans="1:16" s="1" customFormat="1">
      <c r="A59" s="403"/>
      <c r="B59" s="603" t="s">
        <v>1301</v>
      </c>
      <c r="C59" s="604">
        <f>IF(C58&gt;1,C57,C57*C58)</f>
        <v>0</v>
      </c>
      <c r="P59" s="471"/>
    </row>
    <row r="60" spans="1:16" s="111" customFormat="1">
      <c r="A60" s="602" t="s">
        <v>1080</v>
      </c>
      <c r="B60" s="745" t="s">
        <v>543</v>
      </c>
      <c r="C60" s="746"/>
      <c r="P60" s="605"/>
    </row>
  </sheetData>
  <sheetProtection algorithmName="SHA-512" hashValue="XCH7WeY4moWaE1G3Xkx6FHekhmOnGWVZv0DexFwpiUMU/lm3/JX7UsIl7f14HHBI/C41hmBf64ZQtN0OgEgb9g==" saltValue="a5VRyJGeAs4il8yXRMZYRw==" spinCount="100000" sheet="1" objects="1" scenarios="1"/>
  <mergeCells count="6">
    <mergeCell ref="B60:C60"/>
    <mergeCell ref="B1:C1"/>
    <mergeCell ref="A36:A38"/>
    <mergeCell ref="A50:A51"/>
    <mergeCell ref="C50:C51"/>
    <mergeCell ref="A53:A55"/>
  </mergeCells>
  <printOptions horizontalCentered="1" verticalCentered="1"/>
  <pageMargins left="0.23622047244094491" right="0.27559055118110237" top="0.19685039370078741" bottom="0.23622047244094491" header="0.19685039370078741" footer="0.15748031496062992"/>
  <pageSetup paperSize="9" scale="6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Q30"/>
  <sheetViews>
    <sheetView view="pageBreakPreview" zoomScale="90" zoomScaleNormal="100" zoomScaleSheetLayoutView="90" workbookViewId="0"/>
  </sheetViews>
  <sheetFormatPr defaultColWidth="9.140625" defaultRowHeight="18.75"/>
  <cols>
    <col min="1" max="1" width="20.85546875" style="475" customWidth="1"/>
    <col min="2" max="2" width="108.5703125" style="475" bestFit="1" customWidth="1"/>
    <col min="3" max="3" width="20.7109375" style="499" customWidth="1"/>
    <col min="4" max="16384" width="9.140625" style="475"/>
  </cols>
  <sheetData>
    <row r="1" spans="1:3" ht="61.5" customHeight="1">
      <c r="A1" s="725" t="str">
        <f>"застраховател: "&amp;Navig!B2</f>
        <v>застраховател: Наименование</v>
      </c>
      <c r="B1" s="755" t="str">
        <f>"Справка № ГО1.4.Б: Справка за размера на собствените средства към 31 декември на "&amp;Navig!B3&amp;" година"</f>
        <v>Справка № ГО1.4.Б: Справка за размера на собствените средства към 31 декември на 2017 година</v>
      </c>
      <c r="C1" s="755"/>
    </row>
    <row r="2" spans="1:3" ht="16.5" thickBot="1">
      <c r="A2" s="668"/>
      <c r="B2" s="668"/>
      <c r="C2" s="668"/>
    </row>
    <row r="3" spans="1:3" ht="24.75" customHeight="1">
      <c r="A3" s="476"/>
      <c r="B3" s="571" t="s">
        <v>995</v>
      </c>
      <c r="C3" s="572">
        <f>ГО.1.3.Б!C4</f>
        <v>0</v>
      </c>
    </row>
    <row r="4" spans="1:3" ht="19.5" customHeight="1">
      <c r="A4" s="476"/>
      <c r="B4" s="573" t="s">
        <v>996</v>
      </c>
      <c r="C4" s="574">
        <f>C29</f>
        <v>0</v>
      </c>
    </row>
    <row r="5" spans="1:3" ht="21" customHeight="1" thickBot="1">
      <c r="A5" s="476"/>
      <c r="B5" s="575" t="s">
        <v>1271</v>
      </c>
      <c r="C5" s="569"/>
    </row>
    <row r="6" spans="1:3" ht="21" customHeight="1">
      <c r="A6" s="476"/>
      <c r="B6" s="478"/>
      <c r="C6" s="478"/>
    </row>
    <row r="7" spans="1:3" ht="14.25" customHeight="1">
      <c r="A7" s="479" t="s">
        <v>1216</v>
      </c>
      <c r="B7" s="480" t="s">
        <v>997</v>
      </c>
      <c r="C7" s="481"/>
    </row>
    <row r="8" spans="1:3" ht="15.75">
      <c r="A8" s="482" t="s">
        <v>1215</v>
      </c>
      <c r="B8" s="483"/>
      <c r="C8" s="484"/>
    </row>
    <row r="9" spans="1:3" ht="15.75">
      <c r="A9" s="482" t="s">
        <v>998</v>
      </c>
      <c r="B9" s="485" t="s">
        <v>1000</v>
      </c>
      <c r="C9" s="486"/>
    </row>
    <row r="10" spans="1:3" ht="15.75">
      <c r="A10" s="482" t="s">
        <v>1001</v>
      </c>
      <c r="B10" s="485" t="s">
        <v>1177</v>
      </c>
      <c r="C10" s="486"/>
    </row>
    <row r="11" spans="1:3" ht="12.75" customHeight="1">
      <c r="A11" s="482" t="s">
        <v>1002</v>
      </c>
      <c r="B11" s="485" t="s">
        <v>1003</v>
      </c>
      <c r="C11" s="486"/>
    </row>
    <row r="12" spans="1:3" ht="15.75">
      <c r="A12" s="482" t="s">
        <v>1004</v>
      </c>
      <c r="B12" s="485" t="s">
        <v>1006</v>
      </c>
      <c r="C12" s="486"/>
    </row>
    <row r="13" spans="1:3" ht="15.75">
      <c r="A13" s="482" t="s">
        <v>1007</v>
      </c>
      <c r="B13" s="485" t="s">
        <v>1008</v>
      </c>
      <c r="C13" s="486"/>
    </row>
    <row r="14" spans="1:3" ht="15.75">
      <c r="A14" s="482" t="s">
        <v>1009</v>
      </c>
      <c r="B14" s="485" t="s">
        <v>1010</v>
      </c>
      <c r="C14" s="486"/>
    </row>
    <row r="15" spans="1:3" ht="15.75">
      <c r="A15" s="482" t="s">
        <v>1214</v>
      </c>
      <c r="B15" s="485"/>
      <c r="C15" s="486"/>
    </row>
    <row r="16" spans="1:3" ht="15.75">
      <c r="A16" s="482" t="s">
        <v>998</v>
      </c>
      <c r="B16" s="487" t="s">
        <v>1011</v>
      </c>
      <c r="C16" s="488"/>
    </row>
    <row r="17" spans="1:17" ht="15.75">
      <c r="A17" s="482" t="s">
        <v>1001</v>
      </c>
      <c r="B17" s="487" t="s">
        <v>1012</v>
      </c>
      <c r="C17" s="486"/>
    </row>
    <row r="18" spans="1:17" ht="15.75">
      <c r="A18" s="482" t="s">
        <v>1002</v>
      </c>
      <c r="B18" s="487" t="s">
        <v>1013</v>
      </c>
      <c r="C18" s="486"/>
    </row>
    <row r="19" spans="1:17" ht="15.75">
      <c r="A19" s="482" t="s">
        <v>1004</v>
      </c>
      <c r="B19" s="489" t="s">
        <v>1212</v>
      </c>
      <c r="C19" s="490">
        <f>SUM(C20:C22)</f>
        <v>0</v>
      </c>
    </row>
    <row r="20" spans="1:17" ht="12.75" customHeight="1">
      <c r="A20" s="721" t="s">
        <v>515</v>
      </c>
      <c r="B20" s="722"/>
      <c r="C20" s="491"/>
    </row>
    <row r="21" spans="1:17" ht="12.75" customHeight="1">
      <c r="A21" s="721"/>
      <c r="B21" s="722"/>
      <c r="C21" s="491"/>
    </row>
    <row r="22" spans="1:17" ht="12.75" customHeight="1">
      <c r="A22" s="723" t="s">
        <v>515</v>
      </c>
      <c r="B22" s="722"/>
      <c r="C22" s="491"/>
    </row>
    <row r="23" spans="1:17" ht="13.5" customHeight="1">
      <c r="A23" s="482" t="s">
        <v>1007</v>
      </c>
      <c r="B23" s="489" t="s">
        <v>1213</v>
      </c>
      <c r="C23" s="492">
        <f>SUM(C24:C26)</f>
        <v>0</v>
      </c>
    </row>
    <row r="24" spans="1:17" ht="13.5" customHeight="1">
      <c r="A24" s="721" t="s">
        <v>515</v>
      </c>
      <c r="B24" s="722"/>
      <c r="C24" s="477"/>
    </row>
    <row r="25" spans="1:17" ht="13.5" customHeight="1">
      <c r="A25" s="721" t="s">
        <v>515</v>
      </c>
      <c r="B25" s="722"/>
      <c r="C25" s="477"/>
    </row>
    <row r="26" spans="1:17" ht="15.75">
      <c r="A26" s="723" t="s">
        <v>515</v>
      </c>
      <c r="B26" s="724"/>
      <c r="C26" s="486"/>
    </row>
    <row r="27" spans="1:17" ht="15.75">
      <c r="A27" s="494"/>
      <c r="B27" s="495" t="s">
        <v>1014</v>
      </c>
      <c r="C27" s="486"/>
    </row>
    <row r="28" spans="1:17" ht="15.75">
      <c r="A28" s="494"/>
      <c r="B28" s="495"/>
      <c r="C28" s="496"/>
    </row>
    <row r="29" spans="1:17" ht="15.75">
      <c r="A29" s="494"/>
      <c r="B29" s="497" t="s">
        <v>1015</v>
      </c>
      <c r="C29" s="570">
        <f>SUM(C9:C14)-SUM(C16:C18)-C19-C23-C27</f>
        <v>0</v>
      </c>
    </row>
    <row r="30" spans="1:17" s="3" customFormat="1" ht="15.75">
      <c r="A30" s="486" t="s">
        <v>1080</v>
      </c>
      <c r="B30" s="753" t="s">
        <v>1230</v>
      </c>
      <c r="C30" s="754"/>
      <c r="Q30" s="474"/>
    </row>
  </sheetData>
  <sheetProtection algorithmName="SHA-512" hashValue="wIM30wqz9CMtpGNINR7WkBGtLrH8UI2utQQ9bmuGu/z1R6veo0/P303yBywdZpwfaA35rvDGrQZuqsud+KCTRw==" saltValue="9CPGF7qTaqFysme85fjNCA==" spinCount="100000" sheet="1" insertRows="0"/>
  <mergeCells count="2">
    <mergeCell ref="B30:C30"/>
    <mergeCell ref="B1:C1"/>
  </mergeCells>
  <pageMargins left="0.64" right="0.28000000000000003" top="0.47" bottom="0.39" header="0.2" footer="0.17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IQ41"/>
  <sheetViews>
    <sheetView view="pageBreakPreview" zoomScale="70" zoomScaleNormal="100" zoomScaleSheetLayoutView="70" workbookViewId="0">
      <selection activeCell="B5" sqref="B5"/>
    </sheetView>
  </sheetViews>
  <sheetFormatPr defaultColWidth="46.7109375" defaultRowHeight="15.75"/>
  <cols>
    <col min="1" max="1" width="38.140625" style="500" customWidth="1"/>
    <col min="2" max="31" width="22.85546875" style="500" customWidth="1"/>
    <col min="32" max="251" width="46.7109375" style="500" customWidth="1"/>
    <col min="252" max="16384" width="46.7109375" style="509"/>
  </cols>
  <sheetData>
    <row r="1" spans="1:251" s="500" customFormat="1">
      <c r="A1" s="453" t="str">
        <f>"застраховател: "&amp;Navig!B2</f>
        <v>застраховател: Наименование</v>
      </c>
      <c r="B1" s="740" t="str">
        <f>"СПРАВКА № ГO.2: ТЕХНИЧЕСКИ РЕЗУЛТАТ КЪМ КРАЯ НА " &amp;Navig!B3&amp;" ГОДИНА"</f>
        <v>СПРАВКА № ГO.2: ТЕХНИЧЕСКИ РЕЗУЛТАТ КЪМ КРАЯ НА 2017 ГОДИНА</v>
      </c>
      <c r="C1" s="740"/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740"/>
      <c r="S1" s="740"/>
      <c r="T1" s="740"/>
      <c r="U1" s="740"/>
      <c r="V1" s="740"/>
      <c r="W1" s="740"/>
      <c r="X1" s="740"/>
      <c r="Y1" s="740"/>
      <c r="Z1" s="740"/>
      <c r="AA1" s="740"/>
      <c r="AB1" s="740"/>
      <c r="AC1" s="740"/>
      <c r="AD1" s="740"/>
      <c r="AE1" s="740"/>
    </row>
    <row r="2" spans="1:251" s="500" customFormat="1">
      <c r="B2" s="501"/>
      <c r="C2" s="501"/>
      <c r="D2" s="501"/>
    </row>
    <row r="3" spans="1:251" s="500" customFormat="1" ht="125.25" customHeight="1">
      <c r="A3" s="502" t="s">
        <v>1210</v>
      </c>
      <c r="B3" s="503" t="s">
        <v>1040</v>
      </c>
      <c r="C3" s="503" t="s">
        <v>867</v>
      </c>
      <c r="D3" s="503" t="s">
        <v>1041</v>
      </c>
      <c r="E3" s="503" t="s">
        <v>1042</v>
      </c>
      <c r="F3" s="503" t="s">
        <v>1043</v>
      </c>
      <c r="G3" s="503" t="s">
        <v>1044</v>
      </c>
      <c r="H3" s="503" t="s">
        <v>1045</v>
      </c>
      <c r="I3" s="503" t="s">
        <v>1046</v>
      </c>
      <c r="J3" s="503" t="s">
        <v>1047</v>
      </c>
      <c r="K3" s="503" t="s">
        <v>1172</v>
      </c>
      <c r="L3" s="503" t="s">
        <v>1208</v>
      </c>
      <c r="M3" s="503" t="s">
        <v>1173</v>
      </c>
      <c r="N3" s="503" t="s">
        <v>1174</v>
      </c>
      <c r="O3" s="503" t="s">
        <v>1048</v>
      </c>
      <c r="P3" s="503" t="s">
        <v>1175</v>
      </c>
      <c r="Q3" s="503" t="s">
        <v>1178</v>
      </c>
      <c r="R3" s="503" t="s">
        <v>1049</v>
      </c>
      <c r="S3" s="503" t="s">
        <v>863</v>
      </c>
      <c r="T3" s="503" t="s">
        <v>864</v>
      </c>
      <c r="U3" s="503" t="s">
        <v>865</v>
      </c>
      <c r="V3" s="503" t="s">
        <v>866</v>
      </c>
      <c r="W3" s="503" t="s">
        <v>1050</v>
      </c>
      <c r="X3" s="503" t="s">
        <v>1051</v>
      </c>
      <c r="Y3" s="503" t="s">
        <v>1052</v>
      </c>
      <c r="Z3" s="503" t="s">
        <v>1053</v>
      </c>
      <c r="AA3" s="503" t="s">
        <v>1054</v>
      </c>
      <c r="AB3" s="503" t="s">
        <v>1055</v>
      </c>
      <c r="AC3" s="503" t="s">
        <v>1056</v>
      </c>
      <c r="AD3" s="503" t="s">
        <v>1057</v>
      </c>
      <c r="AE3" s="502" t="s">
        <v>1058</v>
      </c>
    </row>
    <row r="4" spans="1:251" s="500" customFormat="1">
      <c r="A4" s="504" t="s">
        <v>1143</v>
      </c>
      <c r="B4" s="535">
        <f>ГО.5!$J8</f>
        <v>0</v>
      </c>
      <c r="C4" s="535">
        <f>ГО.5!$J9</f>
        <v>0</v>
      </c>
      <c r="D4" s="535">
        <f>ГО.5!$J10</f>
        <v>0</v>
      </c>
      <c r="E4" s="535">
        <f>ГО.5!$J11</f>
        <v>0</v>
      </c>
      <c r="F4" s="535">
        <f>ГО.5!$J12</f>
        <v>0</v>
      </c>
      <c r="G4" s="535">
        <f>ГО.5!$J13</f>
        <v>0</v>
      </c>
      <c r="H4" s="535">
        <f>ГО.5!$J14</f>
        <v>0</v>
      </c>
      <c r="I4" s="535">
        <f>ГО.5!$J15</f>
        <v>0</v>
      </c>
      <c r="J4" s="535">
        <f>ГО.5!$J16</f>
        <v>0</v>
      </c>
      <c r="K4" s="535">
        <f>ГО.5!$J17</f>
        <v>0</v>
      </c>
      <c r="L4" s="535">
        <f>ГО.5!$J18</f>
        <v>0</v>
      </c>
      <c r="M4" s="535">
        <f>ГО.5!$J19</f>
        <v>0</v>
      </c>
      <c r="N4" s="535">
        <f>ГО.5!$J20</f>
        <v>0</v>
      </c>
      <c r="O4" s="535">
        <f>ГО.5!$J21</f>
        <v>0</v>
      </c>
      <c r="P4" s="535">
        <f>ГО.5!$J22</f>
        <v>0</v>
      </c>
      <c r="Q4" s="535">
        <f>ГО.5!$J23</f>
        <v>0</v>
      </c>
      <c r="R4" s="535">
        <f>ГО.5!$J24</f>
        <v>0</v>
      </c>
      <c r="S4" s="535">
        <f>ГО.5!$J25</f>
        <v>0</v>
      </c>
      <c r="T4" s="535">
        <f>ГО.5!$J26</f>
        <v>0</v>
      </c>
      <c r="U4" s="535">
        <f>ГО.5!$J27</f>
        <v>0</v>
      </c>
      <c r="V4" s="535">
        <f>ГО.5!$J28</f>
        <v>0</v>
      </c>
      <c r="W4" s="535">
        <f>ГО.5!$J29</f>
        <v>0</v>
      </c>
      <c r="X4" s="535">
        <f>ГО.5!$J30</f>
        <v>0</v>
      </c>
      <c r="Y4" s="535">
        <f>ГО.5!$J31</f>
        <v>0</v>
      </c>
      <c r="Z4" s="535">
        <f>ГО.5!$J32</f>
        <v>0</v>
      </c>
      <c r="AA4" s="535">
        <f>ГО.5!$J33</f>
        <v>0</v>
      </c>
      <c r="AB4" s="535">
        <f>ГО.5!$J34</f>
        <v>0</v>
      </c>
      <c r="AC4" s="535">
        <f>ГО.5!$J35</f>
        <v>0</v>
      </c>
      <c r="AD4" s="535">
        <f>ГО.5!$J36</f>
        <v>0</v>
      </c>
      <c r="AE4" s="505">
        <f>SUM(B4,D4,E4,F4,G4,H4,I4,J4,O4,R4,W4,X4,Y4,Z4,AA4,AB4,AC4,AD4)</f>
        <v>0</v>
      </c>
    </row>
    <row r="5" spans="1:251" s="500" customFormat="1">
      <c r="A5" s="507" t="s">
        <v>1144</v>
      </c>
      <c r="B5" s="535">
        <f>ГО.7!$C8</f>
        <v>0</v>
      </c>
      <c r="C5" s="535">
        <f>ГО.7!$C9</f>
        <v>0</v>
      </c>
      <c r="D5" s="535">
        <f>ГО.7!$C10</f>
        <v>0</v>
      </c>
      <c r="E5" s="535">
        <f>ГО.7!$C11</f>
        <v>0</v>
      </c>
      <c r="F5" s="535">
        <f>ГО.7!$C12</f>
        <v>0</v>
      </c>
      <c r="G5" s="535">
        <f>ГО.7!$C13</f>
        <v>0</v>
      </c>
      <c r="H5" s="535">
        <f>ГО.7!$C14</f>
        <v>0</v>
      </c>
      <c r="I5" s="535">
        <f>ГО.7!$C15</f>
        <v>0</v>
      </c>
      <c r="J5" s="535">
        <f>ГО.7!$C16</f>
        <v>0</v>
      </c>
      <c r="K5" s="535">
        <f>ГО.7!$C17</f>
        <v>0</v>
      </c>
      <c r="L5" s="535">
        <f>ГО.7!$C18</f>
        <v>0</v>
      </c>
      <c r="M5" s="535">
        <f>ГО.7!$C19</f>
        <v>0</v>
      </c>
      <c r="N5" s="535">
        <f>ГО.7!$C20</f>
        <v>0</v>
      </c>
      <c r="O5" s="535">
        <f>ГО.7!$C21</f>
        <v>0</v>
      </c>
      <c r="P5" s="535">
        <f>ГО.7!$C22</f>
        <v>0</v>
      </c>
      <c r="Q5" s="535">
        <f>ГО.7!$C23</f>
        <v>0</v>
      </c>
      <c r="R5" s="535">
        <f>ГО.7!$C24</f>
        <v>0</v>
      </c>
      <c r="S5" s="535">
        <f>ГО.7!$C25</f>
        <v>0</v>
      </c>
      <c r="T5" s="535">
        <f>ГО.7!$C26</f>
        <v>0</v>
      </c>
      <c r="U5" s="535">
        <f>ГО.7!$C27</f>
        <v>0</v>
      </c>
      <c r="V5" s="535">
        <f>ГО.7!$C28</f>
        <v>0</v>
      </c>
      <c r="W5" s="535">
        <f>ГО.7!$C29</f>
        <v>0</v>
      </c>
      <c r="X5" s="535">
        <f>ГО.7!$C30</f>
        <v>0</v>
      </c>
      <c r="Y5" s="535">
        <f>ГО.7!$C31</f>
        <v>0</v>
      </c>
      <c r="Z5" s="535">
        <f>ГО.7!$C32</f>
        <v>0</v>
      </c>
      <c r="AA5" s="535">
        <f>ГО.7!$C33</f>
        <v>0</v>
      </c>
      <c r="AB5" s="535">
        <f>ГО.7!$C34</f>
        <v>0</v>
      </c>
      <c r="AC5" s="535">
        <f>ГО.7!$C35</f>
        <v>0</v>
      </c>
      <c r="AD5" s="535">
        <f>ГО.7!$C36</f>
        <v>0</v>
      </c>
      <c r="AE5" s="505">
        <f t="shared" ref="AE5:AE26" si="0">SUM(B5,D5,E5,F5,G5,H5,I5,J5,O5,R5,W5,X5,Y5,Z5,AA5,AB5,AC5,AD5)</f>
        <v>0</v>
      </c>
    </row>
    <row r="6" spans="1:251" s="500" customFormat="1">
      <c r="A6" s="504" t="s">
        <v>1145</v>
      </c>
      <c r="B6" s="508"/>
      <c r="C6" s="508"/>
      <c r="D6" s="508"/>
      <c r="E6" s="508"/>
      <c r="F6" s="508"/>
      <c r="G6" s="508"/>
      <c r="H6" s="508"/>
      <c r="I6" s="508"/>
      <c r="J6" s="508"/>
      <c r="K6" s="508"/>
      <c r="L6" s="508"/>
      <c r="M6" s="508"/>
      <c r="N6" s="508"/>
      <c r="O6" s="508"/>
      <c r="P6" s="508"/>
      <c r="Q6" s="508"/>
      <c r="R6" s="508"/>
      <c r="S6" s="508"/>
      <c r="T6" s="508"/>
      <c r="U6" s="508"/>
      <c r="V6" s="508"/>
      <c r="W6" s="508"/>
      <c r="X6" s="508"/>
      <c r="Y6" s="508"/>
      <c r="Z6" s="508"/>
      <c r="AA6" s="508"/>
      <c r="AB6" s="508"/>
      <c r="AC6" s="508"/>
      <c r="AD6" s="508"/>
      <c r="AE6" s="505">
        <f t="shared" si="0"/>
        <v>0</v>
      </c>
    </row>
    <row r="7" spans="1:251" s="500" customFormat="1">
      <c r="A7" s="507" t="s">
        <v>1144</v>
      </c>
      <c r="B7" s="508"/>
      <c r="C7" s="508"/>
      <c r="D7" s="508"/>
      <c r="E7" s="508"/>
      <c r="F7" s="508"/>
      <c r="G7" s="508"/>
      <c r="H7" s="508"/>
      <c r="I7" s="508"/>
      <c r="J7" s="508"/>
      <c r="K7" s="508"/>
      <c r="L7" s="508"/>
      <c r="M7" s="508"/>
      <c r="N7" s="508"/>
      <c r="O7" s="508"/>
      <c r="P7" s="508"/>
      <c r="Q7" s="508"/>
      <c r="R7" s="508"/>
      <c r="S7" s="508"/>
      <c r="T7" s="508"/>
      <c r="U7" s="508"/>
      <c r="V7" s="508"/>
      <c r="W7" s="508"/>
      <c r="X7" s="508"/>
      <c r="Y7" s="508"/>
      <c r="Z7" s="508"/>
      <c r="AA7" s="508"/>
      <c r="AB7" s="508"/>
      <c r="AC7" s="508"/>
      <c r="AD7" s="508"/>
      <c r="AE7" s="505">
        <f t="shared" si="0"/>
        <v>0</v>
      </c>
    </row>
    <row r="8" spans="1:251" s="500" customFormat="1">
      <c r="A8" s="504" t="s">
        <v>1146</v>
      </c>
      <c r="B8" s="535">
        <f>ГО.1.2!$B8</f>
        <v>0</v>
      </c>
      <c r="C8" s="535">
        <f>ГО.1.2!$B9</f>
        <v>0</v>
      </c>
      <c r="D8" s="535">
        <f>ГО.1.2!$B10</f>
        <v>0</v>
      </c>
      <c r="E8" s="535">
        <f>ГО.1.2!$B11</f>
        <v>0</v>
      </c>
      <c r="F8" s="535">
        <f>ГО.1.2!$B12</f>
        <v>0</v>
      </c>
      <c r="G8" s="535">
        <f>ГО.1.2!$B13</f>
        <v>0</v>
      </c>
      <c r="H8" s="535">
        <f>ГО.1.2!$B14</f>
        <v>0</v>
      </c>
      <c r="I8" s="535">
        <f>ГО.1.2!$B15</f>
        <v>0</v>
      </c>
      <c r="J8" s="535">
        <f>ГО.1.2!$B16</f>
        <v>0</v>
      </c>
      <c r="K8" s="535">
        <f>ГО.1.2!$B17</f>
        <v>0</v>
      </c>
      <c r="L8" s="535">
        <f>ГО.1.2!$B18</f>
        <v>0</v>
      </c>
      <c r="M8" s="535">
        <f>ГО.1.2!$B19</f>
        <v>0</v>
      </c>
      <c r="N8" s="535">
        <f>ГО.1.2!$B20</f>
        <v>0</v>
      </c>
      <c r="O8" s="535">
        <f>ГО.1.2!$B21</f>
        <v>0</v>
      </c>
      <c r="P8" s="535">
        <f>ГО.1.2!$B22</f>
        <v>0</v>
      </c>
      <c r="Q8" s="535">
        <f>ГО.1.2!$B23</f>
        <v>0</v>
      </c>
      <c r="R8" s="535">
        <f>ГО.1.2!$B24</f>
        <v>0</v>
      </c>
      <c r="S8" s="535">
        <f>ГО.1.2!$B25</f>
        <v>0</v>
      </c>
      <c r="T8" s="535">
        <f>ГО.1.2!$B26</f>
        <v>0</v>
      </c>
      <c r="U8" s="535">
        <f>ГО.1.2!$B27</f>
        <v>0</v>
      </c>
      <c r="V8" s="535">
        <f>ГО.1.2!$B28</f>
        <v>0</v>
      </c>
      <c r="W8" s="535">
        <f>ГО.1.2!$B29</f>
        <v>0</v>
      </c>
      <c r="X8" s="535">
        <f>ГО.1.2!$B30</f>
        <v>0</v>
      </c>
      <c r="Y8" s="535">
        <f>ГО.1.2!$B31</f>
        <v>0</v>
      </c>
      <c r="Z8" s="535">
        <f>ГО.1.2!$B32</f>
        <v>0</v>
      </c>
      <c r="AA8" s="535">
        <f>ГО.1.2!$B33</f>
        <v>0</v>
      </c>
      <c r="AB8" s="535">
        <f>ГО.1.2!$B34</f>
        <v>0</v>
      </c>
      <c r="AC8" s="535">
        <f>ГО.1.2!$B35</f>
        <v>0</v>
      </c>
      <c r="AD8" s="535">
        <f>ГО.1.2!$B36</f>
        <v>0</v>
      </c>
      <c r="AE8" s="505">
        <f t="shared" si="0"/>
        <v>0</v>
      </c>
    </row>
    <row r="9" spans="1:251" s="500" customFormat="1">
      <c r="A9" s="507" t="s">
        <v>1144</v>
      </c>
      <c r="B9" s="535">
        <f>ГО.1.2!$C8</f>
        <v>0</v>
      </c>
      <c r="C9" s="535">
        <f>ГО.1.2!$C9</f>
        <v>0</v>
      </c>
      <c r="D9" s="535">
        <f>ГО.1.2!$C10</f>
        <v>0</v>
      </c>
      <c r="E9" s="535">
        <f>ГО.1.2!$C11</f>
        <v>0</v>
      </c>
      <c r="F9" s="535">
        <f>ГО.1.2!$C12</f>
        <v>0</v>
      </c>
      <c r="G9" s="535">
        <f>ГО.1.2!$C13</f>
        <v>0</v>
      </c>
      <c r="H9" s="535">
        <f>ГО.1.2!$C14</f>
        <v>0</v>
      </c>
      <c r="I9" s="535">
        <f>ГО.1.2!$C15</f>
        <v>0</v>
      </c>
      <c r="J9" s="535">
        <f>ГО.1.2!$C16</f>
        <v>0</v>
      </c>
      <c r="K9" s="535">
        <f>ГО.1.2!$C17</f>
        <v>0</v>
      </c>
      <c r="L9" s="535">
        <f>ГО.1.2!$C18</f>
        <v>0</v>
      </c>
      <c r="M9" s="535">
        <f>ГО.1.2!$C19</f>
        <v>0</v>
      </c>
      <c r="N9" s="535">
        <f>ГО.1.2!$C20</f>
        <v>0</v>
      </c>
      <c r="O9" s="535">
        <f>ГО.1.2!$C21</f>
        <v>0</v>
      </c>
      <c r="P9" s="535">
        <f>ГО.1.2!$C22</f>
        <v>0</v>
      </c>
      <c r="Q9" s="535">
        <f>ГО.1.2!$C23</f>
        <v>0</v>
      </c>
      <c r="R9" s="535">
        <f>ГО.1.2!$C24</f>
        <v>0</v>
      </c>
      <c r="S9" s="535">
        <f>ГО.1.2!$C25</f>
        <v>0</v>
      </c>
      <c r="T9" s="535">
        <f>ГО.1.2!$C26</f>
        <v>0</v>
      </c>
      <c r="U9" s="535">
        <f>ГО.1.2!$C27</f>
        <v>0</v>
      </c>
      <c r="V9" s="535">
        <f>ГО.1.2!$C28</f>
        <v>0</v>
      </c>
      <c r="W9" s="535">
        <f>ГО.1.2!$C29</f>
        <v>0</v>
      </c>
      <c r="X9" s="535">
        <f>ГО.1.2!$C30</f>
        <v>0</v>
      </c>
      <c r="Y9" s="535">
        <f>ГО.1.2!$C31</f>
        <v>0</v>
      </c>
      <c r="Z9" s="535">
        <f>ГО.1.2!$C32</f>
        <v>0</v>
      </c>
      <c r="AA9" s="535">
        <f>ГО.1.2!$C33</f>
        <v>0</v>
      </c>
      <c r="AB9" s="535">
        <f>ГО.1.2!$C34</f>
        <v>0</v>
      </c>
      <c r="AC9" s="535">
        <f>ГО.1.2!$C35</f>
        <v>0</v>
      </c>
      <c r="AD9" s="535">
        <f>ГО.1.2!$C36</f>
        <v>0</v>
      </c>
      <c r="AE9" s="505">
        <f t="shared" si="0"/>
        <v>0</v>
      </c>
    </row>
    <row r="10" spans="1:251" s="500" customFormat="1">
      <c r="A10" s="504" t="s">
        <v>1147</v>
      </c>
      <c r="B10" s="535">
        <f>ГО.6!$C8-ГО.6!$AH8+ГО.4!$B8</f>
        <v>0</v>
      </c>
      <c r="C10" s="535">
        <f>ГО.6!$C9-ГО.6!$AH9+ГО.4!$B9</f>
        <v>0</v>
      </c>
      <c r="D10" s="535">
        <f>ГО.6!$C10-ГО.6!$AH10+ГО.4!$B10</f>
        <v>0</v>
      </c>
      <c r="E10" s="535">
        <f>ГО.6!$C11-ГО.6!$AH11+ГО.4!$B11</f>
        <v>0</v>
      </c>
      <c r="F10" s="535">
        <f>ГО.6!$C12-ГО.6!$AH12+ГО.4!$B12</f>
        <v>0</v>
      </c>
      <c r="G10" s="535">
        <f>ГО.6!$C13-ГО.6!$AH13+ГО.4!$B13</f>
        <v>0</v>
      </c>
      <c r="H10" s="535">
        <f>ГО.6!$C14-ГО.6!$AH14+ГО.4!$B14</f>
        <v>0</v>
      </c>
      <c r="I10" s="535">
        <f>ГО.6!$C15-ГО.6!$AH15+ГО.4!$B15</f>
        <v>0</v>
      </c>
      <c r="J10" s="535">
        <f>ГО.6!$C16-ГО.6!$AH16+ГО.4!$B16</f>
        <v>0</v>
      </c>
      <c r="K10" s="535">
        <f>ГО.6!$C17-ГО.6!$AH17+ГО.4!$B17</f>
        <v>0</v>
      </c>
      <c r="L10" s="535">
        <f>ГО.6!$C18-ГО.6!$AH18+ГО.4!$B18</f>
        <v>0</v>
      </c>
      <c r="M10" s="535">
        <f>ГО.6!$C19-ГО.6!$AH19+ГО.4!$B19</f>
        <v>0</v>
      </c>
      <c r="N10" s="535">
        <f>ГО.6!$C20-ГО.6!$AH20+ГО.4!$B20</f>
        <v>0</v>
      </c>
      <c r="O10" s="535">
        <f>ГО.6!$C21-ГО.6!$AH21+ГО.4!$B21</f>
        <v>0</v>
      </c>
      <c r="P10" s="535">
        <f>ГО.6!$C22-ГО.6!$AH22+ГО.4!$B22</f>
        <v>0</v>
      </c>
      <c r="Q10" s="535">
        <f>ГО.6!$C23-ГО.6!$AH23+ГО.4!$B23</f>
        <v>0</v>
      </c>
      <c r="R10" s="535">
        <f>ГО.6!$C24-ГО.6!$AH24+ГО.4!$B24</f>
        <v>0</v>
      </c>
      <c r="S10" s="535">
        <f>ГО.6!$C25-ГО.6!$AH25+ГО.4!$B25</f>
        <v>0</v>
      </c>
      <c r="T10" s="535">
        <f>ГО.6!$C26-ГО.6!$AH26+ГО.4!$B26</f>
        <v>0</v>
      </c>
      <c r="U10" s="535">
        <f>ГО.6!$C27-ГО.6!$AH27+ГО.4!$B27</f>
        <v>0</v>
      </c>
      <c r="V10" s="535">
        <f>ГО.6!$C28-ГО.6!$AH28+ГО.4!$B28</f>
        <v>0</v>
      </c>
      <c r="W10" s="535">
        <f>ГО.6!$C29-ГО.6!$AH29+ГО.4!$B29</f>
        <v>0</v>
      </c>
      <c r="X10" s="535">
        <f>ГО.6!$C30-ГО.6!$AH30+ГО.4!$B30</f>
        <v>0</v>
      </c>
      <c r="Y10" s="535">
        <f>ГО.6!$C31-ГО.6!$AH31+ГО.4!$B31</f>
        <v>0</v>
      </c>
      <c r="Z10" s="535">
        <f>ГО.6!$C32-ГО.6!$AH32+ГО.4!$B32</f>
        <v>0</v>
      </c>
      <c r="AA10" s="535">
        <f>ГО.6!$C33-ГО.6!$AH33+ГО.4!$B33</f>
        <v>0</v>
      </c>
      <c r="AB10" s="535">
        <f>ГО.6!$C34-ГО.6!$AH34+ГО.4!$B34</f>
        <v>0</v>
      </c>
      <c r="AC10" s="535">
        <f>ГО.6!$C35-ГО.6!$AH35+ГО.4!$B35</f>
        <v>0</v>
      </c>
      <c r="AD10" s="535">
        <f>ГО.6!$C36-ГО.6!$AH36+ГО.4!$B36</f>
        <v>0</v>
      </c>
      <c r="AE10" s="505">
        <f t="shared" si="0"/>
        <v>0</v>
      </c>
    </row>
    <row r="11" spans="1:251" s="500" customFormat="1">
      <c r="A11" s="507" t="s">
        <v>1144</v>
      </c>
      <c r="B11" s="535">
        <f>ГО.7!$M8</f>
        <v>0</v>
      </c>
      <c r="C11" s="535">
        <f>ГО.7!$M9</f>
        <v>0</v>
      </c>
      <c r="D11" s="535">
        <f>ГО.7!$M10</f>
        <v>0</v>
      </c>
      <c r="E11" s="535">
        <f>ГО.7!$M11</f>
        <v>0</v>
      </c>
      <c r="F11" s="535">
        <f>ГО.7!$M12</f>
        <v>0</v>
      </c>
      <c r="G11" s="535">
        <f>ГО.7!$M13</f>
        <v>0</v>
      </c>
      <c r="H11" s="535">
        <f>ГО.7!$M14</f>
        <v>0</v>
      </c>
      <c r="I11" s="535">
        <f>ГО.7!$M15</f>
        <v>0</v>
      </c>
      <c r="J11" s="535">
        <f>ГО.7!$M16</f>
        <v>0</v>
      </c>
      <c r="K11" s="535">
        <f>ГО.7!$M17</f>
        <v>0</v>
      </c>
      <c r="L11" s="535">
        <f>ГО.7!$M18</f>
        <v>0</v>
      </c>
      <c r="M11" s="535">
        <f>ГО.7!$M19</f>
        <v>0</v>
      </c>
      <c r="N11" s="535">
        <f>ГО.7!$M20</f>
        <v>0</v>
      </c>
      <c r="O11" s="535">
        <f>ГО.7!$M21</f>
        <v>0</v>
      </c>
      <c r="P11" s="535">
        <f>ГО.7!$M22</f>
        <v>0</v>
      </c>
      <c r="Q11" s="535">
        <f>ГО.7!$M23</f>
        <v>0</v>
      </c>
      <c r="R11" s="535">
        <f>ГО.7!$M24</f>
        <v>0</v>
      </c>
      <c r="S11" s="535">
        <f>ГО.7!$M25</f>
        <v>0</v>
      </c>
      <c r="T11" s="535">
        <f>ГО.7!$M26</f>
        <v>0</v>
      </c>
      <c r="U11" s="535">
        <f>ГО.7!$M27</f>
        <v>0</v>
      </c>
      <c r="V11" s="535">
        <f>ГО.7!$M28</f>
        <v>0</v>
      </c>
      <c r="W11" s="535">
        <f>ГО.7!$M29</f>
        <v>0</v>
      </c>
      <c r="X11" s="535">
        <f>ГО.7!$M30</f>
        <v>0</v>
      </c>
      <c r="Y11" s="535">
        <f>ГО.7!$M31</f>
        <v>0</v>
      </c>
      <c r="Z11" s="535">
        <f>ГО.7!$M32</f>
        <v>0</v>
      </c>
      <c r="AA11" s="535">
        <f>ГО.7!$M33</f>
        <v>0</v>
      </c>
      <c r="AB11" s="535">
        <f>ГО.7!$M34</f>
        <v>0</v>
      </c>
      <c r="AC11" s="535">
        <f>ГО.7!$M35</f>
        <v>0</v>
      </c>
      <c r="AD11" s="535">
        <f>ГО.7!$M36</f>
        <v>0</v>
      </c>
      <c r="AE11" s="505">
        <f t="shared" si="0"/>
        <v>0</v>
      </c>
    </row>
    <row r="12" spans="1:251" s="500" customFormat="1">
      <c r="A12" s="504" t="s">
        <v>1148</v>
      </c>
      <c r="B12" s="508"/>
      <c r="C12" s="508"/>
      <c r="D12" s="508"/>
      <c r="E12" s="508"/>
      <c r="F12" s="508"/>
      <c r="G12" s="508"/>
      <c r="H12" s="508"/>
      <c r="I12" s="508"/>
      <c r="J12" s="508"/>
      <c r="K12" s="508"/>
      <c r="L12" s="508"/>
      <c r="M12" s="508"/>
      <c r="N12" s="508"/>
      <c r="O12" s="508"/>
      <c r="P12" s="508"/>
      <c r="Q12" s="508"/>
      <c r="R12" s="508"/>
      <c r="S12" s="508"/>
      <c r="T12" s="508"/>
      <c r="U12" s="508"/>
      <c r="V12" s="508"/>
      <c r="W12" s="508"/>
      <c r="X12" s="508"/>
      <c r="Y12" s="508"/>
      <c r="Z12" s="508"/>
      <c r="AA12" s="508"/>
      <c r="AB12" s="508"/>
      <c r="AC12" s="508"/>
      <c r="AD12" s="508"/>
      <c r="AE12" s="505">
        <f t="shared" si="0"/>
        <v>0</v>
      </c>
    </row>
    <row r="13" spans="1:251" s="500" customFormat="1">
      <c r="A13" s="507" t="s">
        <v>1144</v>
      </c>
      <c r="B13" s="508"/>
      <c r="C13" s="508"/>
      <c r="D13" s="508"/>
      <c r="E13" s="508"/>
      <c r="F13" s="508"/>
      <c r="G13" s="508"/>
      <c r="H13" s="508"/>
      <c r="I13" s="508"/>
      <c r="J13" s="508"/>
      <c r="K13" s="508"/>
      <c r="L13" s="508"/>
      <c r="M13" s="508"/>
      <c r="N13" s="508"/>
      <c r="O13" s="508"/>
      <c r="P13" s="508"/>
      <c r="Q13" s="508"/>
      <c r="R13" s="508"/>
      <c r="S13" s="508"/>
      <c r="T13" s="508"/>
      <c r="U13" s="508"/>
      <c r="V13" s="508"/>
      <c r="W13" s="508"/>
      <c r="X13" s="508"/>
      <c r="Y13" s="508"/>
      <c r="Z13" s="508"/>
      <c r="AA13" s="508"/>
      <c r="AB13" s="508"/>
      <c r="AC13" s="508"/>
      <c r="AD13" s="508"/>
      <c r="AE13" s="505">
        <f t="shared" si="0"/>
        <v>0</v>
      </c>
    </row>
    <row r="14" spans="1:251">
      <c r="A14" s="504" t="s">
        <v>1149</v>
      </c>
      <c r="B14" s="535">
        <f>ГО.1.1!$B8</f>
        <v>0</v>
      </c>
      <c r="C14" s="535">
        <f>ГО.1.1!$B9</f>
        <v>0</v>
      </c>
      <c r="D14" s="535">
        <f>ГО.1.1!$B10</f>
        <v>0</v>
      </c>
      <c r="E14" s="535">
        <f>ГО.1.1!$B11</f>
        <v>0</v>
      </c>
      <c r="F14" s="535">
        <f>ГО.1.1!$B12</f>
        <v>0</v>
      </c>
      <c r="G14" s="535">
        <f>ГО.1.1!$B13</f>
        <v>0</v>
      </c>
      <c r="H14" s="535">
        <f>ГО.1.1!$B14</f>
        <v>0</v>
      </c>
      <c r="I14" s="535">
        <f>ГО.1.1!$B15</f>
        <v>0</v>
      </c>
      <c r="J14" s="535">
        <f>ГО.1.1!$B16</f>
        <v>0</v>
      </c>
      <c r="K14" s="535">
        <f>ГО.1.1!$B17</f>
        <v>0</v>
      </c>
      <c r="L14" s="535">
        <f>ГО.1.1!$B18</f>
        <v>0</v>
      </c>
      <c r="M14" s="535">
        <f>ГО.1.1!$B19</f>
        <v>0</v>
      </c>
      <c r="N14" s="535">
        <f>ГО.1.1!$B20</f>
        <v>0</v>
      </c>
      <c r="O14" s="535">
        <f>ГО.1.1!$B21</f>
        <v>0</v>
      </c>
      <c r="P14" s="535">
        <f>ГО.1.1!$B22</f>
        <v>0</v>
      </c>
      <c r="Q14" s="535">
        <f>ГО.1.1!$B23</f>
        <v>0</v>
      </c>
      <c r="R14" s="535">
        <f>ГО.1.1!$B24</f>
        <v>0</v>
      </c>
      <c r="S14" s="535">
        <f>ГО.1.1!$B25</f>
        <v>0</v>
      </c>
      <c r="T14" s="535">
        <f>ГО.1.1!$B26</f>
        <v>0</v>
      </c>
      <c r="U14" s="535">
        <f>ГО.1.1!$B27</f>
        <v>0</v>
      </c>
      <c r="V14" s="535">
        <f>ГО.1.1!$B28</f>
        <v>0</v>
      </c>
      <c r="W14" s="535">
        <f>ГО.1.1!$B29</f>
        <v>0</v>
      </c>
      <c r="X14" s="535">
        <f>ГО.1.1!$B30</f>
        <v>0</v>
      </c>
      <c r="Y14" s="535">
        <f>ГО.1.1!$B31</f>
        <v>0</v>
      </c>
      <c r="Z14" s="535">
        <f>ГО.1.1!$B32</f>
        <v>0</v>
      </c>
      <c r="AA14" s="535">
        <f>ГО.1.1!$B33</f>
        <v>0</v>
      </c>
      <c r="AB14" s="535">
        <f>ГО.1.1!$B34</f>
        <v>0</v>
      </c>
      <c r="AC14" s="535">
        <f>ГО.1.1!$B35</f>
        <v>0</v>
      </c>
      <c r="AD14" s="535">
        <f>ГО.1.1!$B36</f>
        <v>0</v>
      </c>
      <c r="AE14" s="505">
        <f t="shared" si="0"/>
        <v>0</v>
      </c>
    </row>
    <row r="15" spans="1:251">
      <c r="A15" s="507" t="s">
        <v>1144</v>
      </c>
      <c r="B15" s="535">
        <f>ГО.1.1!$AN8</f>
        <v>0</v>
      </c>
      <c r="C15" s="535">
        <f>ГО.1.1!$AN9</f>
        <v>0</v>
      </c>
      <c r="D15" s="535">
        <f>ГО.1.1!$AN10</f>
        <v>0</v>
      </c>
      <c r="E15" s="535">
        <f>ГО.1.1!$AN11</f>
        <v>0</v>
      </c>
      <c r="F15" s="535">
        <f>ГО.1.1!$AN12</f>
        <v>0</v>
      </c>
      <c r="G15" s="535">
        <f>ГО.1.1!$AN13</f>
        <v>0</v>
      </c>
      <c r="H15" s="535">
        <f>ГО.1.1!$AN14</f>
        <v>0</v>
      </c>
      <c r="I15" s="535">
        <f>ГО.1.1!$AN15</f>
        <v>0</v>
      </c>
      <c r="J15" s="535">
        <f>ГО.1.1!$AN16</f>
        <v>0</v>
      </c>
      <c r="K15" s="535">
        <f>ГО.1.1!$AN17</f>
        <v>0</v>
      </c>
      <c r="L15" s="535">
        <f>ГО.1.1!$AN18</f>
        <v>0</v>
      </c>
      <c r="M15" s="535">
        <f>ГО.1.1!$AN19</f>
        <v>0</v>
      </c>
      <c r="N15" s="535">
        <f>ГО.1.1!$AN20</f>
        <v>0</v>
      </c>
      <c r="O15" s="535">
        <f>ГО.1.1!$AN21</f>
        <v>0</v>
      </c>
      <c r="P15" s="535">
        <f>ГО.1.1!$AN22</f>
        <v>0</v>
      </c>
      <c r="Q15" s="535">
        <f>ГО.1.1!$AN23</f>
        <v>0</v>
      </c>
      <c r="R15" s="535">
        <f>ГО.1.1!$AN24</f>
        <v>0</v>
      </c>
      <c r="S15" s="535">
        <f>ГО.1.1!$AN25</f>
        <v>0</v>
      </c>
      <c r="T15" s="535">
        <f>ГО.1.1!$AN26</f>
        <v>0</v>
      </c>
      <c r="U15" s="535">
        <f>ГО.1.1!$AN27</f>
        <v>0</v>
      </c>
      <c r="V15" s="535">
        <f>ГО.1.1!$AN28</f>
        <v>0</v>
      </c>
      <c r="W15" s="535">
        <f>ГО.1.1!$AN29</f>
        <v>0</v>
      </c>
      <c r="X15" s="535">
        <f>ГО.1.1!$AN30</f>
        <v>0</v>
      </c>
      <c r="Y15" s="535">
        <f>ГО.1.1!$AN31</f>
        <v>0</v>
      </c>
      <c r="Z15" s="535">
        <f>ГО.1.1!$AN32</f>
        <v>0</v>
      </c>
      <c r="AA15" s="535">
        <f>ГО.1.1!$AN33</f>
        <v>0</v>
      </c>
      <c r="AB15" s="535">
        <f>ГО.1.1!$AN34</f>
        <v>0</v>
      </c>
      <c r="AC15" s="535">
        <f>ГО.1.1!$AN35</f>
        <v>0</v>
      </c>
      <c r="AD15" s="535">
        <f>ГО.1.1!$AN36</f>
        <v>0</v>
      </c>
      <c r="AE15" s="505">
        <f t="shared" si="0"/>
        <v>0</v>
      </c>
    </row>
    <row r="16" spans="1:251" s="568" customFormat="1" ht="31.5">
      <c r="A16" s="510" t="s">
        <v>1150</v>
      </c>
      <c r="B16" s="508"/>
      <c r="C16" s="508"/>
      <c r="D16" s="508"/>
      <c r="E16" s="508"/>
      <c r="F16" s="508"/>
      <c r="G16" s="508"/>
      <c r="H16" s="508"/>
      <c r="I16" s="508"/>
      <c r="J16" s="508"/>
      <c r="K16" s="508"/>
      <c r="L16" s="508"/>
      <c r="M16" s="508"/>
      <c r="N16" s="508"/>
      <c r="O16" s="508"/>
      <c r="P16" s="508"/>
      <c r="Q16" s="508"/>
      <c r="R16" s="508"/>
      <c r="S16" s="508"/>
      <c r="T16" s="508"/>
      <c r="U16" s="508"/>
      <c r="V16" s="508"/>
      <c r="W16" s="508"/>
      <c r="X16" s="508"/>
      <c r="Y16" s="508"/>
      <c r="Z16" s="508"/>
      <c r="AA16" s="508"/>
      <c r="AB16" s="508"/>
      <c r="AC16" s="508"/>
      <c r="AD16" s="508"/>
      <c r="AE16" s="505">
        <f t="shared" si="0"/>
        <v>0</v>
      </c>
      <c r="AF16" s="511"/>
      <c r="AG16" s="511"/>
      <c r="AH16" s="511"/>
      <c r="AI16" s="511"/>
      <c r="AJ16" s="511"/>
      <c r="AK16" s="511"/>
      <c r="AL16" s="511"/>
      <c r="AM16" s="511"/>
      <c r="AN16" s="511"/>
      <c r="AO16" s="511"/>
      <c r="AP16" s="511"/>
      <c r="AQ16" s="511"/>
      <c r="AR16" s="511"/>
      <c r="AS16" s="511"/>
      <c r="AT16" s="511"/>
      <c r="AU16" s="511"/>
      <c r="AV16" s="511"/>
      <c r="AW16" s="511"/>
      <c r="AX16" s="511"/>
      <c r="AY16" s="511"/>
      <c r="AZ16" s="511"/>
      <c r="BA16" s="511"/>
      <c r="BB16" s="511"/>
      <c r="BC16" s="511"/>
      <c r="BD16" s="511"/>
      <c r="BE16" s="511"/>
      <c r="BF16" s="511"/>
      <c r="BG16" s="511"/>
      <c r="BH16" s="511"/>
      <c r="BI16" s="511"/>
      <c r="BJ16" s="511"/>
      <c r="BK16" s="511"/>
      <c r="BL16" s="511"/>
      <c r="BM16" s="511"/>
      <c r="BN16" s="511"/>
      <c r="BO16" s="511"/>
      <c r="BP16" s="511"/>
      <c r="BQ16" s="511"/>
      <c r="BR16" s="511"/>
      <c r="BS16" s="511"/>
      <c r="BT16" s="511"/>
      <c r="BU16" s="511"/>
      <c r="BV16" s="511"/>
      <c r="BW16" s="511"/>
      <c r="BX16" s="511"/>
      <c r="BY16" s="511"/>
      <c r="BZ16" s="511"/>
      <c r="CA16" s="511"/>
      <c r="CB16" s="511"/>
      <c r="CC16" s="511"/>
      <c r="CD16" s="511"/>
      <c r="CE16" s="511"/>
      <c r="CF16" s="511"/>
      <c r="CG16" s="511"/>
      <c r="CH16" s="511"/>
      <c r="CI16" s="511"/>
      <c r="CJ16" s="511"/>
      <c r="CK16" s="511"/>
      <c r="CL16" s="511"/>
      <c r="CM16" s="511"/>
      <c r="CN16" s="511"/>
      <c r="CO16" s="511"/>
      <c r="CP16" s="511"/>
      <c r="CQ16" s="511"/>
      <c r="CR16" s="511"/>
      <c r="CS16" s="511"/>
      <c r="CT16" s="511"/>
      <c r="CU16" s="511"/>
      <c r="CV16" s="511"/>
      <c r="CW16" s="511"/>
      <c r="CX16" s="511"/>
      <c r="CY16" s="511"/>
      <c r="CZ16" s="511"/>
      <c r="DA16" s="511"/>
      <c r="DB16" s="511"/>
      <c r="DC16" s="511"/>
      <c r="DD16" s="511"/>
      <c r="DE16" s="511"/>
      <c r="DF16" s="511"/>
      <c r="DG16" s="511"/>
      <c r="DH16" s="511"/>
      <c r="DI16" s="511"/>
      <c r="DJ16" s="511"/>
      <c r="DK16" s="511"/>
      <c r="DL16" s="511"/>
      <c r="DM16" s="511"/>
      <c r="DN16" s="511"/>
      <c r="DO16" s="511"/>
      <c r="DP16" s="511"/>
      <c r="DQ16" s="511"/>
      <c r="DR16" s="511"/>
      <c r="DS16" s="511"/>
      <c r="DT16" s="511"/>
      <c r="DU16" s="511"/>
      <c r="DV16" s="511"/>
      <c r="DW16" s="511"/>
      <c r="DX16" s="511"/>
      <c r="DY16" s="511"/>
      <c r="DZ16" s="511"/>
      <c r="EA16" s="511"/>
      <c r="EB16" s="511"/>
      <c r="EC16" s="511"/>
      <c r="ED16" s="511"/>
      <c r="EE16" s="511"/>
      <c r="EF16" s="511"/>
      <c r="EG16" s="511"/>
      <c r="EH16" s="511"/>
      <c r="EI16" s="511"/>
      <c r="EJ16" s="511"/>
      <c r="EK16" s="511"/>
      <c r="EL16" s="511"/>
      <c r="EM16" s="511"/>
      <c r="EN16" s="511"/>
      <c r="EO16" s="511"/>
      <c r="EP16" s="511"/>
      <c r="EQ16" s="511"/>
      <c r="ER16" s="511"/>
      <c r="ES16" s="511"/>
      <c r="ET16" s="511"/>
      <c r="EU16" s="511"/>
      <c r="EV16" s="511"/>
      <c r="EW16" s="511"/>
      <c r="EX16" s="511"/>
      <c r="EY16" s="511"/>
      <c r="EZ16" s="511"/>
      <c r="FA16" s="511"/>
      <c r="FB16" s="511"/>
      <c r="FC16" s="511"/>
      <c r="FD16" s="511"/>
      <c r="FE16" s="511"/>
      <c r="FF16" s="511"/>
      <c r="FG16" s="511"/>
      <c r="FH16" s="511"/>
      <c r="FI16" s="511"/>
      <c r="FJ16" s="511"/>
      <c r="FK16" s="511"/>
      <c r="FL16" s="511"/>
      <c r="FM16" s="511"/>
      <c r="FN16" s="511"/>
      <c r="FO16" s="511"/>
      <c r="FP16" s="511"/>
      <c r="FQ16" s="511"/>
      <c r="FR16" s="511"/>
      <c r="FS16" s="511"/>
      <c r="FT16" s="511"/>
      <c r="FU16" s="511"/>
      <c r="FV16" s="511"/>
      <c r="FW16" s="511"/>
      <c r="FX16" s="511"/>
      <c r="FY16" s="511"/>
      <c r="FZ16" s="511"/>
      <c r="GA16" s="511"/>
      <c r="GB16" s="511"/>
      <c r="GC16" s="511"/>
      <c r="GD16" s="511"/>
      <c r="GE16" s="511"/>
      <c r="GF16" s="511"/>
      <c r="GG16" s="511"/>
      <c r="GH16" s="511"/>
      <c r="GI16" s="511"/>
      <c r="GJ16" s="511"/>
      <c r="GK16" s="511"/>
      <c r="GL16" s="511"/>
      <c r="GM16" s="511"/>
      <c r="GN16" s="511"/>
      <c r="GO16" s="511"/>
      <c r="GP16" s="511"/>
      <c r="GQ16" s="511"/>
      <c r="GR16" s="511"/>
      <c r="GS16" s="511"/>
      <c r="GT16" s="511"/>
      <c r="GU16" s="511"/>
      <c r="GV16" s="511"/>
      <c r="GW16" s="511"/>
      <c r="GX16" s="511"/>
      <c r="GY16" s="511"/>
      <c r="GZ16" s="511"/>
      <c r="HA16" s="511"/>
      <c r="HB16" s="511"/>
      <c r="HC16" s="511"/>
      <c r="HD16" s="511"/>
      <c r="HE16" s="511"/>
      <c r="HF16" s="511"/>
      <c r="HG16" s="511"/>
      <c r="HH16" s="511"/>
      <c r="HI16" s="511"/>
      <c r="HJ16" s="511"/>
      <c r="HK16" s="511"/>
      <c r="HL16" s="511"/>
      <c r="HM16" s="511"/>
      <c r="HN16" s="511"/>
      <c r="HO16" s="511"/>
      <c r="HP16" s="511"/>
      <c r="HQ16" s="511"/>
      <c r="HR16" s="511"/>
      <c r="HS16" s="511"/>
      <c r="HT16" s="511"/>
      <c r="HU16" s="511"/>
      <c r="HV16" s="511"/>
      <c r="HW16" s="511"/>
      <c r="HX16" s="511"/>
      <c r="HY16" s="511"/>
      <c r="HZ16" s="511"/>
      <c r="IA16" s="511"/>
      <c r="IB16" s="511"/>
      <c r="IC16" s="511"/>
      <c r="ID16" s="511"/>
      <c r="IE16" s="511"/>
      <c r="IF16" s="511"/>
      <c r="IG16" s="511"/>
      <c r="IH16" s="511"/>
      <c r="II16" s="511"/>
      <c r="IJ16" s="511"/>
      <c r="IK16" s="511"/>
      <c r="IL16" s="511"/>
      <c r="IM16" s="511"/>
      <c r="IN16" s="511"/>
      <c r="IO16" s="511"/>
      <c r="IP16" s="511"/>
      <c r="IQ16" s="511"/>
    </row>
    <row r="17" spans="1:251">
      <c r="A17" s="510" t="s">
        <v>1151</v>
      </c>
      <c r="B17" s="508"/>
      <c r="C17" s="508"/>
      <c r="D17" s="508"/>
      <c r="E17" s="508"/>
      <c r="F17" s="508"/>
      <c r="G17" s="508"/>
      <c r="H17" s="508"/>
      <c r="I17" s="508"/>
      <c r="J17" s="508"/>
      <c r="K17" s="508"/>
      <c r="L17" s="508"/>
      <c r="M17" s="508"/>
      <c r="N17" s="508"/>
      <c r="O17" s="508"/>
      <c r="P17" s="508"/>
      <c r="Q17" s="508"/>
      <c r="R17" s="508"/>
      <c r="S17" s="508"/>
      <c r="T17" s="508"/>
      <c r="U17" s="508"/>
      <c r="V17" s="508"/>
      <c r="W17" s="508"/>
      <c r="X17" s="508"/>
      <c r="Y17" s="508"/>
      <c r="Z17" s="508"/>
      <c r="AA17" s="508"/>
      <c r="AB17" s="508"/>
      <c r="AC17" s="508"/>
      <c r="AD17" s="508"/>
      <c r="AE17" s="505">
        <f t="shared" si="0"/>
        <v>0</v>
      </c>
      <c r="AF17" s="511"/>
      <c r="AG17" s="511"/>
      <c r="AH17" s="511"/>
      <c r="AI17" s="511"/>
      <c r="AJ17" s="511"/>
      <c r="AK17" s="511"/>
      <c r="AL17" s="511"/>
      <c r="AM17" s="511"/>
      <c r="AN17" s="511"/>
      <c r="AO17" s="511"/>
      <c r="AP17" s="511"/>
      <c r="AQ17" s="511"/>
      <c r="AR17" s="511"/>
      <c r="AS17" s="511"/>
      <c r="AT17" s="511"/>
      <c r="AU17" s="511"/>
      <c r="AV17" s="511"/>
      <c r="AW17" s="511"/>
      <c r="AX17" s="511"/>
      <c r="AY17" s="511"/>
      <c r="AZ17" s="511"/>
      <c r="BA17" s="511"/>
      <c r="BB17" s="511"/>
      <c r="BC17" s="511"/>
      <c r="BD17" s="511"/>
      <c r="BE17" s="511"/>
      <c r="BF17" s="511"/>
      <c r="BG17" s="511"/>
      <c r="BH17" s="511"/>
      <c r="BI17" s="511"/>
      <c r="BJ17" s="511"/>
      <c r="BK17" s="511"/>
      <c r="BL17" s="511"/>
      <c r="BM17" s="511"/>
      <c r="BN17" s="511"/>
      <c r="BO17" s="511"/>
      <c r="BP17" s="511"/>
      <c r="BQ17" s="511"/>
      <c r="BR17" s="511"/>
      <c r="BS17" s="511"/>
      <c r="BT17" s="511"/>
      <c r="BU17" s="511"/>
      <c r="BV17" s="511"/>
      <c r="BW17" s="511"/>
      <c r="BX17" s="511"/>
      <c r="BY17" s="511"/>
      <c r="BZ17" s="511"/>
      <c r="CA17" s="511"/>
      <c r="CB17" s="511"/>
      <c r="CC17" s="511"/>
      <c r="CD17" s="511"/>
      <c r="CE17" s="511"/>
      <c r="CF17" s="511"/>
      <c r="CG17" s="511"/>
      <c r="CH17" s="511"/>
      <c r="CI17" s="511"/>
      <c r="CJ17" s="511"/>
      <c r="CK17" s="511"/>
      <c r="CL17" s="511"/>
      <c r="CM17" s="511"/>
      <c r="CN17" s="511"/>
      <c r="CO17" s="511"/>
      <c r="CP17" s="511"/>
      <c r="CQ17" s="511"/>
      <c r="CR17" s="511"/>
      <c r="CS17" s="511"/>
      <c r="CT17" s="511"/>
      <c r="CU17" s="511"/>
      <c r="CV17" s="511"/>
      <c r="CW17" s="511"/>
      <c r="CX17" s="511"/>
      <c r="CY17" s="511"/>
      <c r="CZ17" s="511"/>
      <c r="DA17" s="511"/>
      <c r="DB17" s="511"/>
      <c r="DC17" s="511"/>
      <c r="DD17" s="511"/>
      <c r="DE17" s="511"/>
      <c r="DF17" s="511"/>
      <c r="DG17" s="511"/>
      <c r="DH17" s="511"/>
      <c r="DI17" s="511"/>
      <c r="DJ17" s="511"/>
      <c r="DK17" s="511"/>
      <c r="DL17" s="511"/>
      <c r="DM17" s="511"/>
      <c r="DN17" s="511"/>
      <c r="DO17" s="511"/>
      <c r="DP17" s="511"/>
      <c r="DQ17" s="511"/>
      <c r="DR17" s="511"/>
      <c r="DS17" s="511"/>
      <c r="DT17" s="511"/>
      <c r="DU17" s="511"/>
      <c r="DV17" s="511"/>
      <c r="DW17" s="511"/>
      <c r="DX17" s="511"/>
      <c r="DY17" s="511"/>
      <c r="DZ17" s="511"/>
      <c r="EA17" s="511"/>
      <c r="EB17" s="511"/>
      <c r="EC17" s="511"/>
      <c r="ED17" s="511"/>
      <c r="EE17" s="511"/>
      <c r="EF17" s="511"/>
      <c r="EG17" s="511"/>
      <c r="EH17" s="511"/>
      <c r="EI17" s="511"/>
      <c r="EJ17" s="511"/>
      <c r="EK17" s="511"/>
      <c r="EL17" s="511"/>
      <c r="EM17" s="511"/>
      <c r="EN17" s="511"/>
      <c r="EO17" s="511"/>
      <c r="EP17" s="511"/>
      <c r="EQ17" s="511"/>
      <c r="ER17" s="511"/>
      <c r="ES17" s="511"/>
      <c r="ET17" s="511"/>
      <c r="EU17" s="511"/>
      <c r="EV17" s="511"/>
      <c r="EW17" s="511"/>
      <c r="EX17" s="511"/>
      <c r="EY17" s="511"/>
      <c r="EZ17" s="511"/>
      <c r="FA17" s="511"/>
      <c r="FB17" s="511"/>
      <c r="FC17" s="511"/>
      <c r="FD17" s="511"/>
      <c r="FE17" s="511"/>
      <c r="FF17" s="511"/>
      <c r="FG17" s="511"/>
      <c r="FH17" s="511"/>
      <c r="FI17" s="511"/>
      <c r="FJ17" s="511"/>
      <c r="FK17" s="511"/>
      <c r="FL17" s="511"/>
      <c r="FM17" s="511"/>
      <c r="FN17" s="511"/>
      <c r="FO17" s="511"/>
      <c r="FP17" s="511"/>
      <c r="FQ17" s="511"/>
      <c r="FR17" s="511"/>
      <c r="FS17" s="511"/>
      <c r="FT17" s="511"/>
      <c r="FU17" s="511"/>
      <c r="FV17" s="511"/>
      <c r="FW17" s="511"/>
      <c r="FX17" s="511"/>
      <c r="FY17" s="511"/>
      <c r="FZ17" s="511"/>
      <c r="GA17" s="511"/>
      <c r="GB17" s="511"/>
      <c r="GC17" s="511"/>
      <c r="GD17" s="511"/>
      <c r="GE17" s="511"/>
      <c r="GF17" s="511"/>
      <c r="GG17" s="511"/>
      <c r="GH17" s="511"/>
      <c r="GI17" s="511"/>
      <c r="GJ17" s="511"/>
      <c r="GK17" s="511"/>
      <c r="GL17" s="511"/>
      <c r="GM17" s="511"/>
      <c r="GN17" s="511"/>
      <c r="GO17" s="511"/>
      <c r="GP17" s="511"/>
      <c r="GQ17" s="511"/>
      <c r="GR17" s="511"/>
      <c r="GS17" s="511"/>
      <c r="GT17" s="511"/>
      <c r="GU17" s="511"/>
      <c r="GV17" s="511"/>
      <c r="GW17" s="511"/>
      <c r="GX17" s="511"/>
      <c r="GY17" s="511"/>
      <c r="GZ17" s="511"/>
      <c r="HA17" s="511"/>
      <c r="HB17" s="511"/>
      <c r="HC17" s="511"/>
      <c r="HD17" s="511"/>
      <c r="HE17" s="511"/>
      <c r="HF17" s="511"/>
      <c r="HG17" s="511"/>
      <c r="HH17" s="511"/>
      <c r="HI17" s="511"/>
      <c r="HJ17" s="511"/>
      <c r="HK17" s="511"/>
      <c r="HL17" s="511"/>
      <c r="HM17" s="511"/>
      <c r="HN17" s="511"/>
      <c r="HO17" s="511"/>
      <c r="HP17" s="511"/>
      <c r="HQ17" s="511"/>
      <c r="HR17" s="511"/>
      <c r="HS17" s="511"/>
      <c r="HT17" s="511"/>
      <c r="HU17" s="511"/>
      <c r="HV17" s="511"/>
      <c r="HW17" s="511"/>
      <c r="HX17" s="511"/>
      <c r="HY17" s="511"/>
      <c r="HZ17" s="511"/>
      <c r="IA17" s="511"/>
      <c r="IB17" s="511"/>
      <c r="IC17" s="511"/>
      <c r="ID17" s="511"/>
      <c r="IE17" s="511"/>
      <c r="IF17" s="511"/>
      <c r="IG17" s="511"/>
      <c r="IH17" s="511"/>
      <c r="II17" s="511"/>
      <c r="IJ17" s="511"/>
      <c r="IK17" s="511"/>
      <c r="IL17" s="511"/>
      <c r="IM17" s="511"/>
      <c r="IN17" s="511"/>
      <c r="IO17" s="511"/>
      <c r="IP17" s="511"/>
      <c r="IQ17" s="511"/>
    </row>
    <row r="18" spans="1:251">
      <c r="A18" s="510" t="s">
        <v>1152</v>
      </c>
      <c r="B18" s="535">
        <f>ГО.1.2!$H8</f>
        <v>0</v>
      </c>
      <c r="C18" s="535">
        <f>ГО.1.2!$H9</f>
        <v>0</v>
      </c>
      <c r="D18" s="535">
        <f>ГО.1.2!$H10</f>
        <v>0</v>
      </c>
      <c r="E18" s="535">
        <f>ГО.1.2!$H11</f>
        <v>0</v>
      </c>
      <c r="F18" s="535">
        <f>ГО.1.2!$H12</f>
        <v>0</v>
      </c>
      <c r="G18" s="535">
        <f>ГО.1.2!$H13</f>
        <v>0</v>
      </c>
      <c r="H18" s="535">
        <f>ГО.1.2!$H14</f>
        <v>0</v>
      </c>
      <c r="I18" s="535">
        <f>ГО.1.2!$H15</f>
        <v>0</v>
      </c>
      <c r="J18" s="535">
        <f>ГО.1.2!$H16</f>
        <v>0</v>
      </c>
      <c r="K18" s="535">
        <f>ГО.1.2!$H17</f>
        <v>0</v>
      </c>
      <c r="L18" s="535">
        <f>ГО.1.2!$H18</f>
        <v>0</v>
      </c>
      <c r="M18" s="535">
        <f>ГО.1.2!$H19</f>
        <v>0</v>
      </c>
      <c r="N18" s="535">
        <f>ГО.1.2!$H20</f>
        <v>0</v>
      </c>
      <c r="O18" s="535">
        <f>ГО.1.2!$H21</f>
        <v>0</v>
      </c>
      <c r="P18" s="535">
        <f>ГО.1.2!$H22</f>
        <v>0</v>
      </c>
      <c r="Q18" s="535">
        <f>ГО.1.2!$H23</f>
        <v>0</v>
      </c>
      <c r="R18" s="535">
        <f>ГО.1.2!$H24</f>
        <v>0</v>
      </c>
      <c r="S18" s="535">
        <f>ГО.1.2!$H25</f>
        <v>0</v>
      </c>
      <c r="T18" s="535">
        <f>ГО.1.2!$H26</f>
        <v>0</v>
      </c>
      <c r="U18" s="535">
        <f>ГО.1.2!$H27</f>
        <v>0</v>
      </c>
      <c r="V18" s="535">
        <f>ГО.1.2!$H28</f>
        <v>0</v>
      </c>
      <c r="W18" s="535">
        <f>ГО.1.2!$H29</f>
        <v>0</v>
      </c>
      <c r="X18" s="535">
        <f>ГО.1.2!$H30</f>
        <v>0</v>
      </c>
      <c r="Y18" s="535">
        <f>ГО.1.2!$H31</f>
        <v>0</v>
      </c>
      <c r="Z18" s="535">
        <f>ГО.1.2!$H32</f>
        <v>0</v>
      </c>
      <c r="AA18" s="535">
        <f>ГО.1.2!$H33</f>
        <v>0</v>
      </c>
      <c r="AB18" s="535">
        <f>ГО.1.2!$H34</f>
        <v>0</v>
      </c>
      <c r="AC18" s="535">
        <f>ГО.1.2!$H35</f>
        <v>0</v>
      </c>
      <c r="AD18" s="535">
        <f>ГО.1.2!$H36</f>
        <v>0</v>
      </c>
      <c r="AE18" s="505">
        <f t="shared" si="0"/>
        <v>0</v>
      </c>
      <c r="AF18" s="511"/>
      <c r="AG18" s="511"/>
      <c r="AH18" s="511"/>
      <c r="AI18" s="511"/>
      <c r="AJ18" s="511"/>
      <c r="AK18" s="511"/>
      <c r="AL18" s="511"/>
      <c r="AM18" s="511"/>
      <c r="AN18" s="511"/>
      <c r="AO18" s="511"/>
      <c r="AP18" s="511"/>
      <c r="AQ18" s="511"/>
      <c r="AR18" s="511"/>
      <c r="AS18" s="511"/>
      <c r="AT18" s="511"/>
      <c r="AU18" s="511"/>
      <c r="AV18" s="511"/>
      <c r="AW18" s="511"/>
      <c r="AX18" s="511"/>
      <c r="AY18" s="511"/>
      <c r="AZ18" s="511"/>
      <c r="BA18" s="511"/>
      <c r="BB18" s="511"/>
      <c r="BC18" s="511"/>
      <c r="BD18" s="511"/>
      <c r="BE18" s="511"/>
      <c r="BF18" s="511"/>
      <c r="BG18" s="511"/>
      <c r="BH18" s="511"/>
      <c r="BI18" s="511"/>
      <c r="BJ18" s="511"/>
      <c r="BK18" s="511"/>
      <c r="BL18" s="511"/>
      <c r="BM18" s="511"/>
      <c r="BN18" s="511"/>
      <c r="BO18" s="511"/>
      <c r="BP18" s="511"/>
      <c r="BQ18" s="511"/>
      <c r="BR18" s="511"/>
      <c r="BS18" s="511"/>
      <c r="BT18" s="511"/>
      <c r="BU18" s="511"/>
      <c r="BV18" s="511"/>
      <c r="BW18" s="511"/>
      <c r="BX18" s="511"/>
      <c r="BY18" s="511"/>
      <c r="BZ18" s="511"/>
      <c r="CA18" s="511"/>
      <c r="CB18" s="511"/>
      <c r="CC18" s="511"/>
      <c r="CD18" s="511"/>
      <c r="CE18" s="511"/>
      <c r="CF18" s="511"/>
      <c r="CG18" s="511"/>
      <c r="CH18" s="511"/>
      <c r="CI18" s="511"/>
      <c r="CJ18" s="511"/>
      <c r="CK18" s="511"/>
      <c r="CL18" s="511"/>
      <c r="CM18" s="511"/>
      <c r="CN18" s="511"/>
      <c r="CO18" s="511"/>
      <c r="CP18" s="511"/>
      <c r="CQ18" s="511"/>
      <c r="CR18" s="511"/>
      <c r="CS18" s="511"/>
      <c r="CT18" s="511"/>
      <c r="CU18" s="511"/>
      <c r="CV18" s="511"/>
      <c r="CW18" s="511"/>
      <c r="CX18" s="511"/>
      <c r="CY18" s="511"/>
      <c r="CZ18" s="511"/>
      <c r="DA18" s="511"/>
      <c r="DB18" s="511"/>
      <c r="DC18" s="511"/>
      <c r="DD18" s="511"/>
      <c r="DE18" s="511"/>
      <c r="DF18" s="511"/>
      <c r="DG18" s="511"/>
      <c r="DH18" s="511"/>
      <c r="DI18" s="511"/>
      <c r="DJ18" s="511"/>
      <c r="DK18" s="511"/>
      <c r="DL18" s="511"/>
      <c r="DM18" s="511"/>
      <c r="DN18" s="511"/>
      <c r="DO18" s="511"/>
      <c r="DP18" s="511"/>
      <c r="DQ18" s="511"/>
      <c r="DR18" s="511"/>
      <c r="DS18" s="511"/>
      <c r="DT18" s="511"/>
      <c r="DU18" s="511"/>
      <c r="DV18" s="511"/>
      <c r="DW18" s="511"/>
      <c r="DX18" s="511"/>
      <c r="DY18" s="511"/>
      <c r="DZ18" s="511"/>
      <c r="EA18" s="511"/>
      <c r="EB18" s="511"/>
      <c r="EC18" s="511"/>
      <c r="ED18" s="511"/>
      <c r="EE18" s="511"/>
      <c r="EF18" s="511"/>
      <c r="EG18" s="511"/>
      <c r="EH18" s="511"/>
      <c r="EI18" s="511"/>
      <c r="EJ18" s="511"/>
      <c r="EK18" s="511"/>
      <c r="EL18" s="511"/>
      <c r="EM18" s="511"/>
      <c r="EN18" s="511"/>
      <c r="EO18" s="511"/>
      <c r="EP18" s="511"/>
      <c r="EQ18" s="511"/>
      <c r="ER18" s="511"/>
      <c r="ES18" s="511"/>
      <c r="ET18" s="511"/>
      <c r="EU18" s="511"/>
      <c r="EV18" s="511"/>
      <c r="EW18" s="511"/>
      <c r="EX18" s="511"/>
      <c r="EY18" s="511"/>
      <c r="EZ18" s="511"/>
      <c r="FA18" s="511"/>
      <c r="FB18" s="511"/>
      <c r="FC18" s="511"/>
      <c r="FD18" s="511"/>
      <c r="FE18" s="511"/>
      <c r="FF18" s="511"/>
      <c r="FG18" s="511"/>
      <c r="FH18" s="511"/>
      <c r="FI18" s="511"/>
      <c r="FJ18" s="511"/>
      <c r="FK18" s="511"/>
      <c r="FL18" s="511"/>
      <c r="FM18" s="511"/>
      <c r="FN18" s="511"/>
      <c r="FO18" s="511"/>
      <c r="FP18" s="511"/>
      <c r="FQ18" s="511"/>
      <c r="FR18" s="511"/>
      <c r="FS18" s="511"/>
      <c r="FT18" s="511"/>
      <c r="FU18" s="511"/>
      <c r="FV18" s="511"/>
      <c r="FW18" s="511"/>
      <c r="FX18" s="511"/>
      <c r="FY18" s="511"/>
      <c r="FZ18" s="511"/>
      <c r="GA18" s="511"/>
      <c r="GB18" s="511"/>
      <c r="GC18" s="511"/>
      <c r="GD18" s="511"/>
      <c r="GE18" s="511"/>
      <c r="GF18" s="511"/>
      <c r="GG18" s="511"/>
      <c r="GH18" s="511"/>
      <c r="GI18" s="511"/>
      <c r="GJ18" s="511"/>
      <c r="GK18" s="511"/>
      <c r="GL18" s="511"/>
      <c r="GM18" s="511"/>
      <c r="GN18" s="511"/>
      <c r="GO18" s="511"/>
      <c r="GP18" s="511"/>
      <c r="GQ18" s="511"/>
      <c r="GR18" s="511"/>
      <c r="GS18" s="511"/>
      <c r="GT18" s="511"/>
      <c r="GU18" s="511"/>
      <c r="GV18" s="511"/>
      <c r="GW18" s="511"/>
      <c r="GX18" s="511"/>
      <c r="GY18" s="511"/>
      <c r="GZ18" s="511"/>
      <c r="HA18" s="511"/>
      <c r="HB18" s="511"/>
      <c r="HC18" s="511"/>
      <c r="HD18" s="511"/>
      <c r="HE18" s="511"/>
      <c r="HF18" s="511"/>
      <c r="HG18" s="511"/>
      <c r="HH18" s="511"/>
      <c r="HI18" s="511"/>
      <c r="HJ18" s="511"/>
      <c r="HK18" s="511"/>
      <c r="HL18" s="511"/>
      <c r="HM18" s="511"/>
      <c r="HN18" s="511"/>
      <c r="HO18" s="511"/>
      <c r="HP18" s="511"/>
      <c r="HQ18" s="511"/>
      <c r="HR18" s="511"/>
      <c r="HS18" s="511"/>
      <c r="HT18" s="511"/>
      <c r="HU18" s="511"/>
      <c r="HV18" s="511"/>
      <c r="HW18" s="511"/>
      <c r="HX18" s="511"/>
      <c r="HY18" s="511"/>
      <c r="HZ18" s="511"/>
      <c r="IA18" s="511"/>
      <c r="IB18" s="511"/>
      <c r="IC18" s="511"/>
      <c r="ID18" s="511"/>
      <c r="IE18" s="511"/>
      <c r="IF18" s="511"/>
      <c r="IG18" s="511"/>
      <c r="IH18" s="511"/>
      <c r="II18" s="511"/>
      <c r="IJ18" s="511"/>
      <c r="IK18" s="511"/>
      <c r="IL18" s="511"/>
      <c r="IM18" s="511"/>
      <c r="IN18" s="511"/>
      <c r="IO18" s="511"/>
      <c r="IP18" s="511"/>
      <c r="IQ18" s="511"/>
    </row>
    <row r="19" spans="1:251">
      <c r="A19" s="504" t="s">
        <v>1153</v>
      </c>
      <c r="B19" s="508"/>
      <c r="C19" s="508"/>
      <c r="D19" s="508"/>
      <c r="E19" s="508"/>
      <c r="F19" s="508"/>
      <c r="G19" s="508"/>
      <c r="H19" s="508"/>
      <c r="I19" s="508"/>
      <c r="J19" s="508"/>
      <c r="K19" s="508"/>
      <c r="L19" s="508"/>
      <c r="M19" s="508"/>
      <c r="N19" s="508"/>
      <c r="O19" s="508"/>
      <c r="P19" s="508"/>
      <c r="Q19" s="508"/>
      <c r="R19" s="508"/>
      <c r="S19" s="508"/>
      <c r="T19" s="508"/>
      <c r="U19" s="508"/>
      <c r="V19" s="508"/>
      <c r="W19" s="508"/>
      <c r="X19" s="508"/>
      <c r="Y19" s="508"/>
      <c r="Z19" s="508"/>
      <c r="AA19" s="508"/>
      <c r="AB19" s="508"/>
      <c r="AC19" s="508"/>
      <c r="AD19" s="508"/>
      <c r="AE19" s="505">
        <f t="shared" si="0"/>
        <v>0</v>
      </c>
    </row>
    <row r="20" spans="1:251">
      <c r="A20" s="504" t="s">
        <v>1154</v>
      </c>
      <c r="B20" s="535">
        <f>ГО.1.2!$J8</f>
        <v>0</v>
      </c>
      <c r="C20" s="535">
        <f>ГО.1.2!$J9</f>
        <v>0</v>
      </c>
      <c r="D20" s="535">
        <f>ГО.1.2!$J10</f>
        <v>0</v>
      </c>
      <c r="E20" s="535">
        <f>ГО.1.2!$J11</f>
        <v>0</v>
      </c>
      <c r="F20" s="535">
        <f>ГО.1.2!$J12</f>
        <v>0</v>
      </c>
      <c r="G20" s="535">
        <f>ГО.1.2!$J13</f>
        <v>0</v>
      </c>
      <c r="H20" s="535">
        <f>ГО.1.2!$J14</f>
        <v>0</v>
      </c>
      <c r="I20" s="535">
        <f>ГО.1.2!$J15</f>
        <v>0</v>
      </c>
      <c r="J20" s="535">
        <f>ГО.1.2!$J16</f>
        <v>0</v>
      </c>
      <c r="K20" s="535">
        <f>ГО.1.2!$J17</f>
        <v>0</v>
      </c>
      <c r="L20" s="535">
        <f>ГО.1.2!$J18</f>
        <v>0</v>
      </c>
      <c r="M20" s="535">
        <f>ГО.1.2!$J19</f>
        <v>0</v>
      </c>
      <c r="N20" s="535">
        <f>ГО.1.2!$J20</f>
        <v>0</v>
      </c>
      <c r="O20" s="535">
        <f>ГО.1.2!$J21</f>
        <v>0</v>
      </c>
      <c r="P20" s="535">
        <f>ГО.1.2!$J22</f>
        <v>0</v>
      </c>
      <c r="Q20" s="535">
        <f>ГО.1.2!$J23</f>
        <v>0</v>
      </c>
      <c r="R20" s="535">
        <f>ГО.1.2!$J24</f>
        <v>0</v>
      </c>
      <c r="S20" s="535">
        <f>ГО.1.2!$J25</f>
        <v>0</v>
      </c>
      <c r="T20" s="535">
        <f>ГО.1.2!$J26</f>
        <v>0</v>
      </c>
      <c r="U20" s="535">
        <f>ГО.1.2!$J27</f>
        <v>0</v>
      </c>
      <c r="V20" s="535">
        <f>ГО.1.2!$J28</f>
        <v>0</v>
      </c>
      <c r="W20" s="535">
        <f>ГО.1.2!$J29</f>
        <v>0</v>
      </c>
      <c r="X20" s="535">
        <f>ГО.1.2!$J30</f>
        <v>0</v>
      </c>
      <c r="Y20" s="535">
        <f>ГО.1.2!$J31</f>
        <v>0</v>
      </c>
      <c r="Z20" s="535">
        <f>ГО.1.2!$J32</f>
        <v>0</v>
      </c>
      <c r="AA20" s="535">
        <f>ГО.1.2!$J33</f>
        <v>0</v>
      </c>
      <c r="AB20" s="535">
        <f>ГО.1.2!$J34</f>
        <v>0</v>
      </c>
      <c r="AC20" s="535">
        <f>ГО.1.2!$J35</f>
        <v>0</v>
      </c>
      <c r="AD20" s="535">
        <f>ГО.1.2!$J36</f>
        <v>0</v>
      </c>
      <c r="AE20" s="505">
        <f t="shared" si="0"/>
        <v>0</v>
      </c>
    </row>
    <row r="21" spans="1:251">
      <c r="A21" s="504" t="s">
        <v>1155</v>
      </c>
      <c r="B21" s="508"/>
      <c r="C21" s="508"/>
      <c r="D21" s="508"/>
      <c r="E21" s="508"/>
      <c r="F21" s="508"/>
      <c r="G21" s="508"/>
      <c r="H21" s="508"/>
      <c r="I21" s="508"/>
      <c r="J21" s="508"/>
      <c r="K21" s="508"/>
      <c r="L21" s="508"/>
      <c r="M21" s="508"/>
      <c r="N21" s="508"/>
      <c r="O21" s="508"/>
      <c r="P21" s="508"/>
      <c r="Q21" s="508"/>
      <c r="R21" s="508"/>
      <c r="S21" s="508"/>
      <c r="T21" s="508"/>
      <c r="U21" s="508"/>
      <c r="V21" s="508"/>
      <c r="W21" s="508"/>
      <c r="X21" s="508"/>
      <c r="Y21" s="508"/>
      <c r="Z21" s="508"/>
      <c r="AA21" s="508"/>
      <c r="AB21" s="508"/>
      <c r="AC21" s="508"/>
      <c r="AD21" s="508"/>
      <c r="AE21" s="505">
        <f t="shared" si="0"/>
        <v>0</v>
      </c>
    </row>
    <row r="22" spans="1:251">
      <c r="A22" s="507" t="s">
        <v>1144</v>
      </c>
      <c r="B22" s="508"/>
      <c r="C22" s="508"/>
      <c r="D22" s="508"/>
      <c r="E22" s="508"/>
      <c r="F22" s="508"/>
      <c r="G22" s="508"/>
      <c r="H22" s="508"/>
      <c r="I22" s="508"/>
      <c r="J22" s="508"/>
      <c r="K22" s="508"/>
      <c r="L22" s="508"/>
      <c r="M22" s="508"/>
      <c r="N22" s="508"/>
      <c r="O22" s="508"/>
      <c r="P22" s="508"/>
      <c r="Q22" s="508"/>
      <c r="R22" s="508"/>
      <c r="S22" s="508"/>
      <c r="T22" s="508"/>
      <c r="U22" s="508"/>
      <c r="V22" s="508"/>
      <c r="W22" s="508"/>
      <c r="X22" s="508"/>
      <c r="Y22" s="508"/>
      <c r="Z22" s="508"/>
      <c r="AA22" s="508"/>
      <c r="AB22" s="508"/>
      <c r="AC22" s="508"/>
      <c r="AD22" s="508"/>
      <c r="AE22" s="505">
        <f t="shared" si="0"/>
        <v>0</v>
      </c>
    </row>
    <row r="23" spans="1:251">
      <c r="A23" s="504" t="s">
        <v>1156</v>
      </c>
      <c r="B23" s="535">
        <f>ГО.1.2!$K8</f>
        <v>0</v>
      </c>
      <c r="C23" s="535">
        <f>ГО.1.2!$K9</f>
        <v>0</v>
      </c>
      <c r="D23" s="535">
        <f>ГО.1.2!$K10</f>
        <v>0</v>
      </c>
      <c r="E23" s="535">
        <f>ГО.1.2!$K11</f>
        <v>0</v>
      </c>
      <c r="F23" s="535">
        <f>ГО.1.2!$K12</f>
        <v>0</v>
      </c>
      <c r="G23" s="535">
        <f>ГО.1.2!$K13</f>
        <v>0</v>
      </c>
      <c r="H23" s="535">
        <f>ГО.1.2!$K14</f>
        <v>0</v>
      </c>
      <c r="I23" s="535">
        <f>ГО.1.2!$K15</f>
        <v>0</v>
      </c>
      <c r="J23" s="535">
        <f>ГО.1.2!$K16</f>
        <v>0</v>
      </c>
      <c r="K23" s="535">
        <f>ГО.1.2!$K17</f>
        <v>0</v>
      </c>
      <c r="L23" s="535">
        <f>ГО.1.2!$K18</f>
        <v>0</v>
      </c>
      <c r="M23" s="535">
        <f>ГО.1.2!$K19</f>
        <v>0</v>
      </c>
      <c r="N23" s="535">
        <f>ГО.1.2!$K20</f>
        <v>0</v>
      </c>
      <c r="O23" s="535">
        <f>ГО.1.2!$K21</f>
        <v>0</v>
      </c>
      <c r="P23" s="535">
        <f>ГО.1.2!$K22</f>
        <v>0</v>
      </c>
      <c r="Q23" s="535">
        <f>ГО.1.2!$K23</f>
        <v>0</v>
      </c>
      <c r="R23" s="535">
        <f>ГО.1.2!$K24</f>
        <v>0</v>
      </c>
      <c r="S23" s="535">
        <f>ГО.1.2!$K25</f>
        <v>0</v>
      </c>
      <c r="T23" s="535">
        <f>ГО.1.2!$K26</f>
        <v>0</v>
      </c>
      <c r="U23" s="535">
        <f>ГО.1.2!$K27</f>
        <v>0</v>
      </c>
      <c r="V23" s="535">
        <f>ГО.1.2!$K28</f>
        <v>0</v>
      </c>
      <c r="W23" s="535">
        <f>ГО.1.2!$K29</f>
        <v>0</v>
      </c>
      <c r="X23" s="535">
        <f>ГО.1.2!$K30</f>
        <v>0</v>
      </c>
      <c r="Y23" s="535">
        <f>ГО.1.2!$K31</f>
        <v>0</v>
      </c>
      <c r="Z23" s="535">
        <f>ГО.1.2!$K32</f>
        <v>0</v>
      </c>
      <c r="AA23" s="535">
        <f>ГО.1.2!$K33</f>
        <v>0</v>
      </c>
      <c r="AB23" s="535">
        <f>ГО.1.2!$K34</f>
        <v>0</v>
      </c>
      <c r="AC23" s="535">
        <f>ГО.1.2!$K35</f>
        <v>0</v>
      </c>
      <c r="AD23" s="535">
        <f>ГО.1.2!$K36</f>
        <v>0</v>
      </c>
      <c r="AE23" s="505">
        <f t="shared" si="0"/>
        <v>0</v>
      </c>
    </row>
    <row r="24" spans="1:251">
      <c r="A24" s="507" t="s">
        <v>1144</v>
      </c>
      <c r="B24" s="535">
        <f>ГО.1.2!$M8</f>
        <v>0</v>
      </c>
      <c r="C24" s="535">
        <f>ГО.1.2!$M9</f>
        <v>0</v>
      </c>
      <c r="D24" s="535">
        <f>ГО.1.2!$M10</f>
        <v>0</v>
      </c>
      <c r="E24" s="535">
        <f>ГО.1.2!$M11</f>
        <v>0</v>
      </c>
      <c r="F24" s="535">
        <f>ГО.1.2!$M12</f>
        <v>0</v>
      </c>
      <c r="G24" s="535">
        <f>ГО.1.2!$M13</f>
        <v>0</v>
      </c>
      <c r="H24" s="535">
        <f>ГО.1.2!$M14</f>
        <v>0</v>
      </c>
      <c r="I24" s="535">
        <f>ГО.1.2!$M15</f>
        <v>0</v>
      </c>
      <c r="J24" s="535">
        <f>ГО.1.2!$M16</f>
        <v>0</v>
      </c>
      <c r="K24" s="535">
        <f>ГО.1.2!$M17</f>
        <v>0</v>
      </c>
      <c r="L24" s="535">
        <f>ГО.1.2!$M18</f>
        <v>0</v>
      </c>
      <c r="M24" s="535">
        <f>ГО.1.2!$M19</f>
        <v>0</v>
      </c>
      <c r="N24" s="535">
        <f>ГО.1.2!$M20</f>
        <v>0</v>
      </c>
      <c r="O24" s="535">
        <f>ГО.1.2!$M21</f>
        <v>0</v>
      </c>
      <c r="P24" s="535">
        <f>ГО.1.2!$M22</f>
        <v>0</v>
      </c>
      <c r="Q24" s="535">
        <f>ГО.1.2!$M23</f>
        <v>0</v>
      </c>
      <c r="R24" s="535">
        <f>ГО.1.2!$M24</f>
        <v>0</v>
      </c>
      <c r="S24" s="535">
        <f>ГО.1.2!$M25</f>
        <v>0</v>
      </c>
      <c r="T24" s="535">
        <f>ГО.1.2!$M26</f>
        <v>0</v>
      </c>
      <c r="U24" s="535">
        <f>ГО.1.2!$M27</f>
        <v>0</v>
      </c>
      <c r="V24" s="535">
        <f>ГО.1.2!$M28</f>
        <v>0</v>
      </c>
      <c r="W24" s="535">
        <f>ГО.1.2!$M29</f>
        <v>0</v>
      </c>
      <c r="X24" s="535">
        <f>ГО.1.2!$M30</f>
        <v>0</v>
      </c>
      <c r="Y24" s="535">
        <f>ГО.1.2!$M31</f>
        <v>0</v>
      </c>
      <c r="Z24" s="535">
        <f>ГО.1.2!$M32</f>
        <v>0</v>
      </c>
      <c r="AA24" s="535">
        <f>ГО.1.2!$M33</f>
        <v>0</v>
      </c>
      <c r="AB24" s="535">
        <f>ГО.1.2!$M34</f>
        <v>0</v>
      </c>
      <c r="AC24" s="535">
        <f>ГО.1.2!$M35</f>
        <v>0</v>
      </c>
      <c r="AD24" s="535">
        <f>ГО.1.2!$M36</f>
        <v>0</v>
      </c>
      <c r="AE24" s="505">
        <f t="shared" si="0"/>
        <v>0</v>
      </c>
    </row>
    <row r="25" spans="1:251" ht="31.5">
      <c r="A25" s="504" t="s">
        <v>1157</v>
      </c>
      <c r="B25" s="535">
        <f>ГО.7!$I8</f>
        <v>0</v>
      </c>
      <c r="C25" s="535">
        <f>ГО.7!$I9</f>
        <v>0</v>
      </c>
      <c r="D25" s="535">
        <f>ГО.7!$I10</f>
        <v>0</v>
      </c>
      <c r="E25" s="535">
        <f>ГО.7!$I11</f>
        <v>0</v>
      </c>
      <c r="F25" s="535">
        <f>ГО.7!$I12</f>
        <v>0</v>
      </c>
      <c r="G25" s="535">
        <f>ГО.7!$I13</f>
        <v>0</v>
      </c>
      <c r="H25" s="535">
        <f>ГО.7!$I14</f>
        <v>0</v>
      </c>
      <c r="I25" s="535">
        <f>ГО.7!$I15</f>
        <v>0</v>
      </c>
      <c r="J25" s="535">
        <f>ГО.7!$I16</f>
        <v>0</v>
      </c>
      <c r="K25" s="535">
        <f>ГО.7!$I17</f>
        <v>0</v>
      </c>
      <c r="L25" s="535">
        <f>ГО.7!$I18</f>
        <v>0</v>
      </c>
      <c r="M25" s="535">
        <f>ГО.7!$I19</f>
        <v>0</v>
      </c>
      <c r="N25" s="535">
        <f>ГО.7!$I20</f>
        <v>0</v>
      </c>
      <c r="O25" s="535">
        <f>ГО.7!$I21</f>
        <v>0</v>
      </c>
      <c r="P25" s="535">
        <f>ГО.7!$I22</f>
        <v>0</v>
      </c>
      <c r="Q25" s="535">
        <f>ГО.7!$I23</f>
        <v>0</v>
      </c>
      <c r="R25" s="535">
        <f>ГО.7!$I24</f>
        <v>0</v>
      </c>
      <c r="S25" s="535">
        <f>ГО.7!$I25</f>
        <v>0</v>
      </c>
      <c r="T25" s="535">
        <f>ГО.7!$I26</f>
        <v>0</v>
      </c>
      <c r="U25" s="535">
        <f>ГО.7!$I27</f>
        <v>0</v>
      </c>
      <c r="V25" s="535">
        <f>ГО.7!$I28</f>
        <v>0</v>
      </c>
      <c r="W25" s="535">
        <f>ГО.7!$I29</f>
        <v>0</v>
      </c>
      <c r="X25" s="535">
        <f>ГО.7!$I30</f>
        <v>0</v>
      </c>
      <c r="Y25" s="535">
        <f>ГО.7!$I31</f>
        <v>0</v>
      </c>
      <c r="Z25" s="535">
        <f>ГО.7!$I32</f>
        <v>0</v>
      </c>
      <c r="AA25" s="535">
        <f>ГО.7!$I33</f>
        <v>0</v>
      </c>
      <c r="AB25" s="535">
        <f>ГО.7!$I34</f>
        <v>0</v>
      </c>
      <c r="AC25" s="535">
        <f>ГО.7!$I35</f>
        <v>0</v>
      </c>
      <c r="AD25" s="535">
        <f>ГО.7!$I36</f>
        <v>0</v>
      </c>
      <c r="AE25" s="505">
        <f t="shared" si="0"/>
        <v>0</v>
      </c>
    </row>
    <row r="26" spans="1:251" ht="31.5">
      <c r="A26" s="504" t="s">
        <v>1158</v>
      </c>
      <c r="B26" s="536">
        <f>ГО.7!$K8</f>
        <v>0</v>
      </c>
      <c r="C26" s="536">
        <f>ГО.7!$K9</f>
        <v>0</v>
      </c>
      <c r="D26" s="536">
        <f>ГО.7!$K10</f>
        <v>0</v>
      </c>
      <c r="E26" s="536">
        <f>ГО.7!$K11</f>
        <v>0</v>
      </c>
      <c r="F26" s="536">
        <f>ГО.7!$K12</f>
        <v>0</v>
      </c>
      <c r="G26" s="536">
        <f>ГО.7!$K13</f>
        <v>0</v>
      </c>
      <c r="H26" s="536">
        <f>ГО.7!$K14</f>
        <v>0</v>
      </c>
      <c r="I26" s="536">
        <f>ГО.7!$K15</f>
        <v>0</v>
      </c>
      <c r="J26" s="536">
        <f>ГО.7!$K16</f>
        <v>0</v>
      </c>
      <c r="K26" s="536">
        <f>ГО.7!$K17</f>
        <v>0</v>
      </c>
      <c r="L26" s="536">
        <f>ГО.7!$K18</f>
        <v>0</v>
      </c>
      <c r="M26" s="536">
        <f>ГО.7!$K19</f>
        <v>0</v>
      </c>
      <c r="N26" s="536">
        <f>ГО.7!$K20</f>
        <v>0</v>
      </c>
      <c r="O26" s="536">
        <f>ГО.7!$K21</f>
        <v>0</v>
      </c>
      <c r="P26" s="536">
        <f>ГО.7!$K22</f>
        <v>0</v>
      </c>
      <c r="Q26" s="536">
        <f>ГО.7!$K23</f>
        <v>0</v>
      </c>
      <c r="R26" s="536">
        <f>ГО.7!$K24</f>
        <v>0</v>
      </c>
      <c r="S26" s="536">
        <f>ГО.7!$K25</f>
        <v>0</v>
      </c>
      <c r="T26" s="536">
        <f>ГО.7!$K26</f>
        <v>0</v>
      </c>
      <c r="U26" s="536">
        <f>ГО.7!$K27</f>
        <v>0</v>
      </c>
      <c r="V26" s="536">
        <f>ГО.7!$K28</f>
        <v>0</v>
      </c>
      <c r="W26" s="536">
        <f>ГО.7!$K29</f>
        <v>0</v>
      </c>
      <c r="X26" s="536">
        <f>ГО.7!$K30</f>
        <v>0</v>
      </c>
      <c r="Y26" s="536">
        <f>ГО.7!$K31</f>
        <v>0</v>
      </c>
      <c r="Z26" s="536">
        <f>ГО.7!$K32</f>
        <v>0</v>
      </c>
      <c r="AA26" s="536">
        <f>ГО.7!$K33</f>
        <v>0</v>
      </c>
      <c r="AB26" s="536">
        <f>ГО.7!$K34</f>
        <v>0</v>
      </c>
      <c r="AC26" s="536">
        <f>ГО.7!$K35</f>
        <v>0</v>
      </c>
      <c r="AD26" s="536">
        <f>ГО.7!$K36</f>
        <v>0</v>
      </c>
      <c r="AE26" s="505">
        <f t="shared" si="0"/>
        <v>0</v>
      </c>
    </row>
    <row r="27" spans="1:251">
      <c r="A27" s="512" t="s">
        <v>1159</v>
      </c>
      <c r="B27" s="513">
        <f>B4+B6-B8-B10+B12-B14-B16+B17-B18+B19-B20+B21-B23</f>
        <v>0</v>
      </c>
      <c r="C27" s="513">
        <f t="shared" ref="C27:AE27" si="1">C4+C6-C8-C10+C12-C14-C16+C17-C18+C19-C20+C21-C23</f>
        <v>0</v>
      </c>
      <c r="D27" s="513">
        <f t="shared" si="1"/>
        <v>0</v>
      </c>
      <c r="E27" s="513">
        <f t="shared" si="1"/>
        <v>0</v>
      </c>
      <c r="F27" s="513">
        <f t="shared" si="1"/>
        <v>0</v>
      </c>
      <c r="G27" s="513">
        <f t="shared" si="1"/>
        <v>0</v>
      </c>
      <c r="H27" s="513">
        <f t="shared" si="1"/>
        <v>0</v>
      </c>
      <c r="I27" s="513">
        <f t="shared" si="1"/>
        <v>0</v>
      </c>
      <c r="J27" s="513">
        <f t="shared" si="1"/>
        <v>0</v>
      </c>
      <c r="K27" s="513">
        <f t="shared" si="1"/>
        <v>0</v>
      </c>
      <c r="L27" s="513">
        <f t="shared" si="1"/>
        <v>0</v>
      </c>
      <c r="M27" s="513">
        <f t="shared" si="1"/>
        <v>0</v>
      </c>
      <c r="N27" s="513">
        <f t="shared" si="1"/>
        <v>0</v>
      </c>
      <c r="O27" s="513">
        <f t="shared" si="1"/>
        <v>0</v>
      </c>
      <c r="P27" s="513">
        <f t="shared" si="1"/>
        <v>0</v>
      </c>
      <c r="Q27" s="513">
        <f t="shared" si="1"/>
        <v>0</v>
      </c>
      <c r="R27" s="513">
        <f t="shared" si="1"/>
        <v>0</v>
      </c>
      <c r="S27" s="513">
        <f t="shared" si="1"/>
        <v>0</v>
      </c>
      <c r="T27" s="513">
        <f t="shared" si="1"/>
        <v>0</v>
      </c>
      <c r="U27" s="513">
        <f t="shared" si="1"/>
        <v>0</v>
      </c>
      <c r="V27" s="513">
        <f t="shared" si="1"/>
        <v>0</v>
      </c>
      <c r="W27" s="513">
        <f t="shared" si="1"/>
        <v>0</v>
      </c>
      <c r="X27" s="513">
        <f t="shared" si="1"/>
        <v>0</v>
      </c>
      <c r="Y27" s="513">
        <f t="shared" si="1"/>
        <v>0</v>
      </c>
      <c r="Z27" s="513">
        <f t="shared" si="1"/>
        <v>0</v>
      </c>
      <c r="AA27" s="513">
        <f t="shared" si="1"/>
        <v>0</v>
      </c>
      <c r="AB27" s="513">
        <f t="shared" si="1"/>
        <v>0</v>
      </c>
      <c r="AC27" s="513">
        <f t="shared" si="1"/>
        <v>0</v>
      </c>
      <c r="AD27" s="513">
        <f>AD4+AD6-AD8-AD10+AD12-AD14-AD16+AD17-AD18+AD19-AD20+AD21-AD23</f>
        <v>0</v>
      </c>
      <c r="AE27" s="513">
        <f t="shared" si="1"/>
        <v>0</v>
      </c>
    </row>
    <row r="28" spans="1:251">
      <c r="A28" s="512" t="s">
        <v>1160</v>
      </c>
      <c r="B28" s="513">
        <f>B4-B5+B6-B7-B8+B9-B10+B11+B12-B13-B14+B15-B16+B17-B18+B19-B20+B21-B22-B23+B24+B25+B26</f>
        <v>0</v>
      </c>
      <c r="C28" s="513">
        <f t="shared" ref="C28:AE28" si="2">C4-C5+C6-C7-C8+C9-C10+C11+C12-C13-C14+C15-C16+C17-C18+C19-C20+C21-C22-C23+C24+C25+C26</f>
        <v>0</v>
      </c>
      <c r="D28" s="513">
        <f t="shared" si="2"/>
        <v>0</v>
      </c>
      <c r="E28" s="513">
        <f t="shared" si="2"/>
        <v>0</v>
      </c>
      <c r="F28" s="513">
        <f t="shared" si="2"/>
        <v>0</v>
      </c>
      <c r="G28" s="513">
        <f t="shared" si="2"/>
        <v>0</v>
      </c>
      <c r="H28" s="513">
        <f t="shared" si="2"/>
        <v>0</v>
      </c>
      <c r="I28" s="513">
        <f t="shared" si="2"/>
        <v>0</v>
      </c>
      <c r="J28" s="513">
        <f t="shared" si="2"/>
        <v>0</v>
      </c>
      <c r="K28" s="513">
        <f t="shared" si="2"/>
        <v>0</v>
      </c>
      <c r="L28" s="513">
        <f t="shared" si="2"/>
        <v>0</v>
      </c>
      <c r="M28" s="513">
        <f t="shared" si="2"/>
        <v>0</v>
      </c>
      <c r="N28" s="513">
        <f t="shared" si="2"/>
        <v>0</v>
      </c>
      <c r="O28" s="513">
        <f t="shared" si="2"/>
        <v>0</v>
      </c>
      <c r="P28" s="513">
        <f t="shared" si="2"/>
        <v>0</v>
      </c>
      <c r="Q28" s="513">
        <f t="shared" si="2"/>
        <v>0</v>
      </c>
      <c r="R28" s="513">
        <f t="shared" si="2"/>
        <v>0</v>
      </c>
      <c r="S28" s="513">
        <f t="shared" si="2"/>
        <v>0</v>
      </c>
      <c r="T28" s="513">
        <f t="shared" si="2"/>
        <v>0</v>
      </c>
      <c r="U28" s="513">
        <f t="shared" si="2"/>
        <v>0</v>
      </c>
      <c r="V28" s="513">
        <f t="shared" si="2"/>
        <v>0</v>
      </c>
      <c r="W28" s="513">
        <f t="shared" si="2"/>
        <v>0</v>
      </c>
      <c r="X28" s="513">
        <f t="shared" si="2"/>
        <v>0</v>
      </c>
      <c r="Y28" s="513">
        <f t="shared" si="2"/>
        <v>0</v>
      </c>
      <c r="Z28" s="513">
        <f t="shared" si="2"/>
        <v>0</v>
      </c>
      <c r="AA28" s="513">
        <f t="shared" si="2"/>
        <v>0</v>
      </c>
      <c r="AB28" s="513">
        <f t="shared" si="2"/>
        <v>0</v>
      </c>
      <c r="AC28" s="513">
        <f t="shared" si="2"/>
        <v>0</v>
      </c>
      <c r="AD28" s="513">
        <f t="shared" si="2"/>
        <v>0</v>
      </c>
      <c r="AE28" s="513">
        <f t="shared" si="2"/>
        <v>0</v>
      </c>
    </row>
    <row r="29" spans="1:251">
      <c r="A29" s="500" t="s">
        <v>1217</v>
      </c>
      <c r="B29" s="514"/>
    </row>
    <row r="30" spans="1:251" s="500" customFormat="1">
      <c r="B30" s="506"/>
    </row>
    <row r="31" spans="1:251" s="500" customFormat="1">
      <c r="A31" s="719" t="s">
        <v>1080</v>
      </c>
      <c r="F31" s="756" t="s">
        <v>1078</v>
      </c>
      <c r="G31" s="757"/>
      <c r="J31" s="756" t="s">
        <v>1076</v>
      </c>
      <c r="K31" s="757"/>
      <c r="L31" s="1"/>
      <c r="M31" s="1"/>
      <c r="N31" s="1"/>
      <c r="O31" s="1"/>
      <c r="P31" s="515"/>
      <c r="Q31" s="498" t="s">
        <v>1078</v>
      </c>
      <c r="R31" s="1"/>
      <c r="S31" s="1"/>
      <c r="T31" s="1"/>
      <c r="U31" s="1"/>
      <c r="V31" s="1" t="s">
        <v>1076</v>
      </c>
      <c r="W31" s="471"/>
      <c r="X31" s="1"/>
      <c r="Y31" s="1"/>
      <c r="Z31" s="1"/>
      <c r="AA31" s="1"/>
      <c r="AB31" s="1"/>
      <c r="AC31" s="1"/>
      <c r="AD31" s="1"/>
      <c r="AE31" s="1"/>
    </row>
    <row r="32" spans="1:251" s="500" customFormat="1">
      <c r="B32" s="506"/>
    </row>
    <row r="33" spans="1:2" s="500" customFormat="1">
      <c r="B33" s="506"/>
    </row>
    <row r="34" spans="1:2" s="500" customFormat="1">
      <c r="B34" s="506"/>
    </row>
    <row r="35" spans="1:2" s="500" customFormat="1">
      <c r="A35" s="516"/>
      <c r="B35" s="506"/>
    </row>
    <row r="36" spans="1:2" s="500" customFormat="1">
      <c r="A36" s="516"/>
      <c r="B36" s="506"/>
    </row>
    <row r="37" spans="1:2" s="500" customFormat="1">
      <c r="A37" s="516"/>
      <c r="B37" s="506"/>
    </row>
    <row r="38" spans="1:2" s="500" customFormat="1">
      <c r="B38" s="506"/>
    </row>
    <row r="39" spans="1:2" s="500" customFormat="1">
      <c r="B39" s="506"/>
    </row>
    <row r="40" spans="1:2" s="500" customFormat="1">
      <c r="B40" s="506"/>
    </row>
    <row r="41" spans="1:2" s="500" customFormat="1">
      <c r="B41" s="506"/>
    </row>
  </sheetData>
  <sheetProtection algorithmName="SHA-512" hashValue="ytmZD4cVXBZ6qCiLeUDEuTiuQmbQXJ+R67ChXtBcuZvUQh14ImgTRhJ7WsEVPnOowsQ4Jd6qlGDLYJRPcwmwbg==" saltValue="u681K972Sv0cS74xJNY+bg==" spinCount="100000" sheet="1" objects="1" scenarios="1"/>
  <mergeCells count="4">
    <mergeCell ref="B1:O1"/>
    <mergeCell ref="P1:AE1"/>
    <mergeCell ref="F31:G31"/>
    <mergeCell ref="J31:K31"/>
  </mergeCells>
  <conditionalFormatting sqref="B8:AD11 B14:AD15 B18:AD18 B20:AD20 B27:AE29 A30:AE30 A2:A29 P1 B2:AE4 AF1:IS65536 B5:AD5 B23:AD26 AE5:AE26 A32:AE65536 L31:AE31">
    <cfRule type="cellIs" dxfId="14" priority="10" operator="lessThan">
      <formula>0</formula>
    </cfRule>
  </conditionalFormatting>
  <conditionalFormatting sqref="B6:AD7">
    <cfRule type="cellIs" dxfId="13" priority="9" operator="lessThan">
      <formula>0</formula>
    </cfRule>
  </conditionalFormatting>
  <conditionalFormatting sqref="B12:AD13">
    <cfRule type="cellIs" dxfId="12" priority="8" operator="lessThan">
      <formula>0</formula>
    </cfRule>
  </conditionalFormatting>
  <conditionalFormatting sqref="B17:AD17">
    <cfRule type="cellIs" dxfId="11" priority="7" operator="lessThan">
      <formula>0</formula>
    </cfRule>
  </conditionalFormatting>
  <conditionalFormatting sqref="B19:AD19">
    <cfRule type="cellIs" dxfId="10" priority="6" operator="lessThan">
      <formula>0</formula>
    </cfRule>
  </conditionalFormatting>
  <conditionalFormatting sqref="B21:AD21">
    <cfRule type="cellIs" dxfId="9" priority="5" operator="lessThan">
      <formula>0</formula>
    </cfRule>
  </conditionalFormatting>
  <conditionalFormatting sqref="B22:AD22">
    <cfRule type="cellIs" dxfId="8" priority="4" operator="lessThan">
      <formula>0</formula>
    </cfRule>
  </conditionalFormatting>
  <conditionalFormatting sqref="B1">
    <cfRule type="cellIs" dxfId="7" priority="3" operator="lessThan">
      <formula>0</formula>
    </cfRule>
  </conditionalFormatting>
  <conditionalFormatting sqref="A1">
    <cfRule type="cellIs" dxfId="6" priority="2" operator="lessThan">
      <formula>0</formula>
    </cfRule>
  </conditionalFormatting>
  <conditionalFormatting sqref="B16:AD16">
    <cfRule type="cellIs" dxfId="5" priority="1" operator="lessThan">
      <formula>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0" tint="-0.249977111117893"/>
  </sheetPr>
  <dimension ref="A1:IK39"/>
  <sheetViews>
    <sheetView view="pageBreakPreview" topLeftCell="A12" zoomScale="85" zoomScaleNormal="100" zoomScaleSheetLayoutView="85" workbookViewId="0">
      <selection activeCell="B16" sqref="B16"/>
    </sheetView>
  </sheetViews>
  <sheetFormatPr defaultColWidth="60.5703125" defaultRowHeight="15"/>
  <cols>
    <col min="1" max="1" width="64.7109375" style="532" customWidth="1"/>
    <col min="2" max="5" width="30.7109375" style="531" customWidth="1"/>
    <col min="6" max="16384" width="60.5703125" style="530"/>
  </cols>
  <sheetData>
    <row r="1" spans="1:9" s="529" customFormat="1" ht="15.75">
      <c r="A1" s="453" t="str">
        <f>"застраховател: "&amp;Navig!B2</f>
        <v>застраховател: Наименование</v>
      </c>
      <c r="B1" s="758"/>
      <c r="C1" s="758"/>
      <c r="D1" s="758"/>
      <c r="E1" s="758"/>
    </row>
    <row r="2" spans="1:9" s="529" customFormat="1" ht="15.75">
      <c r="A2" s="762" t="str">
        <f>"СПРАВКА № ГO.3: ДОСТАТЪЧНОСТ НА РЕЗЕРВА ЗА ПРЕДЯВЕНИ, НО НЕИЗПЛАТЕНИ ПРЕТЕНЦИИ КЪМ  31.12."&amp;Navig!B3&amp;" ГОДИНА"</f>
        <v>СПРАВКА № ГO.3: ДОСТАТЪЧНОСТ НА РЕЗЕРВА ЗА ПРЕДЯВЕНИ, НО НЕИЗПЛАТЕНИ ПРЕТЕНЦИИ КЪМ  31.12.2017 ГОДИНА</v>
      </c>
      <c r="B2" s="762"/>
      <c r="C2" s="762"/>
      <c r="D2" s="762"/>
      <c r="E2" s="762"/>
    </row>
    <row r="3" spans="1:9" s="529" customFormat="1" ht="15.75">
      <c r="A3" s="566"/>
      <c r="B3" s="566"/>
      <c r="C3" s="566"/>
      <c r="D3" s="566"/>
      <c r="E3" s="566"/>
    </row>
    <row r="4" spans="1:9" s="529" customFormat="1" ht="15.75" hidden="1">
      <c r="A4" s="566"/>
      <c r="B4" s="566"/>
      <c r="C4" s="566"/>
      <c r="D4" s="566"/>
      <c r="E4" s="566"/>
    </row>
    <row r="5" spans="1:9" s="529" customFormat="1" ht="15.75" hidden="1">
      <c r="A5" s="567"/>
      <c r="B5" s="567"/>
      <c r="C5" s="565"/>
      <c r="D5" s="567"/>
      <c r="E5" s="567"/>
    </row>
    <row r="6" spans="1:9">
      <c r="A6" s="759" t="s">
        <v>1210</v>
      </c>
      <c r="B6" s="732" t="s">
        <v>1162</v>
      </c>
      <c r="C6" s="760" t="s">
        <v>1163</v>
      </c>
      <c r="D6" s="732" t="s">
        <v>1164</v>
      </c>
      <c r="E6" s="732" t="s">
        <v>1165</v>
      </c>
    </row>
    <row r="7" spans="1:9" ht="93" customHeight="1">
      <c r="A7" s="759"/>
      <c r="B7" s="732"/>
      <c r="C7" s="761"/>
      <c r="D7" s="732"/>
      <c r="E7" s="732"/>
    </row>
    <row r="8" spans="1:9" ht="15.75">
      <c r="A8" s="407" t="s">
        <v>1040</v>
      </c>
      <c r="B8" s="92"/>
      <c r="C8" s="92"/>
      <c r="D8" s="465">
        <f>ГО.1.1!W8+ГО.1.1!Y8+ГО.1.1!AA8+ГО.1.1!AC8</f>
        <v>0</v>
      </c>
      <c r="E8" s="562">
        <f>IF(B8-C8-D8&lt;0,B8-C8-D8,0)</f>
        <v>0</v>
      </c>
    </row>
    <row r="9" spans="1:9" ht="47.25">
      <c r="A9" s="407" t="s">
        <v>867</v>
      </c>
      <c r="B9" s="92"/>
      <c r="C9" s="92"/>
      <c r="D9" s="465">
        <f>ГО.1.1!W9+ГО.1.1!Y9+ГО.1.1!AA9+ГО.1.1!AC9</f>
        <v>0</v>
      </c>
      <c r="E9" s="562">
        <f t="shared" ref="E9:E36" si="0">IF(B9-C9-D9&lt;0,B9-C9-D9,0)</f>
        <v>0</v>
      </c>
      <c r="I9" s="531"/>
    </row>
    <row r="10" spans="1:9" ht="15.75">
      <c r="A10" s="407" t="s">
        <v>1041</v>
      </c>
      <c r="B10" s="92"/>
      <c r="C10" s="92"/>
      <c r="D10" s="465">
        <f>ГО.1.1!W10+ГО.1.1!Y10+ГО.1.1!AA10+ГО.1.1!AC10</f>
        <v>0</v>
      </c>
      <c r="E10" s="562">
        <f t="shared" si="0"/>
        <v>0</v>
      </c>
    </row>
    <row r="11" spans="1:9" ht="31.5">
      <c r="A11" s="407" t="s">
        <v>1042</v>
      </c>
      <c r="B11" s="92"/>
      <c r="C11" s="92"/>
      <c r="D11" s="465">
        <f>ГО.1.1!W11+ГО.1.1!Y11+ГО.1.1!AA11+ГО.1.1!AC11</f>
        <v>0</v>
      </c>
      <c r="E11" s="562">
        <f t="shared" si="0"/>
        <v>0</v>
      </c>
    </row>
    <row r="12" spans="1:9" ht="15.75">
      <c r="A12" s="407" t="s">
        <v>1043</v>
      </c>
      <c r="B12" s="92"/>
      <c r="C12" s="92"/>
      <c r="D12" s="465">
        <f>ГО.1.1!W12+ГО.1.1!Y12+ГО.1.1!AA12+ГО.1.1!AC12</f>
        <v>0</v>
      </c>
      <c r="E12" s="562">
        <f t="shared" si="0"/>
        <v>0</v>
      </c>
    </row>
    <row r="13" spans="1:9" ht="15.75">
      <c r="A13" s="407" t="s">
        <v>1044</v>
      </c>
      <c r="B13" s="92"/>
      <c r="C13" s="92"/>
      <c r="D13" s="465">
        <f>ГО.1.1!W13+ГО.1.1!Y13+ГО.1.1!AA13+ГО.1.1!AC13</f>
        <v>0</v>
      </c>
      <c r="E13" s="562">
        <f t="shared" si="0"/>
        <v>0</v>
      </c>
    </row>
    <row r="14" spans="1:9" ht="15.75">
      <c r="A14" s="407" t="s">
        <v>1045</v>
      </c>
      <c r="B14" s="92"/>
      <c r="C14" s="92"/>
      <c r="D14" s="465">
        <f>ГО.1.1!W14+ГО.1.1!Y14+ГО.1.1!AA14+ГО.1.1!AC14</f>
        <v>0</v>
      </c>
      <c r="E14" s="562">
        <f t="shared" si="0"/>
        <v>0</v>
      </c>
    </row>
    <row r="15" spans="1:9" ht="15.75">
      <c r="A15" s="407" t="s">
        <v>1046</v>
      </c>
      <c r="B15" s="92"/>
      <c r="C15" s="92"/>
      <c r="D15" s="465">
        <f>ГО.1.1!W15+ГО.1.1!Y15+ГО.1.1!AA15+ГО.1.1!AC15</f>
        <v>0</v>
      </c>
      <c r="E15" s="562">
        <f t="shared" si="0"/>
        <v>0</v>
      </c>
    </row>
    <row r="16" spans="1:9" s="534" customFormat="1" ht="15.75">
      <c r="A16" s="407" t="s">
        <v>1047</v>
      </c>
      <c r="B16" s="465">
        <f>SUM(B17:B20)</f>
        <v>0</v>
      </c>
      <c r="C16" s="103">
        <f>SUM(C17:C20)</f>
        <v>0</v>
      </c>
      <c r="D16" s="465">
        <f t="shared" ref="D16" si="1">SUM(D17:D20)</f>
        <v>0</v>
      </c>
      <c r="E16" s="563">
        <f t="shared" si="0"/>
        <v>0</v>
      </c>
    </row>
    <row r="17" spans="1:5" ht="15.75">
      <c r="A17" s="102" t="s">
        <v>1260</v>
      </c>
      <c r="B17" s="92"/>
      <c r="C17" s="92"/>
      <c r="D17" s="465">
        <f>ГО.1.1!W17+ГО.1.1!Y17+ГО.1.1!AA17+ГО.1.1!AC17</f>
        <v>0</v>
      </c>
      <c r="E17" s="562">
        <f t="shared" si="0"/>
        <v>0</v>
      </c>
    </row>
    <row r="18" spans="1:5" ht="15.75">
      <c r="A18" s="102" t="s">
        <v>1261</v>
      </c>
      <c r="B18" s="92"/>
      <c r="C18" s="92"/>
      <c r="D18" s="465">
        <f>ГО.1.1!W18+ГО.1.1!Y18+ГО.1.1!AA18+ГО.1.1!AC18</f>
        <v>0</v>
      </c>
      <c r="E18" s="562">
        <f t="shared" si="0"/>
        <v>0</v>
      </c>
    </row>
    <row r="19" spans="1:5" ht="15.75">
      <c r="A19" s="102" t="s">
        <v>1262</v>
      </c>
      <c r="B19" s="92"/>
      <c r="C19" s="92"/>
      <c r="D19" s="465">
        <f>ГО.1.1!W19+ГО.1.1!Y19+ГО.1.1!AA19+ГО.1.1!AC19</f>
        <v>0</v>
      </c>
      <c r="E19" s="562">
        <f t="shared" si="0"/>
        <v>0</v>
      </c>
    </row>
    <row r="20" spans="1:5" ht="15.75">
      <c r="A20" s="102" t="s">
        <v>1259</v>
      </c>
      <c r="B20" s="92"/>
      <c r="C20" s="92"/>
      <c r="D20" s="465">
        <f>ГО.1.1!W20+ГО.1.1!Y20+ГО.1.1!AA20+ГО.1.1!AC20</f>
        <v>0</v>
      </c>
      <c r="E20" s="562">
        <f t="shared" si="0"/>
        <v>0</v>
      </c>
    </row>
    <row r="21" spans="1:5" s="534" customFormat="1" ht="15.75">
      <c r="A21" s="407" t="s">
        <v>1048</v>
      </c>
      <c r="B21" s="465">
        <f>SUM(B22:B23)</f>
        <v>0</v>
      </c>
      <c r="C21" s="103">
        <f>SUM(C22:C23)</f>
        <v>0</v>
      </c>
      <c r="D21" s="465">
        <f t="shared" ref="D21" si="2">SUM(D22:D23)</f>
        <v>0</v>
      </c>
      <c r="E21" s="563">
        <f t="shared" si="0"/>
        <v>0</v>
      </c>
    </row>
    <row r="22" spans="1:5" ht="15.75">
      <c r="A22" s="102" t="s">
        <v>1258</v>
      </c>
      <c r="B22" s="92"/>
      <c r="C22" s="92"/>
      <c r="D22" s="465">
        <f>ГО.1.1!W22+ГО.1.1!Y22+ГО.1.1!AA22+ГО.1.1!AC22</f>
        <v>0</v>
      </c>
      <c r="E22" s="562">
        <f t="shared" si="0"/>
        <v>0</v>
      </c>
    </row>
    <row r="23" spans="1:5" ht="15.75">
      <c r="A23" s="102" t="s">
        <v>1257</v>
      </c>
      <c r="B23" s="92"/>
      <c r="C23" s="92"/>
      <c r="D23" s="465">
        <f>ГО.1.1!W23+ГО.1.1!Y23+ГО.1.1!AA23+ГО.1.1!AC23</f>
        <v>0</v>
      </c>
      <c r="E23" s="562">
        <f t="shared" si="0"/>
        <v>0</v>
      </c>
    </row>
    <row r="24" spans="1:5" s="534" customFormat="1" ht="31.5">
      <c r="A24" s="407" t="s">
        <v>1049</v>
      </c>
      <c r="B24" s="103">
        <f>SUM(B25:B28)</f>
        <v>0</v>
      </c>
      <c r="C24" s="103">
        <f>SUM(C25:C28)</f>
        <v>0</v>
      </c>
      <c r="D24" s="465">
        <f t="shared" ref="D24" si="3">SUM(D25:D28)</f>
        <v>0</v>
      </c>
      <c r="E24" s="563">
        <f t="shared" si="0"/>
        <v>0</v>
      </c>
    </row>
    <row r="25" spans="1:5" ht="15.75">
      <c r="A25" s="407" t="s">
        <v>863</v>
      </c>
      <c r="B25" s="92"/>
      <c r="C25" s="92"/>
      <c r="D25" s="465">
        <f>ГО.1.1!W25+ГО.1.1!Y25+ГО.1.1!AA25+ГО.1.1!AC25</f>
        <v>0</v>
      </c>
      <c r="E25" s="562">
        <f t="shared" si="0"/>
        <v>0</v>
      </c>
    </row>
    <row r="26" spans="1:5" ht="15.75">
      <c r="A26" s="407" t="s">
        <v>864</v>
      </c>
      <c r="B26" s="92"/>
      <c r="C26" s="92"/>
      <c r="D26" s="465">
        <f>ГО.1.1!W26+ГО.1.1!Y26+ГО.1.1!AA26+ГО.1.1!AC26</f>
        <v>0</v>
      </c>
      <c r="E26" s="562">
        <f t="shared" si="0"/>
        <v>0</v>
      </c>
    </row>
    <row r="27" spans="1:5" ht="15.75">
      <c r="A27" s="407" t="s">
        <v>865</v>
      </c>
      <c r="B27" s="92"/>
      <c r="C27" s="92"/>
      <c r="D27" s="465">
        <f>ГО.1.1!W27+ГО.1.1!Y27+ГО.1.1!AA27+ГО.1.1!AC27</f>
        <v>0</v>
      </c>
      <c r="E27" s="562">
        <f t="shared" si="0"/>
        <v>0</v>
      </c>
    </row>
    <row r="28" spans="1:5" ht="15.75">
      <c r="A28" s="407" t="s">
        <v>866</v>
      </c>
      <c r="B28" s="92"/>
      <c r="C28" s="92"/>
      <c r="D28" s="465">
        <f>ГО.1.1!W28+ГО.1.1!Y28+ГО.1.1!AA28+ГО.1.1!AC28</f>
        <v>0</v>
      </c>
      <c r="E28" s="562">
        <f t="shared" si="0"/>
        <v>0</v>
      </c>
    </row>
    <row r="29" spans="1:5" ht="31.5">
      <c r="A29" s="407" t="s">
        <v>1050</v>
      </c>
      <c r="B29" s="92"/>
      <c r="C29" s="92"/>
      <c r="D29" s="465">
        <f>ГО.1.1!W29+ГО.1.1!Y29+ГО.1.1!AA29+ГО.1.1!AC29</f>
        <v>0</v>
      </c>
      <c r="E29" s="562">
        <f t="shared" si="0"/>
        <v>0</v>
      </c>
    </row>
    <row r="30" spans="1:5" ht="31.5">
      <c r="A30" s="407" t="s">
        <v>1051</v>
      </c>
      <c r="B30" s="92"/>
      <c r="C30" s="92"/>
      <c r="D30" s="465">
        <f>ГО.1.1!W30+ГО.1.1!Y30+ГО.1.1!AA30+ГО.1.1!AC30</f>
        <v>0</v>
      </c>
      <c r="E30" s="562">
        <f t="shared" si="0"/>
        <v>0</v>
      </c>
    </row>
    <row r="31" spans="1:5" ht="31.5">
      <c r="A31" s="407" t="s">
        <v>1052</v>
      </c>
      <c r="B31" s="92"/>
      <c r="C31" s="92"/>
      <c r="D31" s="465">
        <f>ГО.1.1!W31+ГО.1.1!Y31+ГО.1.1!AA31+ГО.1.1!AC31</f>
        <v>0</v>
      </c>
      <c r="E31" s="562">
        <f t="shared" si="0"/>
        <v>0</v>
      </c>
    </row>
    <row r="32" spans="1:5" ht="15.75">
      <c r="A32" s="407" t="s">
        <v>1053</v>
      </c>
      <c r="B32" s="92"/>
      <c r="C32" s="92"/>
      <c r="D32" s="465">
        <f>ГО.1.1!W32+ГО.1.1!Y32+ГО.1.1!AA32+ГО.1.1!AC32</f>
        <v>0</v>
      </c>
      <c r="E32" s="562">
        <f t="shared" si="0"/>
        <v>0</v>
      </c>
    </row>
    <row r="33" spans="1:245" ht="15.75">
      <c r="A33" s="407" t="s">
        <v>1054</v>
      </c>
      <c r="B33" s="92"/>
      <c r="C33" s="92"/>
      <c r="D33" s="465">
        <f>ГО.1.1!W33+ГО.1.1!Y33+ГО.1.1!AA33+ГО.1.1!AC33</f>
        <v>0</v>
      </c>
      <c r="E33" s="562">
        <f t="shared" si="0"/>
        <v>0</v>
      </c>
    </row>
    <row r="34" spans="1:245" ht="15.75">
      <c r="A34" s="407" t="s">
        <v>1055</v>
      </c>
      <c r="B34" s="92"/>
      <c r="C34" s="92"/>
      <c r="D34" s="465">
        <f>ГО.1.1!W34+ГО.1.1!Y34+ГО.1.1!AA34+ГО.1.1!AC34</f>
        <v>0</v>
      </c>
      <c r="E34" s="562">
        <f t="shared" si="0"/>
        <v>0</v>
      </c>
    </row>
    <row r="35" spans="1:245" ht="15.75">
      <c r="A35" s="407" t="s">
        <v>1056</v>
      </c>
      <c r="B35" s="92"/>
      <c r="C35" s="92"/>
      <c r="D35" s="465">
        <f>ГО.1.1!W35+ГО.1.1!Y35+ГО.1.1!AA35+ГО.1.1!AC35</f>
        <v>0</v>
      </c>
      <c r="E35" s="562">
        <f t="shared" si="0"/>
        <v>0</v>
      </c>
    </row>
    <row r="36" spans="1:245" ht="15.75">
      <c r="A36" s="407" t="s">
        <v>1057</v>
      </c>
      <c r="B36" s="92"/>
      <c r="C36" s="92"/>
      <c r="D36" s="465">
        <f>ГО.1.1!W36+ГО.1.1!Y36+ГО.1.1!AA36+ГО.1.1!AC36</f>
        <v>0</v>
      </c>
      <c r="E36" s="562">
        <f t="shared" si="0"/>
        <v>0</v>
      </c>
    </row>
    <row r="37" spans="1:245" ht="15.75">
      <c r="A37" s="518" t="s">
        <v>1058</v>
      </c>
      <c r="B37" s="106">
        <f>SUM(B8,B10:B16,B21,B24,B29:B36)</f>
        <v>0</v>
      </c>
      <c r="C37" s="106">
        <f t="shared" ref="C37:D37" si="4">SUM(C8,C10:C16,C21,C24,C29:C36)</f>
        <v>0</v>
      </c>
      <c r="D37" s="106">
        <f t="shared" si="4"/>
        <v>0</v>
      </c>
      <c r="E37" s="564">
        <f>IF(B37-C37-D37&lt;0,B37-C37-D37,0)</f>
        <v>0</v>
      </c>
    </row>
    <row r="38" spans="1:245" ht="15.75">
      <c r="A38" s="719" t="s">
        <v>1080</v>
      </c>
      <c r="B38" s="756" t="s">
        <v>1078</v>
      </c>
      <c r="C38" s="757"/>
      <c r="D38" s="756" t="s">
        <v>1076</v>
      </c>
      <c r="E38" s="757"/>
      <c r="F38" s="1"/>
      <c r="G38" s="1"/>
      <c r="H38" s="1"/>
      <c r="I38" s="1"/>
      <c r="J38" s="1"/>
      <c r="K38" s="1"/>
      <c r="L38" s="1"/>
      <c r="M38" s="1"/>
      <c r="N38" s="1"/>
      <c r="O38" s="471"/>
      <c r="P38" s="1"/>
      <c r="Q38" s="1"/>
      <c r="R38" s="1"/>
      <c r="S38" s="1"/>
      <c r="T38" s="1"/>
      <c r="U38" s="1"/>
      <c r="V38" s="1"/>
      <c r="W38" s="1"/>
      <c r="X38" s="500"/>
      <c r="Y38" s="500"/>
      <c r="Z38" s="500"/>
      <c r="AA38" s="500"/>
      <c r="AB38" s="500"/>
      <c r="AC38" s="500"/>
      <c r="AD38" s="500"/>
      <c r="AE38" s="500"/>
      <c r="AF38" s="500"/>
      <c r="AG38" s="500"/>
      <c r="AH38" s="500"/>
      <c r="AI38" s="500"/>
      <c r="AJ38" s="500"/>
      <c r="AK38" s="500"/>
      <c r="AL38" s="500"/>
      <c r="AM38" s="500"/>
      <c r="AN38" s="500"/>
      <c r="AO38" s="500"/>
      <c r="AP38" s="500"/>
      <c r="AQ38" s="500"/>
      <c r="AR38" s="500"/>
      <c r="AS38" s="500"/>
      <c r="AT38" s="500"/>
      <c r="AU38" s="500"/>
      <c r="AV38" s="500"/>
      <c r="AW38" s="500"/>
      <c r="AX38" s="500"/>
      <c r="AY38" s="500"/>
      <c r="AZ38" s="500"/>
      <c r="BA38" s="500"/>
      <c r="BB38" s="500"/>
      <c r="BC38" s="500"/>
      <c r="BD38" s="500"/>
      <c r="BE38" s="500"/>
      <c r="BF38" s="500"/>
      <c r="BG38" s="500"/>
      <c r="BH38" s="500"/>
      <c r="BI38" s="500"/>
      <c r="BJ38" s="500"/>
      <c r="BK38" s="500"/>
      <c r="BL38" s="500"/>
      <c r="BM38" s="500"/>
      <c r="BN38" s="500"/>
      <c r="BO38" s="500"/>
      <c r="BP38" s="500"/>
      <c r="BQ38" s="500"/>
      <c r="BR38" s="500"/>
      <c r="BS38" s="500"/>
      <c r="BT38" s="500"/>
      <c r="BU38" s="500"/>
      <c r="BV38" s="500"/>
      <c r="BW38" s="500"/>
      <c r="BX38" s="500"/>
      <c r="BY38" s="500"/>
      <c r="BZ38" s="500"/>
      <c r="CA38" s="500"/>
      <c r="CB38" s="500"/>
      <c r="CC38" s="500"/>
      <c r="CD38" s="500"/>
      <c r="CE38" s="500"/>
      <c r="CF38" s="500"/>
      <c r="CG38" s="500"/>
      <c r="CH38" s="500"/>
      <c r="CI38" s="500"/>
      <c r="CJ38" s="500"/>
      <c r="CK38" s="500"/>
      <c r="CL38" s="500"/>
      <c r="CM38" s="500"/>
      <c r="CN38" s="500"/>
      <c r="CO38" s="500"/>
      <c r="CP38" s="500"/>
      <c r="CQ38" s="500"/>
      <c r="CR38" s="500"/>
      <c r="CS38" s="500"/>
      <c r="CT38" s="500"/>
      <c r="CU38" s="500"/>
      <c r="CV38" s="500"/>
      <c r="CW38" s="500"/>
      <c r="CX38" s="500"/>
      <c r="CY38" s="500"/>
      <c r="CZ38" s="500"/>
      <c r="DA38" s="500"/>
      <c r="DB38" s="500"/>
      <c r="DC38" s="500"/>
      <c r="DD38" s="500"/>
      <c r="DE38" s="500"/>
      <c r="DF38" s="500"/>
      <c r="DG38" s="500"/>
      <c r="DH38" s="500"/>
      <c r="DI38" s="500"/>
      <c r="DJ38" s="500"/>
      <c r="DK38" s="500"/>
      <c r="DL38" s="500"/>
      <c r="DM38" s="500"/>
      <c r="DN38" s="500"/>
      <c r="DO38" s="500"/>
      <c r="DP38" s="500"/>
      <c r="DQ38" s="500"/>
      <c r="DR38" s="500"/>
      <c r="DS38" s="500"/>
      <c r="DT38" s="500"/>
      <c r="DU38" s="500"/>
      <c r="DV38" s="500"/>
      <c r="DW38" s="500"/>
      <c r="DX38" s="500"/>
      <c r="DY38" s="500"/>
      <c r="DZ38" s="500"/>
      <c r="EA38" s="500"/>
      <c r="EB38" s="500"/>
      <c r="EC38" s="500"/>
      <c r="ED38" s="500"/>
      <c r="EE38" s="500"/>
      <c r="EF38" s="500"/>
      <c r="EG38" s="500"/>
      <c r="EH38" s="500"/>
      <c r="EI38" s="500"/>
      <c r="EJ38" s="500"/>
      <c r="EK38" s="500"/>
      <c r="EL38" s="500"/>
      <c r="EM38" s="500"/>
      <c r="EN38" s="500"/>
      <c r="EO38" s="500"/>
      <c r="EP38" s="500"/>
      <c r="EQ38" s="500"/>
      <c r="ER38" s="500"/>
      <c r="ES38" s="500"/>
      <c r="ET38" s="500"/>
      <c r="EU38" s="500"/>
      <c r="EV38" s="500"/>
      <c r="EW38" s="500"/>
      <c r="EX38" s="500"/>
      <c r="EY38" s="500"/>
      <c r="EZ38" s="500"/>
      <c r="FA38" s="500"/>
      <c r="FB38" s="500"/>
      <c r="FC38" s="500"/>
      <c r="FD38" s="500"/>
      <c r="FE38" s="500"/>
      <c r="FF38" s="500"/>
      <c r="FG38" s="500"/>
      <c r="FH38" s="500"/>
      <c r="FI38" s="500"/>
      <c r="FJ38" s="500"/>
      <c r="FK38" s="500"/>
      <c r="FL38" s="500"/>
      <c r="FM38" s="500"/>
      <c r="FN38" s="500"/>
      <c r="FO38" s="500"/>
      <c r="FP38" s="500"/>
      <c r="FQ38" s="500"/>
      <c r="FR38" s="500"/>
      <c r="FS38" s="500"/>
      <c r="FT38" s="500"/>
      <c r="FU38" s="500"/>
      <c r="FV38" s="500"/>
      <c r="FW38" s="500"/>
      <c r="FX38" s="500"/>
      <c r="FY38" s="500"/>
      <c r="FZ38" s="500"/>
      <c r="GA38" s="500"/>
      <c r="GB38" s="500"/>
      <c r="GC38" s="500"/>
      <c r="GD38" s="500"/>
      <c r="GE38" s="500"/>
      <c r="GF38" s="500"/>
      <c r="GG38" s="500"/>
      <c r="GH38" s="500"/>
      <c r="GI38" s="500"/>
      <c r="GJ38" s="500"/>
      <c r="GK38" s="500"/>
      <c r="GL38" s="500"/>
      <c r="GM38" s="500"/>
      <c r="GN38" s="500"/>
      <c r="GO38" s="500"/>
      <c r="GP38" s="500"/>
      <c r="GQ38" s="500"/>
      <c r="GR38" s="500"/>
      <c r="GS38" s="500"/>
      <c r="GT38" s="500"/>
      <c r="GU38" s="500"/>
      <c r="GV38" s="500"/>
      <c r="GW38" s="500"/>
      <c r="GX38" s="500"/>
      <c r="GY38" s="500"/>
      <c r="GZ38" s="500"/>
      <c r="HA38" s="500"/>
      <c r="HB38" s="500"/>
      <c r="HC38" s="500"/>
      <c r="HD38" s="500"/>
      <c r="HE38" s="500"/>
      <c r="HF38" s="500"/>
      <c r="HG38" s="500"/>
      <c r="HH38" s="500"/>
      <c r="HI38" s="500"/>
      <c r="HJ38" s="500"/>
      <c r="HK38" s="500"/>
      <c r="HL38" s="500"/>
      <c r="HM38" s="500"/>
      <c r="HN38" s="500"/>
      <c r="HO38" s="500"/>
      <c r="HP38" s="500"/>
      <c r="HQ38" s="500"/>
      <c r="HR38" s="500"/>
      <c r="HS38" s="500"/>
      <c r="HT38" s="500"/>
      <c r="HU38" s="500"/>
      <c r="HV38" s="500"/>
      <c r="HW38" s="500"/>
      <c r="HX38" s="500"/>
      <c r="HY38" s="500"/>
      <c r="HZ38" s="500"/>
      <c r="IA38" s="500"/>
      <c r="IB38" s="500"/>
      <c r="IC38" s="500"/>
      <c r="ID38" s="500"/>
      <c r="IE38" s="500"/>
      <c r="IF38" s="500"/>
      <c r="IG38" s="500"/>
      <c r="IH38" s="500"/>
      <c r="II38" s="500"/>
      <c r="IJ38" s="500"/>
      <c r="IK38" s="500"/>
    </row>
    <row r="39" spans="1:245">
      <c r="J39" s="531"/>
    </row>
  </sheetData>
  <sheetProtection password="CC4F" sheet="1" objects="1" scenarios="1"/>
  <mergeCells count="9">
    <mergeCell ref="B38:C38"/>
    <mergeCell ref="D38:E38"/>
    <mergeCell ref="B1:E1"/>
    <mergeCell ref="A6:A7"/>
    <mergeCell ref="B6:B7"/>
    <mergeCell ref="C6:C7"/>
    <mergeCell ref="D6:D7"/>
    <mergeCell ref="E6:E7"/>
    <mergeCell ref="A2:E2"/>
  </mergeCells>
  <conditionalFormatting sqref="E8:E37">
    <cfRule type="cellIs" dxfId="4" priority="5" operator="lessThan">
      <formula>-46875</formula>
    </cfRule>
  </conditionalFormatting>
  <conditionalFormatting sqref="E8:E37">
    <cfRule type="cellIs" dxfId="3" priority="4" operator="lessThan">
      <formula>0</formula>
    </cfRule>
  </conditionalFormatting>
  <conditionalFormatting sqref="E8:E37">
    <cfRule type="cellIs" dxfId="2" priority="2" operator="lessThan">
      <formula>0</formula>
    </cfRule>
    <cfRule type="cellIs" dxfId="1" priority="3" operator="lessThan">
      <formula>-46875</formula>
    </cfRule>
  </conditionalFormatting>
  <conditionalFormatting sqref="A1:A5 F38:IT38">
    <cfRule type="cellIs" dxfId="0" priority="1" operator="lessThan">
      <formula>0</formula>
    </cfRule>
  </conditionalFormatting>
  <printOptions horizontalCentered="1" verticalCentered="1"/>
  <pageMargins left="0.23622047244094491" right="0.35433070866141736" top="0.15748031496062992" bottom="0.19685039370078741" header="0.31496062992125984" footer="0.31496062992125984"/>
  <pageSetup paperSize="9" scale="5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22"/>
    <pageSetUpPr fitToPage="1"/>
  </sheetPr>
  <dimension ref="A1:K38"/>
  <sheetViews>
    <sheetView view="pageBreakPreview" zoomScale="70" zoomScaleNormal="100" zoomScaleSheetLayoutView="70" workbookViewId="0">
      <selection activeCell="A18" sqref="A18"/>
    </sheetView>
  </sheetViews>
  <sheetFormatPr defaultColWidth="7.85546875" defaultRowHeight="15.75"/>
  <cols>
    <col min="1" max="1" width="65.5703125" style="10" customWidth="1"/>
    <col min="2" max="10" width="21" style="8" customWidth="1"/>
    <col min="11" max="11" width="15.7109375" style="8" customWidth="1"/>
    <col min="12" max="16384" width="7.85546875" style="8"/>
  </cols>
  <sheetData>
    <row r="1" spans="1:11">
      <c r="A1" s="453" t="str">
        <f>"застраховател: "&amp;Navig!B2</f>
        <v>застраховател: Наименование</v>
      </c>
      <c r="B1" s="763" t="str">
        <f>"СПРАВКА № ГО.4: РАЗХОДИ, СВЪРЗАНИ СЪС ЗАСТРАХОВАТЕЛНАТА ДЕЙНОСТ КЪМ 31.12."&amp;Navig!B3&amp;" ГОДИНА."</f>
        <v>СПРАВКА № ГО.4: РАЗХОДИ, СВЪРЗАНИ СЪС ЗАСТРАХОВАТЕЛНАТА ДЕЙНОСТ КЪМ 31.12.2017 ГОДИНА.</v>
      </c>
      <c r="C1" s="763"/>
      <c r="D1" s="763"/>
      <c r="E1" s="763"/>
      <c r="F1" s="763"/>
      <c r="G1" s="763"/>
      <c r="H1" s="763"/>
      <c r="I1" s="763"/>
      <c r="J1" s="763"/>
      <c r="K1" s="720"/>
    </row>
    <row r="2" spans="1:11">
      <c r="A2" s="453"/>
      <c r="B2" s="543"/>
      <c r="C2" s="543"/>
      <c r="D2" s="543"/>
      <c r="E2" s="543"/>
      <c r="F2" s="543"/>
      <c r="G2" s="543"/>
      <c r="H2" s="543"/>
      <c r="I2" s="543"/>
      <c r="J2" s="543"/>
      <c r="K2" s="543"/>
    </row>
    <row r="3" spans="1:11" hidden="1">
      <c r="A3" s="453"/>
      <c r="B3" s="543"/>
      <c r="C3" s="543"/>
      <c r="D3" s="543"/>
      <c r="E3" s="543"/>
      <c r="F3" s="543"/>
      <c r="G3" s="543"/>
      <c r="H3" s="543"/>
      <c r="I3" s="543"/>
      <c r="J3" s="543"/>
      <c r="K3" s="543"/>
    </row>
    <row r="4" spans="1:11" hidden="1">
      <c r="A4" s="59"/>
      <c r="B4" s="7"/>
      <c r="C4" s="7"/>
      <c r="D4" s="7"/>
      <c r="E4" s="7"/>
      <c r="F4" s="7"/>
      <c r="G4" s="60"/>
      <c r="H4" s="61"/>
      <c r="I4" s="61"/>
      <c r="J4" s="61"/>
    </row>
    <row r="5" spans="1:11" s="9" customFormat="1" ht="49.5" customHeight="1">
      <c r="A5" s="770" t="s">
        <v>1209</v>
      </c>
      <c r="B5" s="772" t="s">
        <v>1079</v>
      </c>
      <c r="C5" s="764" t="s">
        <v>1059</v>
      </c>
      <c r="D5" s="765"/>
      <c r="E5" s="764" t="s">
        <v>1060</v>
      </c>
      <c r="F5" s="765"/>
      <c r="G5" s="766" t="s">
        <v>1061</v>
      </c>
      <c r="H5" s="767"/>
      <c r="I5" s="768" t="s">
        <v>322</v>
      </c>
      <c r="J5" s="774" t="s">
        <v>1062</v>
      </c>
    </row>
    <row r="6" spans="1:11" s="7" customFormat="1" ht="47.25">
      <c r="A6" s="771"/>
      <c r="B6" s="773"/>
      <c r="C6" s="539" t="s">
        <v>1030</v>
      </c>
      <c r="D6" s="539" t="s">
        <v>1063</v>
      </c>
      <c r="E6" s="539" t="s">
        <v>1064</v>
      </c>
      <c r="F6" s="539" t="s">
        <v>1065</v>
      </c>
      <c r="G6" s="540" t="s">
        <v>1031</v>
      </c>
      <c r="H6" s="12" t="s">
        <v>1272</v>
      </c>
      <c r="I6" s="769"/>
      <c r="J6" s="775"/>
    </row>
    <row r="7" spans="1:11" s="7" customFormat="1" ht="30.75" customHeight="1">
      <c r="A7" s="771"/>
      <c r="B7" s="538" t="s">
        <v>323</v>
      </c>
      <c r="C7" s="538" t="s">
        <v>1066</v>
      </c>
      <c r="D7" s="538" t="s">
        <v>1066</v>
      </c>
      <c r="E7" s="538" t="s">
        <v>1066</v>
      </c>
      <c r="F7" s="538" t="s">
        <v>1066</v>
      </c>
      <c r="G7" s="12" t="s">
        <v>1066</v>
      </c>
      <c r="H7" s="12" t="s">
        <v>1066</v>
      </c>
      <c r="I7" s="538" t="s">
        <v>1066</v>
      </c>
      <c r="J7" s="12" t="s">
        <v>1066</v>
      </c>
    </row>
    <row r="8" spans="1:11">
      <c r="A8" s="407" t="s">
        <v>1040</v>
      </c>
      <c r="B8" s="92"/>
      <c r="C8" s="92"/>
      <c r="D8" s="92"/>
      <c r="E8" s="92"/>
      <c r="F8" s="92"/>
      <c r="G8" s="92"/>
      <c r="H8" s="92"/>
      <c r="I8" s="92"/>
      <c r="J8" s="519">
        <f>SUM(B8:I8)</f>
        <v>0</v>
      </c>
    </row>
    <row r="9" spans="1:11" ht="47.25">
      <c r="A9" s="407" t="s">
        <v>867</v>
      </c>
      <c r="B9" s="92"/>
      <c r="C9" s="92"/>
      <c r="D9" s="92"/>
      <c r="E9" s="92"/>
      <c r="F9" s="92"/>
      <c r="G9" s="92"/>
      <c r="H9" s="92"/>
      <c r="I9" s="92"/>
      <c r="J9" s="519">
        <f t="shared" ref="J9:J37" si="0">SUM(B9:I9)</f>
        <v>0</v>
      </c>
    </row>
    <row r="10" spans="1:11">
      <c r="A10" s="407" t="s">
        <v>1041</v>
      </c>
      <c r="B10" s="92"/>
      <c r="C10" s="92"/>
      <c r="D10" s="92"/>
      <c r="E10" s="92"/>
      <c r="F10" s="92"/>
      <c r="G10" s="92"/>
      <c r="H10" s="92"/>
      <c r="I10" s="92"/>
      <c r="J10" s="519">
        <f t="shared" si="0"/>
        <v>0</v>
      </c>
    </row>
    <row r="11" spans="1:11" ht="31.5">
      <c r="A11" s="407" t="s">
        <v>1042</v>
      </c>
      <c r="B11" s="92"/>
      <c r="C11" s="92"/>
      <c r="D11" s="92"/>
      <c r="E11" s="92"/>
      <c r="F11" s="92"/>
      <c r="G11" s="92"/>
      <c r="H11" s="92"/>
      <c r="I11" s="92"/>
      <c r="J11" s="519">
        <f t="shared" si="0"/>
        <v>0</v>
      </c>
    </row>
    <row r="12" spans="1:11">
      <c r="A12" s="407" t="s">
        <v>1043</v>
      </c>
      <c r="B12" s="92"/>
      <c r="C12" s="92"/>
      <c r="D12" s="92"/>
      <c r="E12" s="92"/>
      <c r="F12" s="92"/>
      <c r="G12" s="92"/>
      <c r="H12" s="92"/>
      <c r="I12" s="92"/>
      <c r="J12" s="519">
        <f t="shared" si="0"/>
        <v>0</v>
      </c>
    </row>
    <row r="13" spans="1:11">
      <c r="A13" s="407" t="s">
        <v>1044</v>
      </c>
      <c r="B13" s="92"/>
      <c r="C13" s="92"/>
      <c r="D13" s="92"/>
      <c r="E13" s="92"/>
      <c r="F13" s="92"/>
      <c r="G13" s="92"/>
      <c r="H13" s="92"/>
      <c r="I13" s="92"/>
      <c r="J13" s="519">
        <f t="shared" si="0"/>
        <v>0</v>
      </c>
    </row>
    <row r="14" spans="1:11">
      <c r="A14" s="407" t="s">
        <v>1045</v>
      </c>
      <c r="B14" s="92"/>
      <c r="C14" s="92"/>
      <c r="D14" s="92"/>
      <c r="E14" s="92"/>
      <c r="F14" s="92"/>
      <c r="G14" s="92"/>
      <c r="H14" s="92"/>
      <c r="I14" s="92"/>
      <c r="J14" s="519">
        <f t="shared" si="0"/>
        <v>0</v>
      </c>
    </row>
    <row r="15" spans="1:11">
      <c r="A15" s="407" t="s">
        <v>1046</v>
      </c>
      <c r="B15" s="92"/>
      <c r="C15" s="92"/>
      <c r="D15" s="92"/>
      <c r="E15" s="92"/>
      <c r="F15" s="92"/>
      <c r="G15" s="92"/>
      <c r="H15" s="92"/>
      <c r="I15" s="92"/>
      <c r="J15" s="519">
        <f t="shared" si="0"/>
        <v>0</v>
      </c>
    </row>
    <row r="16" spans="1:11" s="533" customFormat="1">
      <c r="A16" s="407" t="s">
        <v>1047</v>
      </c>
      <c r="B16" s="465">
        <f>SUM(B17:B20)</f>
        <v>0</v>
      </c>
      <c r="C16" s="465">
        <f t="shared" ref="C16:E16" si="1">SUM(C17:C20)</f>
        <v>0</v>
      </c>
      <c r="D16" s="465">
        <f t="shared" si="1"/>
        <v>0</v>
      </c>
      <c r="E16" s="465">
        <f t="shared" si="1"/>
        <v>0</v>
      </c>
      <c r="F16" s="465">
        <f>SUM(F17:F20)</f>
        <v>0</v>
      </c>
      <c r="G16" s="465">
        <f t="shared" ref="G16" si="2">SUM(G17:G20)</f>
        <v>0</v>
      </c>
      <c r="H16" s="465">
        <f t="shared" ref="H16" si="3">SUM(H17:H20)</f>
        <v>0</v>
      </c>
      <c r="I16" s="465">
        <f t="shared" ref="I16" si="4">SUM(I17:I20)</f>
        <v>0</v>
      </c>
      <c r="J16" s="519">
        <f t="shared" si="0"/>
        <v>0</v>
      </c>
    </row>
    <row r="17" spans="1:10">
      <c r="A17" s="102" t="s">
        <v>1260</v>
      </c>
      <c r="B17" s="92"/>
      <c r="C17" s="92"/>
      <c r="D17" s="92"/>
      <c r="E17" s="92"/>
      <c r="F17" s="92"/>
      <c r="G17" s="92"/>
      <c r="H17" s="92"/>
      <c r="I17" s="92"/>
      <c r="J17" s="519">
        <f t="shared" si="0"/>
        <v>0</v>
      </c>
    </row>
    <row r="18" spans="1:10">
      <c r="A18" s="102" t="s">
        <v>1261</v>
      </c>
      <c r="B18" s="92"/>
      <c r="C18" s="92"/>
      <c r="D18" s="92"/>
      <c r="E18" s="92"/>
      <c r="F18" s="92"/>
      <c r="G18" s="92"/>
      <c r="H18" s="92"/>
      <c r="I18" s="92"/>
      <c r="J18" s="519">
        <f t="shared" si="0"/>
        <v>0</v>
      </c>
    </row>
    <row r="19" spans="1:10">
      <c r="A19" s="102" t="s">
        <v>1262</v>
      </c>
      <c r="B19" s="92"/>
      <c r="C19" s="92"/>
      <c r="D19" s="92"/>
      <c r="E19" s="92"/>
      <c r="F19" s="92"/>
      <c r="G19" s="92"/>
      <c r="H19" s="92"/>
      <c r="I19" s="92"/>
      <c r="J19" s="519">
        <f t="shared" si="0"/>
        <v>0</v>
      </c>
    </row>
    <row r="20" spans="1:10">
      <c r="A20" s="102" t="s">
        <v>1259</v>
      </c>
      <c r="B20" s="92"/>
      <c r="C20" s="92"/>
      <c r="D20" s="92"/>
      <c r="E20" s="92"/>
      <c r="F20" s="92"/>
      <c r="G20" s="92"/>
      <c r="H20" s="92"/>
      <c r="I20" s="92"/>
      <c r="J20" s="519">
        <f t="shared" si="0"/>
        <v>0</v>
      </c>
    </row>
    <row r="21" spans="1:10" s="533" customFormat="1">
      <c r="A21" s="407" t="s">
        <v>1048</v>
      </c>
      <c r="B21" s="465">
        <f>SUM(B22:B23)</f>
        <v>0</v>
      </c>
      <c r="C21" s="465">
        <f t="shared" ref="C21:G21" si="5">SUM(C22:C23)</f>
        <v>0</v>
      </c>
      <c r="D21" s="465">
        <f t="shared" si="5"/>
        <v>0</v>
      </c>
      <c r="E21" s="465">
        <f t="shared" si="5"/>
        <v>0</v>
      </c>
      <c r="F21" s="465">
        <f t="shared" si="5"/>
        <v>0</v>
      </c>
      <c r="G21" s="465">
        <f t="shared" si="5"/>
        <v>0</v>
      </c>
      <c r="H21" s="465">
        <f>SUM(H22:H23)</f>
        <v>0</v>
      </c>
      <c r="I21" s="465">
        <f t="shared" ref="I21" si="6">SUM(I22:I23)</f>
        <v>0</v>
      </c>
      <c r="J21" s="519">
        <f t="shared" si="0"/>
        <v>0</v>
      </c>
    </row>
    <row r="22" spans="1:10">
      <c r="A22" s="102" t="s">
        <v>1258</v>
      </c>
      <c r="B22" s="92"/>
      <c r="C22" s="92"/>
      <c r="D22" s="92"/>
      <c r="E22" s="92"/>
      <c r="F22" s="92"/>
      <c r="G22" s="92"/>
      <c r="H22" s="92"/>
      <c r="I22" s="92"/>
      <c r="J22" s="519">
        <f t="shared" si="0"/>
        <v>0</v>
      </c>
    </row>
    <row r="23" spans="1:10">
      <c r="A23" s="102" t="s">
        <v>1257</v>
      </c>
      <c r="B23" s="92"/>
      <c r="C23" s="92"/>
      <c r="D23" s="92"/>
      <c r="E23" s="92"/>
      <c r="F23" s="92"/>
      <c r="G23" s="92"/>
      <c r="H23" s="92"/>
      <c r="I23" s="92"/>
      <c r="J23" s="519">
        <f t="shared" si="0"/>
        <v>0</v>
      </c>
    </row>
    <row r="24" spans="1:10" ht="31.5">
      <c r="A24" s="407" t="s">
        <v>1049</v>
      </c>
      <c r="B24" s="103">
        <f>SUM(B25:B28)</f>
        <v>0</v>
      </c>
      <c r="C24" s="103">
        <f t="shared" ref="C24:I24" si="7">SUM(C25:C28)</f>
        <v>0</v>
      </c>
      <c r="D24" s="103">
        <f t="shared" si="7"/>
        <v>0</v>
      </c>
      <c r="E24" s="103">
        <f t="shared" si="7"/>
        <v>0</v>
      </c>
      <c r="F24" s="103">
        <f t="shared" si="7"/>
        <v>0</v>
      </c>
      <c r="G24" s="103">
        <f t="shared" si="7"/>
        <v>0</v>
      </c>
      <c r="H24" s="103">
        <f t="shared" si="7"/>
        <v>0</v>
      </c>
      <c r="I24" s="103">
        <f t="shared" si="7"/>
        <v>0</v>
      </c>
      <c r="J24" s="519">
        <f t="shared" si="0"/>
        <v>0</v>
      </c>
    </row>
    <row r="25" spans="1:10">
      <c r="A25" s="407" t="s">
        <v>863</v>
      </c>
      <c r="B25" s="92"/>
      <c r="C25" s="92"/>
      <c r="D25" s="92"/>
      <c r="E25" s="92"/>
      <c r="F25" s="92"/>
      <c r="G25" s="92"/>
      <c r="H25" s="92"/>
      <c r="I25" s="92"/>
      <c r="J25" s="519">
        <f t="shared" si="0"/>
        <v>0</v>
      </c>
    </row>
    <row r="26" spans="1:10">
      <c r="A26" s="407" t="s">
        <v>864</v>
      </c>
      <c r="B26" s="92"/>
      <c r="C26" s="92"/>
      <c r="D26" s="92"/>
      <c r="E26" s="92"/>
      <c r="F26" s="92"/>
      <c r="G26" s="92"/>
      <c r="H26" s="92"/>
      <c r="I26" s="92"/>
      <c r="J26" s="519">
        <f t="shared" si="0"/>
        <v>0</v>
      </c>
    </row>
    <row r="27" spans="1:10" s="450" customFormat="1">
      <c r="A27" s="407" t="s">
        <v>865</v>
      </c>
      <c r="B27" s="104"/>
      <c r="C27" s="104"/>
      <c r="D27" s="104"/>
      <c r="E27" s="104"/>
      <c r="F27" s="92"/>
      <c r="G27" s="92"/>
      <c r="H27" s="92"/>
      <c r="I27" s="92"/>
      <c r="J27" s="519">
        <f t="shared" si="0"/>
        <v>0</v>
      </c>
    </row>
    <row r="28" spans="1:10">
      <c r="A28" s="407" t="s">
        <v>866</v>
      </c>
      <c r="B28" s="92"/>
      <c r="C28" s="92"/>
      <c r="D28" s="92"/>
      <c r="E28" s="92"/>
      <c r="F28" s="92"/>
      <c r="G28" s="92"/>
      <c r="H28" s="92"/>
      <c r="I28" s="92"/>
      <c r="J28" s="519">
        <f t="shared" si="0"/>
        <v>0</v>
      </c>
    </row>
    <row r="29" spans="1:10" ht="31.5">
      <c r="A29" s="407" t="s">
        <v>1050</v>
      </c>
      <c r="B29" s="92"/>
      <c r="C29" s="92"/>
      <c r="D29" s="92"/>
      <c r="E29" s="92"/>
      <c r="F29" s="92"/>
      <c r="G29" s="92"/>
      <c r="H29" s="92"/>
      <c r="I29" s="92"/>
      <c r="J29" s="519">
        <f t="shared" si="0"/>
        <v>0</v>
      </c>
    </row>
    <row r="30" spans="1:10" ht="31.5">
      <c r="A30" s="407" t="s">
        <v>1051</v>
      </c>
      <c r="B30" s="92"/>
      <c r="C30" s="92"/>
      <c r="D30" s="92"/>
      <c r="E30" s="92"/>
      <c r="F30" s="92"/>
      <c r="G30" s="92"/>
      <c r="H30" s="92"/>
      <c r="I30" s="92"/>
      <c r="J30" s="519">
        <f t="shared" si="0"/>
        <v>0</v>
      </c>
    </row>
    <row r="31" spans="1:10">
      <c r="A31" s="407" t="s">
        <v>1052</v>
      </c>
      <c r="B31" s="92"/>
      <c r="C31" s="92"/>
      <c r="D31" s="92"/>
      <c r="E31" s="92"/>
      <c r="F31" s="92"/>
      <c r="G31" s="92"/>
      <c r="H31" s="92"/>
      <c r="I31" s="92"/>
      <c r="J31" s="519">
        <f t="shared" si="0"/>
        <v>0</v>
      </c>
    </row>
    <row r="32" spans="1:10">
      <c r="A32" s="407" t="s">
        <v>1053</v>
      </c>
      <c r="B32" s="92"/>
      <c r="C32" s="92"/>
      <c r="D32" s="92"/>
      <c r="E32" s="92"/>
      <c r="F32" s="92"/>
      <c r="G32" s="92"/>
      <c r="H32" s="92"/>
      <c r="I32" s="92"/>
      <c r="J32" s="519">
        <f t="shared" si="0"/>
        <v>0</v>
      </c>
    </row>
    <row r="33" spans="1:10">
      <c r="A33" s="407" t="s">
        <v>1054</v>
      </c>
      <c r="B33" s="92"/>
      <c r="C33" s="92"/>
      <c r="D33" s="92"/>
      <c r="E33" s="92"/>
      <c r="F33" s="92"/>
      <c r="G33" s="92"/>
      <c r="H33" s="92"/>
      <c r="I33" s="92"/>
      <c r="J33" s="519">
        <f t="shared" si="0"/>
        <v>0</v>
      </c>
    </row>
    <row r="34" spans="1:10">
      <c r="A34" s="407" t="s">
        <v>1055</v>
      </c>
      <c r="B34" s="92"/>
      <c r="C34" s="92"/>
      <c r="D34" s="92"/>
      <c r="E34" s="92"/>
      <c r="F34" s="92"/>
      <c r="G34" s="92"/>
      <c r="H34" s="92"/>
      <c r="I34" s="92"/>
      <c r="J34" s="519">
        <f t="shared" si="0"/>
        <v>0</v>
      </c>
    </row>
    <row r="35" spans="1:10">
      <c r="A35" s="407" t="s">
        <v>1056</v>
      </c>
      <c r="B35" s="92"/>
      <c r="C35" s="92"/>
      <c r="D35" s="92"/>
      <c r="E35" s="92"/>
      <c r="F35" s="92"/>
      <c r="G35" s="92"/>
      <c r="H35" s="92"/>
      <c r="I35" s="92"/>
      <c r="J35" s="519">
        <f t="shared" si="0"/>
        <v>0</v>
      </c>
    </row>
    <row r="36" spans="1:10">
      <c r="A36" s="407" t="s">
        <v>1057</v>
      </c>
      <c r="B36" s="92"/>
      <c r="C36" s="92"/>
      <c r="D36" s="92"/>
      <c r="E36" s="92"/>
      <c r="F36" s="92"/>
      <c r="G36" s="92"/>
      <c r="H36" s="92"/>
      <c r="I36" s="92"/>
      <c r="J36" s="519">
        <f t="shared" si="0"/>
        <v>0</v>
      </c>
    </row>
    <row r="37" spans="1:10">
      <c r="A37" s="446" t="s">
        <v>1058</v>
      </c>
      <c r="B37" s="106">
        <f>SUM(B8,B10:B16,B21,B24,B29:B36)</f>
        <v>0</v>
      </c>
      <c r="C37" s="106">
        <f t="shared" ref="C37:G37" si="8">SUM(C8,C10:C16,C21,C24,C29:C36)</f>
        <v>0</v>
      </c>
      <c r="D37" s="106">
        <f t="shared" si="8"/>
        <v>0</v>
      </c>
      <c r="E37" s="106">
        <f t="shared" si="8"/>
        <v>0</v>
      </c>
      <c r="F37" s="106">
        <f t="shared" si="8"/>
        <v>0</v>
      </c>
      <c r="G37" s="106">
        <f t="shared" si="8"/>
        <v>0</v>
      </c>
      <c r="H37" s="106">
        <f>SUM(H8,H10:H16,H21,H24,H29:H36)</f>
        <v>0</v>
      </c>
      <c r="I37" s="106">
        <f t="shared" ref="I37" si="9">SUM(I8,I10:I16,I21,I24,I29:I36)</f>
        <v>0</v>
      </c>
      <c r="J37" s="561">
        <f t="shared" si="0"/>
        <v>0</v>
      </c>
    </row>
    <row r="38" spans="1:10">
      <c r="A38" s="719" t="s">
        <v>1080</v>
      </c>
      <c r="B38" s="541"/>
      <c r="C38" s="729" t="s">
        <v>1078</v>
      </c>
      <c r="D38" s="731"/>
      <c r="E38" s="559"/>
      <c r="F38" s="560"/>
      <c r="G38" s="729" t="s">
        <v>1076</v>
      </c>
      <c r="H38" s="731"/>
      <c r="I38" s="560"/>
      <c r="J38" s="560"/>
    </row>
  </sheetData>
  <sheetProtection algorithmName="SHA-512" hashValue="hBviU2DYTwc++5fvHkOmj0lPaxecez4byq7dvzeRGVb1PkdEqG8rF5uH2XVPgVVRijTNCJLHxeWK6DAq16Pg/w==" saltValue="Q+/twOCRPimafKyf9gJ64A==" spinCount="100000" sheet="1" objects="1" scenarios="1"/>
  <mergeCells count="10">
    <mergeCell ref="C38:D38"/>
    <mergeCell ref="G38:H38"/>
    <mergeCell ref="B1:J1"/>
    <mergeCell ref="E5:F5"/>
    <mergeCell ref="G5:H5"/>
    <mergeCell ref="I5:I6"/>
    <mergeCell ref="A5:A7"/>
    <mergeCell ref="B5:B6"/>
    <mergeCell ref="C5:D5"/>
    <mergeCell ref="J5:J6"/>
  </mergeCells>
  <phoneticPr fontId="0" type="noConversion"/>
  <printOptions horizontalCentered="1" verticalCentered="1"/>
  <pageMargins left="0.27559055118110237" right="0.27559055118110237" top="0.43307086614173229" bottom="0.51181102362204722" header="0.19685039370078741" footer="0.23622047244094491"/>
  <pageSetup paperSize="9" scale="57" orientation="landscape" horizontalDpi="300" verticalDpi="300" r:id="rId1"/>
  <headerFooter alignWithMargins="0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0" tint="-0.249977111117893"/>
    <pageSetUpPr fitToPage="1"/>
  </sheetPr>
  <dimension ref="A1:W39"/>
  <sheetViews>
    <sheetView view="pageBreakPreview" zoomScale="70" zoomScaleNormal="100" zoomScaleSheetLayoutView="70" workbookViewId="0">
      <selection activeCell="E6" sqref="E6:E7"/>
    </sheetView>
  </sheetViews>
  <sheetFormatPr defaultColWidth="9.85546875" defaultRowHeight="15.75"/>
  <cols>
    <col min="1" max="1" width="65.140625" style="5" customWidth="1"/>
    <col min="2" max="2" width="14.7109375" style="5" customWidth="1"/>
    <col min="3" max="6" width="17.28515625" style="5" customWidth="1"/>
    <col min="7" max="7" width="14.7109375" style="5" customWidth="1"/>
    <col min="8" max="8" width="16.28515625" style="5" customWidth="1"/>
    <col min="9" max="12" width="17.28515625" style="5" customWidth="1"/>
    <col min="13" max="14" width="18.7109375" style="5" customWidth="1"/>
    <col min="15" max="17" width="15.140625" style="5" customWidth="1"/>
    <col min="18" max="18" width="22" style="5" customWidth="1"/>
    <col min="19" max="19" width="21.7109375" style="5" customWidth="1"/>
    <col min="20" max="20" width="18.7109375" style="5" customWidth="1"/>
    <col min="21" max="21" width="20.140625" style="5" customWidth="1"/>
    <col min="22" max="22" width="20.85546875" style="5" customWidth="1"/>
    <col min="23" max="23" width="23.140625" style="107" customWidth="1"/>
    <col min="24" max="16384" width="9.85546875" style="5"/>
  </cols>
  <sheetData>
    <row r="1" spans="1:23" ht="20.25" customHeight="1">
      <c r="A1" s="453" t="str">
        <f>"застраховател: "&amp;Navig!B2</f>
        <v>застраховател: Наименование</v>
      </c>
      <c r="B1" s="740" t="str">
        <f>"СПРАВКА № ГО.5: ОБЩИ ДАННИ ЗА ЗАСТРАХОВАТЕЛНИЯ ПОРТФЕЙЛ КЪМ 31.12."&amp;Navig!B3&amp;" ГОДИНА."</f>
        <v>СПРАВКА № ГО.5: ОБЩИ ДАННИ ЗА ЗАСТРАХОВАТЕЛНИЯ ПОРТФЕЙЛ КЪМ 31.12.2017 ГОДИНА.</v>
      </c>
      <c r="C1" s="740"/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740"/>
      <c r="S1" s="740"/>
      <c r="T1" s="740"/>
      <c r="U1" s="740"/>
      <c r="V1" s="740"/>
      <c r="W1" s="740"/>
    </row>
    <row r="2" spans="1:23" ht="20.25" customHeight="1">
      <c r="A2" s="453"/>
      <c r="B2" s="542"/>
      <c r="C2" s="542"/>
      <c r="D2" s="542"/>
      <c r="E2" s="542"/>
      <c r="F2" s="542"/>
      <c r="G2" s="542"/>
      <c r="H2" s="542"/>
      <c r="I2" s="542"/>
      <c r="J2" s="542"/>
      <c r="K2" s="542"/>
      <c r="L2" s="542"/>
      <c r="M2" s="542"/>
      <c r="N2" s="542"/>
      <c r="O2" s="542"/>
      <c r="P2" s="542"/>
      <c r="Q2" s="542"/>
      <c r="R2" s="542"/>
      <c r="S2" s="542"/>
      <c r="T2" s="542"/>
      <c r="U2" s="542"/>
      <c r="V2" s="542"/>
      <c r="W2" s="542"/>
    </row>
    <row r="3" spans="1:23" ht="20.25" hidden="1" customHeight="1">
      <c r="A3" s="453"/>
      <c r="B3" s="542"/>
      <c r="C3" s="542"/>
      <c r="D3" s="542"/>
      <c r="E3" s="542"/>
      <c r="F3" s="542"/>
      <c r="G3" s="542"/>
      <c r="H3" s="542"/>
      <c r="I3" s="542"/>
      <c r="J3" s="542"/>
      <c r="K3" s="542"/>
      <c r="L3" s="542"/>
      <c r="M3" s="542"/>
      <c r="N3" s="542"/>
      <c r="O3" s="542"/>
      <c r="P3" s="542"/>
      <c r="Q3" s="542"/>
      <c r="R3" s="542"/>
      <c r="S3" s="542"/>
      <c r="T3" s="542"/>
      <c r="U3" s="542"/>
      <c r="V3" s="542"/>
      <c r="W3" s="542"/>
    </row>
    <row r="4" spans="1:23" s="556" customFormat="1" ht="20.25" hidden="1" customHeight="1">
      <c r="A4" s="557"/>
      <c r="B4" s="557"/>
      <c r="C4" s="557"/>
      <c r="D4" s="557"/>
      <c r="E4" s="557"/>
      <c r="F4" s="557"/>
      <c r="G4" s="557"/>
      <c r="H4" s="557"/>
      <c r="I4" s="557"/>
      <c r="J4" s="557"/>
      <c r="K4" s="557"/>
      <c r="L4" s="557"/>
      <c r="M4" s="557"/>
      <c r="N4" s="557"/>
      <c r="O4" s="557"/>
      <c r="P4" s="557"/>
      <c r="Q4" s="557"/>
      <c r="R4" s="557"/>
      <c r="S4" s="557"/>
      <c r="T4" s="558"/>
      <c r="U4" s="558"/>
      <c r="V4" s="558"/>
      <c r="W4" s="558"/>
    </row>
    <row r="5" spans="1:23" s="6" customFormat="1">
      <c r="A5" s="776" t="s">
        <v>1209</v>
      </c>
      <c r="B5" s="776" t="s">
        <v>1067</v>
      </c>
      <c r="C5" s="776"/>
      <c r="D5" s="776"/>
      <c r="E5" s="776" t="s">
        <v>295</v>
      </c>
      <c r="F5" s="776"/>
      <c r="G5" s="776" t="s">
        <v>1108</v>
      </c>
      <c r="H5" s="776"/>
      <c r="I5" s="776"/>
      <c r="J5" s="776" t="s">
        <v>324</v>
      </c>
      <c r="K5" s="776"/>
      <c r="L5" s="776"/>
      <c r="M5" s="776"/>
      <c r="N5" s="776"/>
      <c r="O5" s="776"/>
      <c r="P5" s="776"/>
      <c r="Q5" s="776"/>
      <c r="R5" s="776" t="s">
        <v>1005</v>
      </c>
      <c r="S5" s="776"/>
      <c r="T5" s="776" t="s">
        <v>1068</v>
      </c>
      <c r="U5" s="776"/>
      <c r="V5" s="777" t="s">
        <v>993</v>
      </c>
      <c r="W5" s="732" t="s">
        <v>1274</v>
      </c>
    </row>
    <row r="6" spans="1:23" ht="52.5" customHeight="1">
      <c r="A6" s="776"/>
      <c r="B6" s="776" t="s">
        <v>1109</v>
      </c>
      <c r="C6" s="776"/>
      <c r="D6" s="776" t="s">
        <v>325</v>
      </c>
      <c r="E6" s="776" t="s">
        <v>326</v>
      </c>
      <c r="F6" s="776" t="s">
        <v>327</v>
      </c>
      <c r="G6" s="776" t="s">
        <v>326</v>
      </c>
      <c r="H6" s="776"/>
      <c r="I6" s="776" t="s">
        <v>328</v>
      </c>
      <c r="J6" s="776" t="s">
        <v>329</v>
      </c>
      <c r="K6" s="776" t="s">
        <v>330</v>
      </c>
      <c r="L6" s="776" t="s">
        <v>331</v>
      </c>
      <c r="M6" s="776" t="s">
        <v>332</v>
      </c>
      <c r="N6" s="776"/>
      <c r="O6" s="776" t="s">
        <v>333</v>
      </c>
      <c r="P6" s="776"/>
      <c r="Q6" s="776"/>
      <c r="R6" s="776"/>
      <c r="S6" s="776"/>
      <c r="T6" s="776" t="s">
        <v>1070</v>
      </c>
      <c r="U6" s="776" t="s">
        <v>1231</v>
      </c>
      <c r="V6" s="778"/>
      <c r="W6" s="732"/>
    </row>
    <row r="7" spans="1:23" ht="126">
      <c r="A7" s="776"/>
      <c r="B7" s="329" t="s">
        <v>1110</v>
      </c>
      <c r="C7" s="329" t="s">
        <v>334</v>
      </c>
      <c r="D7" s="776"/>
      <c r="E7" s="776"/>
      <c r="F7" s="776"/>
      <c r="G7" s="329" t="s">
        <v>1110</v>
      </c>
      <c r="H7" s="329" t="s">
        <v>335</v>
      </c>
      <c r="I7" s="776"/>
      <c r="J7" s="776"/>
      <c r="K7" s="776"/>
      <c r="L7" s="776"/>
      <c r="M7" s="12" t="s">
        <v>336</v>
      </c>
      <c r="N7" s="12" t="s">
        <v>1232</v>
      </c>
      <c r="O7" s="329" t="s">
        <v>337</v>
      </c>
      <c r="P7" s="329" t="s">
        <v>338</v>
      </c>
      <c r="Q7" s="329" t="s">
        <v>339</v>
      </c>
      <c r="R7" s="329" t="s">
        <v>340</v>
      </c>
      <c r="S7" s="329" t="s">
        <v>1275</v>
      </c>
      <c r="T7" s="776"/>
      <c r="U7" s="776"/>
      <c r="V7" s="779"/>
      <c r="W7" s="732"/>
    </row>
    <row r="8" spans="1:23">
      <c r="A8" s="407" t="s">
        <v>1040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</row>
    <row r="9" spans="1:23" ht="47.25">
      <c r="A9" s="407" t="s">
        <v>867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</row>
    <row r="10" spans="1:23">
      <c r="A10" s="407" t="s">
        <v>1041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</row>
    <row r="11" spans="1:23" ht="31.5">
      <c r="A11" s="407" t="s">
        <v>1042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</row>
    <row r="12" spans="1:23">
      <c r="A12" s="407" t="s">
        <v>1043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</row>
    <row r="13" spans="1:23">
      <c r="A13" s="407" t="s">
        <v>1044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</row>
    <row r="14" spans="1:23">
      <c r="A14" s="407" t="s">
        <v>1045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</row>
    <row r="15" spans="1:23">
      <c r="A15" s="407" t="s">
        <v>1046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</row>
    <row r="16" spans="1:23" s="526" customFormat="1">
      <c r="A16" s="407" t="s">
        <v>1047</v>
      </c>
      <c r="B16" s="465">
        <f>SUM(B17:B20)</f>
        <v>0</v>
      </c>
      <c r="C16" s="465">
        <f t="shared" ref="C16:H16" si="0">SUM(C17:C20)</f>
        <v>0</v>
      </c>
      <c r="D16" s="465">
        <f t="shared" si="0"/>
        <v>0</v>
      </c>
      <c r="E16" s="465">
        <f t="shared" si="0"/>
        <v>0</v>
      </c>
      <c r="F16" s="465">
        <f t="shared" si="0"/>
        <v>0</v>
      </c>
      <c r="G16" s="465">
        <f t="shared" si="0"/>
        <v>0</v>
      </c>
      <c r="H16" s="465">
        <f t="shared" si="0"/>
        <v>0</v>
      </c>
      <c r="I16" s="465">
        <f t="shared" ref="I16" si="1">SUM(I17:I20)</f>
        <v>0</v>
      </c>
      <c r="J16" s="465">
        <f t="shared" ref="J16" si="2">SUM(J17:J20)</f>
        <v>0</v>
      </c>
      <c r="K16" s="465">
        <f t="shared" ref="K16" si="3">SUM(K17:K20)</f>
        <v>0</v>
      </c>
      <c r="L16" s="465">
        <f t="shared" ref="L16" si="4">SUM(L17:L20)</f>
        <v>0</v>
      </c>
      <c r="M16" s="465">
        <f t="shared" ref="M16:N16" si="5">SUM(M17:M20)</f>
        <v>0</v>
      </c>
      <c r="N16" s="465">
        <f t="shared" si="5"/>
        <v>0</v>
      </c>
      <c r="O16" s="465">
        <f t="shared" ref="O16" si="6">SUM(O17:O20)</f>
        <v>0</v>
      </c>
      <c r="P16" s="465">
        <f t="shared" ref="P16" si="7">SUM(P17:P20)</f>
        <v>0</v>
      </c>
      <c r="Q16" s="465">
        <f t="shared" ref="Q16" si="8">SUM(Q17:Q20)</f>
        <v>0</v>
      </c>
      <c r="R16" s="465">
        <f t="shared" ref="R16" si="9">SUM(R17:R20)</f>
        <v>0</v>
      </c>
      <c r="S16" s="465">
        <f t="shared" ref="S16:T16" si="10">SUM(S17:S20)</f>
        <v>0</v>
      </c>
      <c r="T16" s="465">
        <f t="shared" si="10"/>
        <v>0</v>
      </c>
      <c r="U16" s="465">
        <f t="shared" ref="U16" si="11">SUM(U17:U20)</f>
        <v>0</v>
      </c>
      <c r="V16" s="465">
        <f t="shared" ref="V16" si="12">SUM(V17:V20)</f>
        <v>0</v>
      </c>
      <c r="W16" s="465">
        <f t="shared" ref="W16" si="13">SUM(W17:W20)</f>
        <v>0</v>
      </c>
    </row>
    <row r="17" spans="1:23">
      <c r="A17" s="102" t="s">
        <v>1260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</row>
    <row r="18" spans="1:23">
      <c r="A18" s="102" t="s">
        <v>1261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</row>
    <row r="19" spans="1:23">
      <c r="A19" s="102" t="s">
        <v>1262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</row>
    <row r="20" spans="1:23">
      <c r="A20" s="102" t="s">
        <v>1259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</row>
    <row r="21" spans="1:23" s="526" customFormat="1">
      <c r="A21" s="407" t="s">
        <v>1048</v>
      </c>
      <c r="B21" s="465">
        <f>SUM(B22:B23)</f>
        <v>0</v>
      </c>
      <c r="C21" s="465">
        <f t="shared" ref="C21:H21" si="14">SUM(C22:C23)</f>
        <v>0</v>
      </c>
      <c r="D21" s="465">
        <f t="shared" si="14"/>
        <v>0</v>
      </c>
      <c r="E21" s="465">
        <f t="shared" si="14"/>
        <v>0</v>
      </c>
      <c r="F21" s="465">
        <f t="shared" si="14"/>
        <v>0</v>
      </c>
      <c r="G21" s="465">
        <f t="shared" si="14"/>
        <v>0</v>
      </c>
      <c r="H21" s="465">
        <f t="shared" si="14"/>
        <v>0</v>
      </c>
      <c r="I21" s="465">
        <f t="shared" ref="I21" si="15">SUM(I22:I23)</f>
        <v>0</v>
      </c>
      <c r="J21" s="465">
        <f t="shared" ref="J21" si="16">SUM(J22:J23)</f>
        <v>0</v>
      </c>
      <c r="K21" s="465">
        <f t="shared" ref="K21" si="17">SUM(K22:K23)</f>
        <v>0</v>
      </c>
      <c r="L21" s="465">
        <f t="shared" ref="L21" si="18">SUM(L22:L23)</f>
        <v>0</v>
      </c>
      <c r="M21" s="465">
        <f t="shared" ref="M21:N21" si="19">SUM(M22:M23)</f>
        <v>0</v>
      </c>
      <c r="N21" s="465">
        <f t="shared" si="19"/>
        <v>0</v>
      </c>
      <c r="O21" s="465">
        <f t="shared" ref="O21" si="20">SUM(O22:O23)</f>
        <v>0</v>
      </c>
      <c r="P21" s="465">
        <f t="shared" ref="P21" si="21">SUM(P22:P23)</f>
        <v>0</v>
      </c>
      <c r="Q21" s="465">
        <f t="shared" ref="Q21" si="22">SUM(Q22:Q23)</f>
        <v>0</v>
      </c>
      <c r="R21" s="465">
        <f t="shared" ref="R21" si="23">SUM(R22:R23)</f>
        <v>0</v>
      </c>
      <c r="S21" s="465">
        <f t="shared" ref="S21:T21" si="24">SUM(S22:S23)</f>
        <v>0</v>
      </c>
      <c r="T21" s="465">
        <f t="shared" si="24"/>
        <v>0</v>
      </c>
      <c r="U21" s="465">
        <f t="shared" ref="U21" si="25">SUM(U22:U23)</f>
        <v>0</v>
      </c>
      <c r="V21" s="465">
        <f t="shared" ref="V21" si="26">SUM(V22:V23)</f>
        <v>0</v>
      </c>
      <c r="W21" s="465">
        <f t="shared" ref="W21" si="27">SUM(W22:W23)</f>
        <v>0</v>
      </c>
    </row>
    <row r="22" spans="1:23">
      <c r="A22" s="102" t="s">
        <v>1258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</row>
    <row r="23" spans="1:23">
      <c r="A23" s="102" t="s">
        <v>1257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</row>
    <row r="24" spans="1:23" s="526" customFormat="1" ht="31.5">
      <c r="A24" s="407" t="s">
        <v>1049</v>
      </c>
      <c r="B24" s="103">
        <f>SUM(B25:B28)</f>
        <v>0</v>
      </c>
      <c r="C24" s="103">
        <f t="shared" ref="C24:H24" si="28">SUM(C25:C28)</f>
        <v>0</v>
      </c>
      <c r="D24" s="103">
        <f t="shared" si="28"/>
        <v>0</v>
      </c>
      <c r="E24" s="103">
        <f t="shared" si="28"/>
        <v>0</v>
      </c>
      <c r="F24" s="103">
        <f t="shared" si="28"/>
        <v>0</v>
      </c>
      <c r="G24" s="103">
        <f t="shared" si="28"/>
        <v>0</v>
      </c>
      <c r="H24" s="103">
        <f t="shared" si="28"/>
        <v>0</v>
      </c>
      <c r="I24" s="103">
        <f t="shared" ref="I24" si="29">SUM(I25:I28)</f>
        <v>0</v>
      </c>
      <c r="J24" s="103">
        <f t="shared" ref="J24" si="30">SUM(J25:J28)</f>
        <v>0</v>
      </c>
      <c r="K24" s="103">
        <f t="shared" ref="K24" si="31">SUM(K25:K28)</f>
        <v>0</v>
      </c>
      <c r="L24" s="103">
        <f t="shared" ref="L24" si="32">SUM(L25:L28)</f>
        <v>0</v>
      </c>
      <c r="M24" s="103">
        <f t="shared" ref="M24:N24" si="33">SUM(M25:M28)</f>
        <v>0</v>
      </c>
      <c r="N24" s="103">
        <f t="shared" si="33"/>
        <v>0</v>
      </c>
      <c r="O24" s="103">
        <f t="shared" ref="O24" si="34">SUM(O25:O28)</f>
        <v>0</v>
      </c>
      <c r="P24" s="103">
        <f t="shared" ref="P24" si="35">SUM(P25:P28)</f>
        <v>0</v>
      </c>
      <c r="Q24" s="103">
        <f t="shared" ref="Q24" si="36">SUM(Q25:Q28)</f>
        <v>0</v>
      </c>
      <c r="R24" s="103">
        <f t="shared" ref="R24" si="37">SUM(R25:R28)</f>
        <v>0</v>
      </c>
      <c r="S24" s="103">
        <f t="shared" ref="S24:T24" si="38">SUM(S25:S28)</f>
        <v>0</v>
      </c>
      <c r="T24" s="103">
        <f t="shared" si="38"/>
        <v>0</v>
      </c>
      <c r="U24" s="103">
        <f t="shared" ref="U24" si="39">SUM(U25:U28)</f>
        <v>0</v>
      </c>
      <c r="V24" s="103">
        <f t="shared" ref="V24" si="40">SUM(V25:V28)</f>
        <v>0</v>
      </c>
      <c r="W24" s="103">
        <f t="shared" ref="W24" si="41">SUM(W25:W28)</f>
        <v>0</v>
      </c>
    </row>
    <row r="25" spans="1:23">
      <c r="A25" s="407" t="s">
        <v>863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</row>
    <row r="26" spans="1:23">
      <c r="A26" s="407" t="s">
        <v>864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</row>
    <row r="27" spans="1:23" s="450" customFormat="1">
      <c r="A27" s="407" t="s">
        <v>865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</row>
    <row r="28" spans="1:23">
      <c r="A28" s="407" t="s">
        <v>866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</row>
    <row r="29" spans="1:23" ht="31.5">
      <c r="A29" s="407" t="s">
        <v>1050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</row>
    <row r="30" spans="1:23" ht="31.5">
      <c r="A30" s="407" t="s">
        <v>1051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</row>
    <row r="31" spans="1:23" ht="31.5">
      <c r="A31" s="407" t="s">
        <v>1052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</row>
    <row r="32" spans="1:23">
      <c r="A32" s="407" t="s">
        <v>1053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</row>
    <row r="33" spans="1:23">
      <c r="A33" s="407" t="s">
        <v>1054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</row>
    <row r="34" spans="1:23">
      <c r="A34" s="407" t="s">
        <v>1055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</row>
    <row r="35" spans="1:23">
      <c r="A35" s="407" t="s">
        <v>1056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</row>
    <row r="36" spans="1:23">
      <c r="A36" s="407" t="s">
        <v>1057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</row>
    <row r="37" spans="1:23">
      <c r="A37" s="105" t="s">
        <v>1058</v>
      </c>
      <c r="B37" s="106">
        <f>SUM(B8,B10:B16,B21,B24,B29:B36)</f>
        <v>0</v>
      </c>
      <c r="C37" s="106">
        <f t="shared" ref="C37:H37" si="42">SUM(C8,C10:C16,C21,C24,C29:C36)</f>
        <v>0</v>
      </c>
      <c r="D37" s="106">
        <f t="shared" si="42"/>
        <v>0</v>
      </c>
      <c r="E37" s="106">
        <f t="shared" si="42"/>
        <v>0</v>
      </c>
      <c r="F37" s="106">
        <f t="shared" si="42"/>
        <v>0</v>
      </c>
      <c r="G37" s="106">
        <f t="shared" si="42"/>
        <v>0</v>
      </c>
      <c r="H37" s="106">
        <f t="shared" si="42"/>
        <v>0</v>
      </c>
      <c r="I37" s="106">
        <f t="shared" ref="I37" si="43">SUM(I8,I10:I16,I21,I24,I29:I36)</f>
        <v>0</v>
      </c>
      <c r="J37" s="106">
        <f t="shared" ref="J37" si="44">SUM(J8,J10:J16,J21,J24,J29:J36)</f>
        <v>0</v>
      </c>
      <c r="K37" s="106">
        <f t="shared" ref="K37" si="45">SUM(K8,K10:K16,K21,K24,K29:K36)</f>
        <v>0</v>
      </c>
      <c r="L37" s="106">
        <f t="shared" ref="L37" si="46">SUM(L8,L10:L16,L21,L24,L29:L36)</f>
        <v>0</v>
      </c>
      <c r="M37" s="106">
        <f t="shared" ref="M37:N37" si="47">SUM(M8,M10:M16,M21,M24,M29:M36)</f>
        <v>0</v>
      </c>
      <c r="N37" s="106">
        <f t="shared" si="47"/>
        <v>0</v>
      </c>
      <c r="O37" s="106">
        <f t="shared" ref="O37" si="48">SUM(O8,O10:O16,O21,O24,O29:O36)</f>
        <v>0</v>
      </c>
      <c r="P37" s="106">
        <f t="shared" ref="P37" si="49">SUM(P8,P10:P16,P21,P24,P29:P36)</f>
        <v>0</v>
      </c>
      <c r="Q37" s="106">
        <f t="shared" ref="Q37" si="50">SUM(Q8,Q10:Q16,Q21,Q24,Q29:Q36)</f>
        <v>0</v>
      </c>
      <c r="R37" s="106">
        <f t="shared" ref="R37" si="51">SUM(R8,R10:R16,R21,R24,R29:R36)</f>
        <v>0</v>
      </c>
      <c r="S37" s="106">
        <f t="shared" ref="S37:T37" si="52">SUM(S8,S10:S16,S21,S24,S29:S36)</f>
        <v>0</v>
      </c>
      <c r="T37" s="106">
        <f t="shared" si="52"/>
        <v>0</v>
      </c>
      <c r="U37" s="106">
        <f t="shared" ref="U37" si="53">SUM(U8,U10:U16,U21,U24,U29:U36)</f>
        <v>0</v>
      </c>
      <c r="V37" s="106">
        <f t="shared" ref="V37" si="54">SUM(V8,V10:V16,V21,V24,V29:V36)</f>
        <v>0</v>
      </c>
      <c r="W37" s="106">
        <f t="shared" ref="W37" si="55">SUM(W8,W10:W16,W21,W24,W29:W36)</f>
        <v>0</v>
      </c>
    </row>
    <row r="38" spans="1:23">
      <c r="A38" s="780" t="s">
        <v>1302</v>
      </c>
      <c r="B38" s="780"/>
      <c r="C38" s="780"/>
      <c r="D38" s="780"/>
      <c r="E38" s="780"/>
      <c r="F38" s="780"/>
      <c r="G38" s="780"/>
      <c r="H38" s="780"/>
      <c r="I38" s="780"/>
      <c r="J38" s="780"/>
      <c r="K38" s="780"/>
      <c r="L38" s="780"/>
      <c r="M38" s="780"/>
      <c r="N38" s="780"/>
      <c r="O38" s="780"/>
      <c r="P38" s="780"/>
      <c r="Q38" s="780"/>
      <c r="R38" s="780"/>
      <c r="S38" s="780"/>
      <c r="T38" s="780"/>
      <c r="U38" s="780"/>
      <c r="V38" s="780"/>
      <c r="W38" s="780"/>
    </row>
    <row r="39" spans="1:23" ht="21.75" customHeight="1">
      <c r="A39" s="719" t="s">
        <v>1077</v>
      </c>
      <c r="B39" s="452"/>
      <c r="C39" s="452"/>
      <c r="D39" s="729" t="s">
        <v>1078</v>
      </c>
      <c r="E39" s="730"/>
      <c r="F39" s="731"/>
      <c r="G39" s="451"/>
      <c r="H39" s="85"/>
      <c r="I39" s="85"/>
      <c r="J39" s="85"/>
      <c r="K39" s="85"/>
      <c r="L39" s="85"/>
      <c r="M39" s="756" t="s">
        <v>1076</v>
      </c>
      <c r="N39" s="757"/>
      <c r="O39" s="757"/>
      <c r="P39" s="111"/>
      <c r="Q39" s="555"/>
      <c r="R39" s="555"/>
      <c r="S39" s="555"/>
      <c r="T39" s="553"/>
      <c r="U39" s="553"/>
      <c r="V39" s="553"/>
      <c r="W39" s="554"/>
    </row>
  </sheetData>
  <sheetProtection algorithmName="SHA-512" hashValue="DVcRuvgy+N+KqypH8TIKbm47Dq7/K9JcJ7uELQW5UFmsx1JqaPKxwH1sTy/IUziSkIkeOIFzByfETcezp47BcQ==" saltValue="de4KxPgUUoBB3P5fZN+0FA==" spinCount="100000" sheet="1" objects="1" scenarios="1"/>
  <mergeCells count="26">
    <mergeCell ref="B1:W1"/>
    <mergeCell ref="A38:W38"/>
    <mergeCell ref="J6:J7"/>
    <mergeCell ref="J5:Q5"/>
    <mergeCell ref="O6:Q6"/>
    <mergeCell ref="T5:U5"/>
    <mergeCell ref="T6:T7"/>
    <mergeCell ref="E5:F5"/>
    <mergeCell ref="E6:E7"/>
    <mergeCell ref="F6:F7"/>
    <mergeCell ref="B5:D5"/>
    <mergeCell ref="A5:A7"/>
    <mergeCell ref="D6:D7"/>
    <mergeCell ref="W5:W7"/>
    <mergeCell ref="G5:I5"/>
    <mergeCell ref="G6:H6"/>
    <mergeCell ref="B6:C6"/>
    <mergeCell ref="K6:K7"/>
    <mergeCell ref="L6:L7"/>
    <mergeCell ref="I6:I7"/>
    <mergeCell ref="M6:N6"/>
    <mergeCell ref="D39:F39"/>
    <mergeCell ref="M39:O39"/>
    <mergeCell ref="R5:S6"/>
    <mergeCell ref="V5:V7"/>
    <mergeCell ref="U6:U7"/>
  </mergeCells>
  <phoneticPr fontId="0" type="noConversion"/>
  <printOptions horizontalCentered="1" verticalCentered="1"/>
  <pageMargins left="0.27559055118110237" right="0.27559055118110237" top="0.43307086614173229" bottom="0.51181102362204722" header="0.19685039370078741" footer="0.23622047244094491"/>
  <pageSetup paperSize="9" scale="31" orientation="landscape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37</vt:i4>
      </vt:variant>
      <vt:variant>
        <vt:lpstr>Named Ranges</vt:lpstr>
      </vt:variant>
      <vt:variant>
        <vt:i4>36</vt:i4>
      </vt:variant>
    </vt:vector>
  </HeadingPairs>
  <TitlesOfParts>
    <vt:vector size="73" baseType="lpstr">
      <vt:lpstr>Navig</vt:lpstr>
      <vt:lpstr>ГО.1.1</vt:lpstr>
      <vt:lpstr>ГО.1.2</vt:lpstr>
      <vt:lpstr>ГО.1.3.Б</vt:lpstr>
      <vt:lpstr>ГО.1.4.Б</vt:lpstr>
      <vt:lpstr>ГО.2</vt:lpstr>
      <vt:lpstr>ГО.3</vt:lpstr>
      <vt:lpstr>ГО.4</vt:lpstr>
      <vt:lpstr>ГО.5</vt:lpstr>
      <vt:lpstr>ГО.6</vt:lpstr>
      <vt:lpstr>ГО.7</vt:lpstr>
      <vt:lpstr>ГО.7.1</vt:lpstr>
      <vt:lpstr>ГО.7.2</vt:lpstr>
      <vt:lpstr>ГО.7.3</vt:lpstr>
      <vt:lpstr>ГО.8</vt:lpstr>
      <vt:lpstr>ПР.1</vt:lpstr>
      <vt:lpstr>ПР.2</vt:lpstr>
      <vt:lpstr>ГО.9</vt:lpstr>
      <vt:lpstr>ГО.10</vt:lpstr>
      <vt:lpstr>ГО.11</vt:lpstr>
      <vt:lpstr>ГО.12.1</vt:lpstr>
      <vt:lpstr>ГО.12.2</vt:lpstr>
      <vt:lpstr>ГО.13</vt:lpstr>
      <vt:lpstr>ГО.14</vt:lpstr>
      <vt:lpstr>ГО.15</vt:lpstr>
      <vt:lpstr>ГО.16</vt:lpstr>
      <vt:lpstr>ГО. 17</vt:lpstr>
      <vt:lpstr>ГО.18</vt:lpstr>
      <vt:lpstr>ГО.19</vt:lpstr>
      <vt:lpstr>ГО.20</vt:lpstr>
      <vt:lpstr>ГО.21</vt:lpstr>
      <vt:lpstr>ГО.22</vt:lpstr>
      <vt:lpstr>ГО.23</vt:lpstr>
      <vt:lpstr>Видове застраховки</vt:lpstr>
      <vt:lpstr>Списък с банки</vt:lpstr>
      <vt:lpstr>Списък с валути</vt:lpstr>
      <vt:lpstr>Държави по ЕИП</vt:lpstr>
      <vt:lpstr>banka</vt:lpstr>
      <vt:lpstr>dargava</vt:lpstr>
      <vt:lpstr>ГО.1.1!Print_Area</vt:lpstr>
      <vt:lpstr>ГО.1.2!Print_Area</vt:lpstr>
      <vt:lpstr>ГО.1.3.Б!Print_Area</vt:lpstr>
      <vt:lpstr>ГО.1.4.Б!Print_Area</vt:lpstr>
      <vt:lpstr>ГО.10!Print_Area</vt:lpstr>
      <vt:lpstr>ГО.11!Print_Area</vt:lpstr>
      <vt:lpstr>ГО.12.1!Print_Area</vt:lpstr>
      <vt:lpstr>ГО.13!Print_Area</vt:lpstr>
      <vt:lpstr>ГО.14!Print_Area</vt:lpstr>
      <vt:lpstr>ГО.15!Print_Area</vt:lpstr>
      <vt:lpstr>ГО.18!Print_Area</vt:lpstr>
      <vt:lpstr>ГО.19!Print_Area</vt:lpstr>
      <vt:lpstr>ГО.2!Print_Area</vt:lpstr>
      <vt:lpstr>ГО.21!Print_Area</vt:lpstr>
      <vt:lpstr>ГО.22!Print_Area</vt:lpstr>
      <vt:lpstr>ГО.23!Print_Area</vt:lpstr>
      <vt:lpstr>ГО.3!Print_Area</vt:lpstr>
      <vt:lpstr>ГО.4!Print_Area</vt:lpstr>
      <vt:lpstr>ГО.5!Print_Area</vt:lpstr>
      <vt:lpstr>ГО.6!Print_Area</vt:lpstr>
      <vt:lpstr>ГО.7!Print_Area</vt:lpstr>
      <vt:lpstr>ГО.7.1!Print_Area</vt:lpstr>
      <vt:lpstr>ГО.7.2!Print_Area</vt:lpstr>
      <vt:lpstr>ГО.7.3!Print_Area</vt:lpstr>
      <vt:lpstr>ГО.8!Print_Area</vt:lpstr>
      <vt:lpstr>ГО.9!Print_Area</vt:lpstr>
      <vt:lpstr>ПР.1!Print_Area</vt:lpstr>
      <vt:lpstr>ПР.2!Print_Area</vt:lpstr>
      <vt:lpstr>ГО.1.1!Print_Titles</vt:lpstr>
      <vt:lpstr>ГО.19!Print_Titles</vt:lpstr>
      <vt:lpstr>ГО.20!Print_Titles</vt:lpstr>
      <vt:lpstr>ГО.6!Print_Titles</vt:lpstr>
      <vt:lpstr>typeins</vt:lpstr>
      <vt:lpstr>valuti</vt:lpstr>
    </vt:vector>
  </TitlesOfParts>
  <Company>Kontrax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Denov</dc:creator>
  <cp:lastModifiedBy>Mircho Stoyanov</cp:lastModifiedBy>
  <cp:lastPrinted>2017-11-03T12:38:34Z</cp:lastPrinted>
  <dcterms:created xsi:type="dcterms:W3CDTF">2002-03-05T12:07:18Z</dcterms:created>
  <dcterms:modified xsi:type="dcterms:W3CDTF">2020-02-27T10:14:11Z</dcterms:modified>
</cp:coreProperties>
</file>