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I22" i="1" s="1"/>
  <c r="I64" i="1" s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H25" i="1" s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K66" i="1"/>
  <c r="K65" i="1" s="1"/>
  <c r="J64" i="1"/>
  <c r="H65" i="1"/>
  <c r="H105" i="1"/>
  <c r="G66" i="1"/>
  <c r="M65" i="1"/>
  <c r="G22" i="1"/>
  <c r="G64" i="1" s="1"/>
  <c r="E66" i="1"/>
  <c r="J66" i="1"/>
  <c r="E22" i="1"/>
  <c r="E64" i="1" s="1"/>
  <c r="I66" i="1"/>
  <c r="I105" i="1" s="1"/>
  <c r="I65" i="1"/>
  <c r="F87" i="1"/>
  <c r="F86" i="1" s="1"/>
  <c r="F78" i="1"/>
  <c r="F77" i="1" s="1"/>
  <c r="F57" i="1"/>
  <c r="F56" i="1" s="1"/>
  <c r="F41" i="1"/>
  <c r="F69" i="1"/>
  <c r="F68" i="1" s="1"/>
  <c r="F40" i="1"/>
  <c r="F39" i="1" s="1"/>
  <c r="F38" i="1" s="1"/>
  <c r="F26" i="1"/>
  <c r="F25" i="1" s="1"/>
  <c r="F23" i="1"/>
  <c r="F66" i="1" l="1"/>
  <c r="E65" i="1"/>
  <c r="E105" i="1"/>
  <c r="G105" i="1"/>
  <c r="G65" i="1"/>
  <c r="F22" i="1"/>
  <c r="F64" i="1" s="1"/>
  <c r="J65" i="1"/>
  <c r="J105" i="1"/>
  <c r="F105" i="1" l="1"/>
  <c r="F65" i="1"/>
  <c r="B105" i="1" s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<sst xmlns="http://schemas.openxmlformats.org/spreadsheetml/2006/main" count="247" uniqueCount="175">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</sst>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12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43830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18470000</v>
          </cell>
          <cell r="G90">
            <v>17941907</v>
          </cell>
          <cell r="H90">
            <v>0</v>
          </cell>
          <cell r="I90">
            <v>61186</v>
          </cell>
          <cell r="J90">
            <v>17280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2300000</v>
          </cell>
          <cell r="G108">
            <v>3425128</v>
          </cell>
          <cell r="H108">
            <v>0</v>
          </cell>
          <cell r="I108">
            <v>848</v>
          </cell>
          <cell r="J108">
            <v>215558</v>
          </cell>
        </row>
        <row r="112">
          <cell r="E112">
            <v>0</v>
          </cell>
          <cell r="G112">
            <v>6244</v>
          </cell>
          <cell r="H112">
            <v>0</v>
          </cell>
          <cell r="I112">
            <v>0</v>
          </cell>
          <cell r="J112">
            <v>-232838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10081710</v>
          </cell>
          <cell r="G187">
            <v>8194202</v>
          </cell>
          <cell r="H187">
            <v>0</v>
          </cell>
          <cell r="I187">
            <v>-955</v>
          </cell>
          <cell r="J187">
            <v>1887637</v>
          </cell>
        </row>
        <row r="190">
          <cell r="E190">
            <v>720490</v>
          </cell>
          <cell r="G190">
            <v>633516</v>
          </cell>
          <cell r="H190">
            <v>0</v>
          </cell>
          <cell r="I190">
            <v>1194</v>
          </cell>
          <cell r="J190">
            <v>74190</v>
          </cell>
        </row>
        <row r="196">
          <cell r="E196">
            <v>1372000</v>
          </cell>
          <cell r="G196">
            <v>0</v>
          </cell>
          <cell r="H196">
            <v>0</v>
          </cell>
          <cell r="I196">
            <v>0</v>
          </cell>
          <cell r="J196">
            <v>1370769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2607000</v>
          </cell>
          <cell r="G205">
            <v>1898519</v>
          </cell>
          <cell r="H205">
            <v>14560</v>
          </cell>
          <cell r="I205">
            <v>215876</v>
          </cell>
          <cell r="J205">
            <v>0</v>
          </cell>
        </row>
        <row r="223">
          <cell r="E223">
            <v>44000</v>
          </cell>
          <cell r="G223">
            <v>40560</v>
          </cell>
          <cell r="H223">
            <v>0</v>
          </cell>
          <cell r="I223">
            <v>2430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2820200</v>
          </cell>
          <cell r="G271">
            <v>2743429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10000</v>
          </cell>
          <cell r="G275">
            <v>9730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343000</v>
          </cell>
          <cell r="G276">
            <v>288416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471600</v>
          </cell>
          <cell r="G284">
            <v>351983</v>
          </cell>
          <cell r="H284">
            <v>959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-2300000</v>
          </cell>
          <cell r="G375">
            <v>-7012151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3304275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-27590</v>
          </cell>
          <cell r="H544">
            <v>0</v>
          </cell>
          <cell r="I544">
            <v>461</v>
          </cell>
          <cell r="J544">
            <v>28321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213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-1827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-173183</v>
          </cell>
          <cell r="H591">
            <v>17133</v>
          </cell>
          <cell r="I591">
            <v>156050</v>
          </cell>
          <cell r="J591">
            <v>0</v>
          </cell>
        </row>
        <row r="594">
          <cell r="E594">
            <v>0</v>
          </cell>
          <cell r="G594">
            <v>-5867</v>
          </cell>
          <cell r="H594">
            <v>5867</v>
          </cell>
          <cell r="J594">
            <v>0</v>
          </cell>
        </row>
        <row r="605">
          <cell r="B605">
            <v>43837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6" sqref="B6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43830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20770000</v>
      </c>
      <c r="F22" s="358">
        <f>+F23+F25+F36+F37</f>
        <v>21435313</v>
      </c>
      <c r="G22" s="357">
        <f>+G23+G25+G36+G37</f>
        <v>21373279</v>
      </c>
      <c r="H22" s="356">
        <f>+H23+H25+H36+H37</f>
        <v>0</v>
      </c>
      <c r="I22" s="356">
        <f>+I23+I25+I36+I37</f>
        <v>62034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20770000</v>
      </c>
      <c r="F25" s="344">
        <f>+F26+F30+F31+F32+F33</f>
        <v>21435313</v>
      </c>
      <c r="G25" s="343">
        <f>+G26+G30+G31+G32+G33</f>
        <v>21373279</v>
      </c>
      <c r="H25" s="342">
        <f>+H26+H30+H31+H32+H33</f>
        <v>0</v>
      </c>
      <c r="I25" s="342">
        <f>+I26+I30+I31+I32+I33</f>
        <v>62034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18470000</v>
      </c>
      <c r="F30" s="310">
        <f>+G30+H30+I30+J30</f>
        <v>18020373</v>
      </c>
      <c r="G30" s="231">
        <f>[1]OTCHET!G90+[1]OTCHET!G93+[1]OTCHET!G94</f>
        <v>17941907</v>
      </c>
      <c r="H30" s="230">
        <f>[1]OTCHET!H90+[1]OTCHET!H93+[1]OTCHET!H94</f>
        <v>0</v>
      </c>
      <c r="I30" s="230">
        <f>[1]OTCHET!I90+[1]OTCHET!I93+[1]OTCHET!I94</f>
        <v>61186</v>
      </c>
      <c r="J30" s="229">
        <f>[1]OTCHET!J90+[1]OTCHET!J93+[1]OTCHET!J94</f>
        <v>17280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2300000</v>
      </c>
      <c r="F31" s="85">
        <f>+G31+H31+I31+J31</f>
        <v>3641534</v>
      </c>
      <c r="G31" s="84">
        <f>[1]OTCHET!G108</f>
        <v>3425128</v>
      </c>
      <c r="H31" s="83">
        <f>[1]OTCHET!H108</f>
        <v>0</v>
      </c>
      <c r="I31" s="83">
        <f>[1]OTCHET!I108</f>
        <v>848</v>
      </c>
      <c r="J31" s="82">
        <f>[1]OTCHET!J108</f>
        <v>215558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-226594</v>
      </c>
      <c r="G32" s="84">
        <f>[1]OTCHET!G112+[1]OTCHET!G121+[1]OTCHET!G137+[1]OTCHET!G138</f>
        <v>6244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-232838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18470000</v>
      </c>
      <c r="F38" s="278">
        <f>F39+F43+F44+F46+SUM(F48:F52)+F55</f>
        <v>17727015</v>
      </c>
      <c r="G38" s="277">
        <f>G39+G43+G44+G46+SUM(G48:G52)+G55</f>
        <v>14160355</v>
      </c>
      <c r="H38" s="276">
        <f>H39+H43+H44+H46+SUM(H48:H52)+H55</f>
        <v>15519</v>
      </c>
      <c r="I38" s="276">
        <f>I39+I43+I44+I46+SUM(I48:I52)+I55</f>
        <v>218545</v>
      </c>
      <c r="J38" s="275">
        <f>J39+J43+J44+J46+SUM(J48:J52)+J55</f>
        <v>3332596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12174200</v>
      </c>
      <c r="F39" s="270">
        <f>SUM(F40:F42)</f>
        <v>12160553</v>
      </c>
      <c r="G39" s="269">
        <f>SUM(G40:G42)</f>
        <v>8827718</v>
      </c>
      <c r="H39" s="268">
        <f>SUM(H40:H42)</f>
        <v>0</v>
      </c>
      <c r="I39" s="268">
        <f>SUM(I40:I42)</f>
        <v>239</v>
      </c>
      <c r="J39" s="267">
        <f>SUM(J40:J42)</f>
        <v>3332596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10081710</v>
      </c>
      <c r="F40" s="262">
        <f>+G40+H40+I40+J40</f>
        <v>10080884</v>
      </c>
      <c r="G40" s="261">
        <f>[1]OTCHET!G187</f>
        <v>8194202</v>
      </c>
      <c r="H40" s="260">
        <f>[1]OTCHET!H187</f>
        <v>0</v>
      </c>
      <c r="I40" s="260">
        <f>[1]OTCHET!I187</f>
        <v>-955</v>
      </c>
      <c r="J40" s="259">
        <f>[1]OTCHET!J187</f>
        <v>1887637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720490</v>
      </c>
      <c r="F41" s="254">
        <f>+G41+H41+I41+J41</f>
        <v>708900</v>
      </c>
      <c r="G41" s="253">
        <f>[1]OTCHET!G190</f>
        <v>633516</v>
      </c>
      <c r="H41" s="252">
        <f>[1]OTCHET!H190</f>
        <v>0</v>
      </c>
      <c r="I41" s="252">
        <f>[1]OTCHET!I190</f>
        <v>1194</v>
      </c>
      <c r="J41" s="251">
        <f>[1]OTCHET!J190</f>
        <v>74190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1372000</v>
      </c>
      <c r="F42" s="247">
        <f>+G42+H42+I42+J42</f>
        <v>1370769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1370769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5471200</v>
      </c>
      <c r="F43" s="243">
        <f>+G43+H43+I43+J43</f>
        <v>4915374</v>
      </c>
      <c r="G43" s="242">
        <f>+[1]OTCHET!G205+[1]OTCHET!G223+[1]OTCHET!G271</f>
        <v>4682508</v>
      </c>
      <c r="H43" s="241">
        <f>+[1]OTCHET!H205+[1]OTCHET!H223+[1]OTCHET!H271</f>
        <v>14560</v>
      </c>
      <c r="I43" s="241">
        <f>+[1]OTCHET!I205+[1]OTCHET!I223+[1]OTCHET!I271</f>
        <v>218306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824600</v>
      </c>
      <c r="F49" s="85">
        <f>+G49+H49+I49+J49</f>
        <v>651088</v>
      </c>
      <c r="G49" s="84">
        <f>[1]OTCHET!G275+[1]OTCHET!G276+[1]OTCHET!G284+[1]OTCHET!G287</f>
        <v>650129</v>
      </c>
      <c r="H49" s="83">
        <f>[1]OTCHET!H275+[1]OTCHET!H276+[1]OTCHET!H284+[1]OTCHET!H287</f>
        <v>959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-3707876</v>
      </c>
      <c r="G56" s="197">
        <f>+G57+G58+G62</f>
        <v>-7012151</v>
      </c>
      <c r="H56" s="196">
        <f>+H57+H58+H62</f>
        <v>0</v>
      </c>
      <c r="I56" s="195">
        <f>+I57+I58+I62</f>
        <v>0</v>
      </c>
      <c r="J56" s="194">
        <f>+J57+J58+J62</f>
        <v>3304275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-2300000</v>
      </c>
      <c r="F57" s="99">
        <f>+G57+H57+I57+J57</f>
        <v>-7012151</v>
      </c>
      <c r="G57" s="98">
        <f>+[1]OTCHET!G361+[1]OTCHET!G375+[1]OTCHET!G388</f>
        <v>-7012151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3304275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3304275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422</v>
      </c>
      <c r="G64" s="161">
        <f>+G22-G38+G56-G63</f>
        <v>200773</v>
      </c>
      <c r="H64" s="160">
        <f>+H22-H38+H56-H63</f>
        <v>-15519</v>
      </c>
      <c r="I64" s="160">
        <f>+I22-I38+I56-I63</f>
        <v>-156511</v>
      </c>
      <c r="J64" s="159">
        <f>+J22-J38+J56-J63</f>
        <v>-28321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-422</v>
      </c>
      <c r="G66" s="147">
        <f>SUM(+G68+G76+G77+G84+G85+G86+G89+G90+G91+G92+G93+G94+G95)</f>
        <v>-200773</v>
      </c>
      <c r="H66" s="146">
        <f>SUM(+H68+H76+H77+H84+H85+H86+H89+H90+H91+H92+H93+H94+H95)</f>
        <v>15519</v>
      </c>
      <c r="I66" s="146">
        <f>SUM(+I68+I76+I77+I84+I85+I86+I89+I90+I91+I92+I93+I94+I95)</f>
        <v>156511</v>
      </c>
      <c r="J66" s="145">
        <f>SUM(+J68+J76+J77+J84+J85+J86+J89+J90+J91+J92+J93+J94+J95)</f>
        <v>28321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1192</v>
      </c>
      <c r="G86" s="120">
        <f>+G87+G88</f>
        <v>-27590</v>
      </c>
      <c r="H86" s="119">
        <f>+H87+H88</f>
        <v>0</v>
      </c>
      <c r="I86" s="119">
        <f>+I87+I88</f>
        <v>461</v>
      </c>
      <c r="J86" s="118">
        <f>+J87+J88</f>
        <v>28321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1192</v>
      </c>
      <c r="G88" s="106">
        <f>+[1]OTCHET!G521+[1]OTCHET!G524+[1]OTCHET!G544</f>
        <v>-27590</v>
      </c>
      <c r="H88" s="105">
        <f>+[1]OTCHET!H521+[1]OTCHET!H524+[1]OTCHET!H544</f>
        <v>0</v>
      </c>
      <c r="I88" s="105">
        <f>+[1]OTCHET!I521+[1]OTCHET!I524+[1]OTCHET!I544</f>
        <v>461</v>
      </c>
      <c r="J88" s="104">
        <f>+[1]OTCHET!J521+[1]OTCHET!J524+[1]OTCHET!J544</f>
        <v>28321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213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213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-1827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-1827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-173183</v>
      </c>
      <c r="H95" s="76">
        <f>[1]OTCHET!H591</f>
        <v>17133</v>
      </c>
      <c r="I95" s="76">
        <f>[1]OTCHET!I591</f>
        <v>156050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-5867</v>
      </c>
      <c r="H96" s="67">
        <f>+[1]OTCHET!H594</f>
        <v>5867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43837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2020-01-17T15:03:04Z</dcterms:created>
  <dcterms:modified xsi:type="dcterms:W3CDTF">2020-01-17T15:03:35Z</dcterms:modified>
</cp:coreProperties>
</file>