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UserFiles\Redirection$\m.vasileva\Desktop\OTCHETI 2019\2019 otcheti\"/>
    </mc:Choice>
  </mc:AlternateContent>
  <bookViews>
    <workbookView xWindow="0" yWindow="0" windowWidth="28770" windowHeight="12270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G23" i="1"/>
  <c r="H23" i="1"/>
  <c r="H22" i="1" s="1"/>
  <c r="H64" i="1" s="1"/>
  <c r="I23" i="1"/>
  <c r="I22" i="1" s="1"/>
  <c r="I64" i="1" s="1"/>
  <c r="J23" i="1"/>
  <c r="F24" i="1"/>
  <c r="J25" i="1"/>
  <c r="J22" i="1" s="1"/>
  <c r="K25" i="1"/>
  <c r="K22" i="1" s="1"/>
  <c r="K64" i="1" s="1"/>
  <c r="L25" i="1"/>
  <c r="L22" i="1" s="1"/>
  <c r="L64" i="1" s="1"/>
  <c r="M25" i="1"/>
  <c r="M22" i="1" s="1"/>
  <c r="M64" i="1" s="1"/>
  <c r="E26" i="1"/>
  <c r="E25" i="1" s="1"/>
  <c r="G26" i="1"/>
  <c r="G25" i="1" s="1"/>
  <c r="H26" i="1"/>
  <c r="I26" i="1"/>
  <c r="I25" i="1" s="1"/>
  <c r="J26" i="1"/>
  <c r="E27" i="1"/>
  <c r="G27" i="1"/>
  <c r="F27" i="1" s="1"/>
  <c r="H27" i="1"/>
  <c r="I27" i="1"/>
  <c r="J27" i="1"/>
  <c r="E28" i="1"/>
  <c r="G28" i="1"/>
  <c r="F28" i="1" s="1"/>
  <c r="H28" i="1"/>
  <c r="I28" i="1"/>
  <c r="J28" i="1"/>
  <c r="E29" i="1"/>
  <c r="G29" i="1"/>
  <c r="F29" i="1" s="1"/>
  <c r="H29" i="1"/>
  <c r="I29" i="1"/>
  <c r="J29" i="1"/>
  <c r="E30" i="1"/>
  <c r="G30" i="1"/>
  <c r="F30" i="1" s="1"/>
  <c r="H30" i="1"/>
  <c r="H25" i="1" s="1"/>
  <c r="I30" i="1"/>
  <c r="J30" i="1"/>
  <c r="E31" i="1"/>
  <c r="G31" i="1"/>
  <c r="F31" i="1" s="1"/>
  <c r="H31" i="1"/>
  <c r="I31" i="1"/>
  <c r="J31" i="1"/>
  <c r="E32" i="1"/>
  <c r="G32" i="1"/>
  <c r="F32" i="1" s="1"/>
  <c r="H32" i="1"/>
  <c r="I32" i="1"/>
  <c r="J32" i="1"/>
  <c r="E33" i="1"/>
  <c r="G33" i="1"/>
  <c r="F33" i="1" s="1"/>
  <c r="H33" i="1"/>
  <c r="I33" i="1"/>
  <c r="J33" i="1"/>
  <c r="F34" i="1"/>
  <c r="F35" i="1"/>
  <c r="E36" i="1"/>
  <c r="G36" i="1"/>
  <c r="F36" i="1" s="1"/>
  <c r="H36" i="1"/>
  <c r="I36" i="1"/>
  <c r="J36" i="1"/>
  <c r="E37" i="1"/>
  <c r="G37" i="1"/>
  <c r="F37" i="1" s="1"/>
  <c r="H37" i="1"/>
  <c r="I37" i="1"/>
  <c r="J37" i="1"/>
  <c r="K38" i="1"/>
  <c r="L38" i="1"/>
  <c r="M38" i="1"/>
  <c r="E40" i="1"/>
  <c r="G40" i="1"/>
  <c r="G39" i="1" s="1"/>
  <c r="G38" i="1" s="1"/>
  <c r="H40" i="1"/>
  <c r="H39" i="1" s="1"/>
  <c r="H38" i="1" s="1"/>
  <c r="I40" i="1"/>
  <c r="J40" i="1"/>
  <c r="E41" i="1"/>
  <c r="E39" i="1" s="1"/>
  <c r="E38" i="1" s="1"/>
  <c r="G41" i="1"/>
  <c r="H41" i="1"/>
  <c r="I41" i="1"/>
  <c r="I39" i="1" s="1"/>
  <c r="I38" i="1" s="1"/>
  <c r="J41" i="1"/>
  <c r="J39" i="1" s="1"/>
  <c r="J38" i="1" s="1"/>
  <c r="E42" i="1"/>
  <c r="G42" i="1"/>
  <c r="F42" i="1" s="1"/>
  <c r="H42" i="1"/>
  <c r="I42" i="1"/>
  <c r="J42" i="1"/>
  <c r="E43" i="1"/>
  <c r="G43" i="1"/>
  <c r="H43" i="1"/>
  <c r="I43" i="1"/>
  <c r="J43" i="1"/>
  <c r="F43" i="1" s="1"/>
  <c r="E44" i="1"/>
  <c r="G44" i="1"/>
  <c r="F44" i="1" s="1"/>
  <c r="H44" i="1"/>
  <c r="I44" i="1"/>
  <c r="J44" i="1"/>
  <c r="E45" i="1"/>
  <c r="G45" i="1"/>
  <c r="H45" i="1"/>
  <c r="I45" i="1"/>
  <c r="J45" i="1"/>
  <c r="F45" i="1" s="1"/>
  <c r="E46" i="1"/>
  <c r="G46" i="1"/>
  <c r="F46" i="1" s="1"/>
  <c r="H46" i="1"/>
  <c r="I46" i="1"/>
  <c r="J46" i="1"/>
  <c r="E47" i="1"/>
  <c r="G47" i="1"/>
  <c r="H47" i="1"/>
  <c r="I47" i="1"/>
  <c r="J47" i="1"/>
  <c r="F47" i="1" s="1"/>
  <c r="E48" i="1"/>
  <c r="G48" i="1"/>
  <c r="F48" i="1" s="1"/>
  <c r="H48" i="1"/>
  <c r="I48" i="1"/>
  <c r="J48" i="1"/>
  <c r="E49" i="1"/>
  <c r="G49" i="1"/>
  <c r="H49" i="1"/>
  <c r="I49" i="1"/>
  <c r="J49" i="1"/>
  <c r="F49" i="1" s="1"/>
  <c r="E50" i="1"/>
  <c r="G50" i="1"/>
  <c r="F50" i="1" s="1"/>
  <c r="H50" i="1"/>
  <c r="I50" i="1"/>
  <c r="J50" i="1"/>
  <c r="E51" i="1"/>
  <c r="G51" i="1"/>
  <c r="H51" i="1"/>
  <c r="I51" i="1"/>
  <c r="J51" i="1"/>
  <c r="F51" i="1" s="1"/>
  <c r="E52" i="1"/>
  <c r="G52" i="1"/>
  <c r="F52" i="1" s="1"/>
  <c r="H52" i="1"/>
  <c r="I52" i="1"/>
  <c r="J52" i="1"/>
  <c r="E53" i="1"/>
  <c r="G53" i="1"/>
  <c r="H53" i="1"/>
  <c r="I53" i="1"/>
  <c r="J53" i="1"/>
  <c r="F53" i="1" s="1"/>
  <c r="E54" i="1"/>
  <c r="G54" i="1"/>
  <c r="F54" i="1" s="1"/>
  <c r="H54" i="1"/>
  <c r="I54" i="1"/>
  <c r="J54" i="1"/>
  <c r="E55" i="1"/>
  <c r="F55" i="1"/>
  <c r="G55" i="1"/>
  <c r="H55" i="1"/>
  <c r="I55" i="1"/>
  <c r="J55" i="1"/>
  <c r="H56" i="1"/>
  <c r="K56" i="1"/>
  <c r="L56" i="1"/>
  <c r="M56" i="1"/>
  <c r="E57" i="1"/>
  <c r="E56" i="1" s="1"/>
  <c r="G57" i="1"/>
  <c r="G56" i="1" s="1"/>
  <c r="H57" i="1"/>
  <c r="I57" i="1"/>
  <c r="I56" i="1" s="1"/>
  <c r="J57" i="1"/>
  <c r="J56" i="1" s="1"/>
  <c r="E58" i="1"/>
  <c r="G58" i="1"/>
  <c r="F58" i="1" s="1"/>
  <c r="H58" i="1"/>
  <c r="I58" i="1"/>
  <c r="J58" i="1"/>
  <c r="E59" i="1"/>
  <c r="G59" i="1"/>
  <c r="F59" i="1" s="1"/>
  <c r="H59" i="1"/>
  <c r="I59" i="1"/>
  <c r="J59" i="1"/>
  <c r="E60" i="1"/>
  <c r="G60" i="1"/>
  <c r="F60" i="1" s="1"/>
  <c r="H60" i="1"/>
  <c r="I60" i="1"/>
  <c r="J60" i="1"/>
  <c r="F61" i="1"/>
  <c r="E62" i="1"/>
  <c r="F62" i="1"/>
  <c r="G62" i="1"/>
  <c r="H62" i="1"/>
  <c r="I62" i="1"/>
  <c r="J62" i="1"/>
  <c r="E63" i="1"/>
  <c r="G63" i="1"/>
  <c r="F63" i="1" s="1"/>
  <c r="H63" i="1"/>
  <c r="I63" i="1"/>
  <c r="J63" i="1"/>
  <c r="F67" i="1"/>
  <c r="E69" i="1"/>
  <c r="G69" i="1"/>
  <c r="G68" i="1" s="1"/>
  <c r="H69" i="1"/>
  <c r="H68" i="1" s="1"/>
  <c r="H66" i="1" s="1"/>
  <c r="I69" i="1"/>
  <c r="J69" i="1"/>
  <c r="J68" i="1" s="1"/>
  <c r="K69" i="1"/>
  <c r="K68" i="1" s="1"/>
  <c r="L69" i="1"/>
  <c r="L68" i="1" s="1"/>
  <c r="M69" i="1"/>
  <c r="M68" i="1" s="1"/>
  <c r="M66" i="1" s="1"/>
  <c r="E70" i="1"/>
  <c r="G70" i="1"/>
  <c r="F70" i="1" s="1"/>
  <c r="H70" i="1"/>
  <c r="I70" i="1"/>
  <c r="J70" i="1"/>
  <c r="K70" i="1"/>
  <c r="L70" i="1"/>
  <c r="M70" i="1"/>
  <c r="E71" i="1"/>
  <c r="G71" i="1"/>
  <c r="H71" i="1"/>
  <c r="I71" i="1"/>
  <c r="J71" i="1"/>
  <c r="F71" i="1" s="1"/>
  <c r="K71" i="1"/>
  <c r="L71" i="1"/>
  <c r="M71" i="1"/>
  <c r="E72" i="1"/>
  <c r="E68" i="1" s="1"/>
  <c r="G72" i="1"/>
  <c r="H72" i="1"/>
  <c r="F72" i="1" s="1"/>
  <c r="I72" i="1"/>
  <c r="I68" i="1" s="1"/>
  <c r="J72" i="1"/>
  <c r="K72" i="1"/>
  <c r="L72" i="1"/>
  <c r="M72" i="1"/>
  <c r="E73" i="1"/>
  <c r="G73" i="1"/>
  <c r="F73" i="1" s="1"/>
  <c r="H73" i="1"/>
  <c r="I73" i="1"/>
  <c r="J73" i="1"/>
  <c r="K73" i="1"/>
  <c r="L73" i="1"/>
  <c r="M73" i="1"/>
  <c r="E74" i="1"/>
  <c r="G74" i="1"/>
  <c r="F74" i="1" s="1"/>
  <c r="H74" i="1"/>
  <c r="I74" i="1"/>
  <c r="J74" i="1"/>
  <c r="K74" i="1"/>
  <c r="L74" i="1"/>
  <c r="M74" i="1"/>
  <c r="E75" i="1"/>
  <c r="G75" i="1"/>
  <c r="H75" i="1"/>
  <c r="I75" i="1"/>
  <c r="J75" i="1"/>
  <c r="F75" i="1" s="1"/>
  <c r="K75" i="1"/>
  <c r="L75" i="1"/>
  <c r="M75" i="1"/>
  <c r="E76" i="1"/>
  <c r="G76" i="1"/>
  <c r="F76" i="1" s="1"/>
  <c r="H76" i="1"/>
  <c r="I76" i="1"/>
  <c r="J76" i="1"/>
  <c r="K76" i="1"/>
  <c r="L76" i="1"/>
  <c r="M76" i="1"/>
  <c r="K77" i="1"/>
  <c r="L77" i="1"/>
  <c r="M77" i="1"/>
  <c r="E78" i="1"/>
  <c r="E77" i="1" s="1"/>
  <c r="G78" i="1"/>
  <c r="G77" i="1" s="1"/>
  <c r="H78" i="1"/>
  <c r="I78" i="1"/>
  <c r="I77" i="1" s="1"/>
  <c r="J78" i="1"/>
  <c r="J77" i="1" s="1"/>
  <c r="E79" i="1"/>
  <c r="G79" i="1"/>
  <c r="F79" i="1" s="1"/>
  <c r="H79" i="1"/>
  <c r="I79" i="1"/>
  <c r="J79" i="1"/>
  <c r="E80" i="1"/>
  <c r="G80" i="1"/>
  <c r="F80" i="1" s="1"/>
  <c r="H80" i="1"/>
  <c r="I80" i="1"/>
  <c r="J80" i="1"/>
  <c r="F81" i="1"/>
  <c r="E82" i="1"/>
  <c r="G82" i="1"/>
  <c r="F82" i="1" s="1"/>
  <c r="H82" i="1"/>
  <c r="H77" i="1" s="1"/>
  <c r="I82" i="1"/>
  <c r="J82" i="1"/>
  <c r="E83" i="1"/>
  <c r="G83" i="1"/>
  <c r="H83" i="1"/>
  <c r="I83" i="1"/>
  <c r="J83" i="1"/>
  <c r="F83" i="1" s="1"/>
  <c r="E84" i="1"/>
  <c r="G84" i="1"/>
  <c r="F84" i="1" s="1"/>
  <c r="H84" i="1"/>
  <c r="I84" i="1"/>
  <c r="J84" i="1"/>
  <c r="E85" i="1"/>
  <c r="F85" i="1"/>
  <c r="G85" i="1"/>
  <c r="H85" i="1"/>
  <c r="I85" i="1"/>
  <c r="J85" i="1"/>
  <c r="H86" i="1"/>
  <c r="K86" i="1"/>
  <c r="L86" i="1"/>
  <c r="M86" i="1"/>
  <c r="E87" i="1"/>
  <c r="E86" i="1" s="1"/>
  <c r="G87" i="1"/>
  <c r="G86" i="1" s="1"/>
  <c r="H87" i="1"/>
  <c r="I87" i="1"/>
  <c r="I86" i="1" s="1"/>
  <c r="J87" i="1"/>
  <c r="J86" i="1" s="1"/>
  <c r="E88" i="1"/>
  <c r="G88" i="1"/>
  <c r="F88" i="1" s="1"/>
  <c r="H88" i="1"/>
  <c r="I88" i="1"/>
  <c r="J88" i="1"/>
  <c r="E89" i="1"/>
  <c r="G89" i="1"/>
  <c r="F89" i="1" s="1"/>
  <c r="H89" i="1"/>
  <c r="I89" i="1"/>
  <c r="J89" i="1"/>
  <c r="E90" i="1"/>
  <c r="G90" i="1"/>
  <c r="F90" i="1" s="1"/>
  <c r="H90" i="1"/>
  <c r="I90" i="1"/>
  <c r="J90" i="1"/>
  <c r="E91" i="1"/>
  <c r="G91" i="1"/>
  <c r="F91" i="1" s="1"/>
  <c r="H91" i="1"/>
  <c r="I91" i="1"/>
  <c r="J91" i="1"/>
  <c r="E92" i="1"/>
  <c r="G92" i="1"/>
  <c r="F92" i="1" s="1"/>
  <c r="H92" i="1"/>
  <c r="I92" i="1"/>
  <c r="J92" i="1"/>
  <c r="E93" i="1"/>
  <c r="G93" i="1"/>
  <c r="F93" i="1" s="1"/>
  <c r="H93" i="1"/>
  <c r="I93" i="1"/>
  <c r="J93" i="1"/>
  <c r="E94" i="1"/>
  <c r="G94" i="1"/>
  <c r="F94" i="1" s="1"/>
  <c r="H94" i="1"/>
  <c r="I94" i="1"/>
  <c r="J94" i="1"/>
  <c r="E95" i="1"/>
  <c r="G95" i="1"/>
  <c r="F95" i="1" s="1"/>
  <c r="H95" i="1"/>
  <c r="I95" i="1"/>
  <c r="J95" i="1"/>
  <c r="E96" i="1"/>
  <c r="G96" i="1"/>
  <c r="F96" i="1" s="1"/>
  <c r="H96" i="1"/>
  <c r="I96" i="1"/>
  <c r="J96" i="1"/>
  <c r="B107" i="1"/>
  <c r="G107" i="1"/>
  <c r="H107" i="1"/>
  <c r="J107" i="1"/>
  <c r="E110" i="1"/>
  <c r="E114" i="1"/>
  <c r="I114" i="1"/>
  <c r="L66" i="1" l="1"/>
  <c r="L65" i="1" s="1"/>
  <c r="K66" i="1"/>
  <c r="K65" i="1" s="1"/>
  <c r="J64" i="1"/>
  <c r="H65" i="1"/>
  <c r="H105" i="1"/>
  <c r="G66" i="1"/>
  <c r="M65" i="1"/>
  <c r="G22" i="1"/>
  <c r="G64" i="1" s="1"/>
  <c r="E66" i="1"/>
  <c r="J66" i="1"/>
  <c r="E22" i="1"/>
  <c r="E64" i="1" s="1"/>
  <c r="I66" i="1"/>
  <c r="I105" i="1" s="1"/>
  <c r="I65" i="1"/>
  <c r="F87" i="1"/>
  <c r="F86" i="1" s="1"/>
  <c r="F78" i="1"/>
  <c r="F77" i="1" s="1"/>
  <c r="F57" i="1"/>
  <c r="F56" i="1" s="1"/>
  <c r="F41" i="1"/>
  <c r="F69" i="1"/>
  <c r="F68" i="1" s="1"/>
  <c r="F40" i="1"/>
  <c r="F39" i="1" s="1"/>
  <c r="F38" i="1" s="1"/>
  <c r="F26" i="1"/>
  <c r="F25" i="1" s="1"/>
  <c r="F23" i="1"/>
  <c r="F66" i="1" l="1"/>
  <c r="E65" i="1"/>
  <c r="E105" i="1"/>
  <c r="G105" i="1"/>
  <c r="G65" i="1"/>
  <c r="F22" i="1"/>
  <c r="F64" i="1" s="1"/>
  <c r="J65" i="1"/>
  <c r="J105" i="1"/>
  <c r="F105" i="1" l="1"/>
  <c r="F65" i="1"/>
  <c r="B105" i="1" s="1"/>
  <c r="B65" i="1" l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<sst xmlns="http://schemas.openxmlformats.org/spreadsheetml/2006/main" count="247" uniqueCount="175">
  <si>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</si>
  <si>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</si>
  <si>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</si>
  <si>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</si>
  <si>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</si>
  <si>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</si>
  <si>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</si>
  <si>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</si>
  <si>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</si>
  <si>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</si>
  <si>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</si>
  <si>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</si>
  <si>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</si>
  <si>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</si>
  <si>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</si>
  <si>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</si>
  <si>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</si>
  <si>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</si>
  <si>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</si>
  <si>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</si>
  <si>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</si>
  <si>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</si>
  <si>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</si>
  <si>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</si>
  <si>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</si>
  <si>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</si>
  <si>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</si>
  <si>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</si>
  <si>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</si>
  <si>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</si>
  <si>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</si>
  <si>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</si>
  <si>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</si>
  <si>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</si>
  <si>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</si>
  <si>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</si>
  <si>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</si>
  <si>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</si>
  <si>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</si>
  <si>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</si>
  <si>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</si>
  <si>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</si>
  <si>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</si>
  <si>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</si>
  <si>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</si>
  <si>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</si>
  <si>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</si>
  <si>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</si>
  <si>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</si>
  <si>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</si>
  <si>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</si>
  <si>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</si>
  <si>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</si>
  <si>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</si>
  <si>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</si>
  <si>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</si>
  <si>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</si>
  <si>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</si>
  <si>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</si>
  <si>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</si>
  <si>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</si>
  <si>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</si>
  <si>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</si>
  <si>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</si>
  <si>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</si>
  <si>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</si>
  <si>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</si>
  <si>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</si>
  <si>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</si>
  <si>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</si>
  <si>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</si>
  <si>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</si>
  <si>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</si>
  <si>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</si>
  <si>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</si>
  <si>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</si>
  <si>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</si>
  <si>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</si>
  <si>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</si>
  <si>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</si>
  <si>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</si>
  <si>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</si>
  <si>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</si>
  <si>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</si>
  <si>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</si>
  <si>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</si>
  <si>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</si>
  <si>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</si>
  <si>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</si>
  <si>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</si>
  <si>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</si>
  <si>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</si>
  <si>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</si>
  <si>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</si>
  <si>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</si>
  <si>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</si>
  <si>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</si>
  <si>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</si>
  <si>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</si>
  <si>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</si>
  <si>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</si>
  <si>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</si>
  <si>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</si>
  <si>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</si>
  <si>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</si>
  <si>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</si>
  <si>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</si>
  <si>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</si>
  <si>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</si>
  <si>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</si>
  <si>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</si>
  <si>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</si>
  <si>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</si>
  <si>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</si>
  <si>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</si>
  <si>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</si>
  <si>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</si>
  <si>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</si>
  <si>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</si>
  <si>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</si>
  <si>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</si>
  <si>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</si>
  <si>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</si>
  <si>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</si>
  <si>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</si>
  <si>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</si>
  <si>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</si>
  <si>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</si>
  <si>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</si>
  <si>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</si>
  <si>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</si>
  <si>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</si>
  <si>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</si>
  <si>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</si>
  <si>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</si>
  <si>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</si>
  <si>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</si>
  <si>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</si>
  <si>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</si>
  <si>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</si>
  <si>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</si>
  <si>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</si>
  <si>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</si>
  <si>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</si>
  <si>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</si>
  <si>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</si>
  <si>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</si>
  <si>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</si>
  <si>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</si>
  <si>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</si>
  <si>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</si>
  <si>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</si>
  <si>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</si>
  <si>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</si>
  <si>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</si>
  <si>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</si>
  <si>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</si>
  <si>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</si>
  <si>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</si>
  <si>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</si>
  <si>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</si>
  <si>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</si>
  <si>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</si>
  <si>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</si>
  <si>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</si>
  <si>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2019 г.</t>
  </si>
  <si>
    <t>Годишен         уточнен план                           2019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</si>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</sst>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27" fillId="8" borderId="93" xfId="0" applyFont="1" applyFill="1" applyBorder="1" applyAlignment="1" applyProtection="1">
      <alignment horizontal="center" vertical="center" wrapText="1"/>
    </xf>
    <xf numFmtId="0" fontId="28" fillId="8" borderId="93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1" fontId="33" fillId="5" borderId="112" xfId="2" applyNumberFormat="1" applyFont="1" applyFill="1" applyBorder="1" applyAlignment="1" applyProtection="1">
      <alignment horizontal="center" vertic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19_12_47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КОМИСИЯ ЗА ФИНАНСОВ НАДЗОР</v>
          </cell>
          <cell r="F9">
            <v>43830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18470000</v>
          </cell>
          <cell r="G90">
            <v>17941907</v>
          </cell>
          <cell r="H90">
            <v>0</v>
          </cell>
          <cell r="I90">
            <v>61186</v>
          </cell>
          <cell r="J90">
            <v>17280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2300000</v>
          </cell>
          <cell r="G108">
            <v>3425128</v>
          </cell>
          <cell r="H108">
            <v>0</v>
          </cell>
          <cell r="I108">
            <v>848</v>
          </cell>
          <cell r="J108">
            <v>215558</v>
          </cell>
        </row>
        <row r="112">
          <cell r="E112">
            <v>0</v>
          </cell>
          <cell r="G112">
            <v>6244</v>
          </cell>
          <cell r="H112">
            <v>0</v>
          </cell>
          <cell r="I112">
            <v>0</v>
          </cell>
          <cell r="J112">
            <v>-232838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10081710</v>
          </cell>
          <cell r="G187">
            <v>8194202</v>
          </cell>
          <cell r="H187">
            <v>0</v>
          </cell>
          <cell r="I187">
            <v>-955</v>
          </cell>
          <cell r="J187">
            <v>1887637</v>
          </cell>
        </row>
        <row r="190">
          <cell r="E190">
            <v>720490</v>
          </cell>
          <cell r="G190">
            <v>633516</v>
          </cell>
          <cell r="H190">
            <v>0</v>
          </cell>
          <cell r="I190">
            <v>1194</v>
          </cell>
          <cell r="J190">
            <v>74190</v>
          </cell>
        </row>
        <row r="196">
          <cell r="E196">
            <v>1372000</v>
          </cell>
          <cell r="G196">
            <v>0</v>
          </cell>
          <cell r="H196">
            <v>0</v>
          </cell>
          <cell r="I196">
            <v>0</v>
          </cell>
          <cell r="J196">
            <v>1370769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2607000</v>
          </cell>
          <cell r="G205">
            <v>1898519</v>
          </cell>
          <cell r="H205">
            <v>14560</v>
          </cell>
          <cell r="I205">
            <v>215876</v>
          </cell>
          <cell r="J205">
            <v>0</v>
          </cell>
        </row>
        <row r="223">
          <cell r="E223">
            <v>44000</v>
          </cell>
          <cell r="G223">
            <v>40560</v>
          </cell>
          <cell r="H223">
            <v>0</v>
          </cell>
          <cell r="I223">
            <v>2430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2820200</v>
          </cell>
          <cell r="G271">
            <v>2743429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10000</v>
          </cell>
          <cell r="G275">
            <v>9730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343000</v>
          </cell>
          <cell r="G276">
            <v>288416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471600</v>
          </cell>
          <cell r="G284">
            <v>351983</v>
          </cell>
          <cell r="H284">
            <v>959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-2300000</v>
          </cell>
          <cell r="G375">
            <v>-7012151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3304275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-27590</v>
          </cell>
          <cell r="H544">
            <v>0</v>
          </cell>
          <cell r="I544">
            <v>461</v>
          </cell>
          <cell r="J544">
            <v>28321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213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-1827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-173183</v>
          </cell>
          <cell r="H591">
            <v>17133</v>
          </cell>
          <cell r="I591">
            <v>156050</v>
          </cell>
          <cell r="J591">
            <v>0</v>
          </cell>
        </row>
        <row r="594">
          <cell r="E594">
            <v>0</v>
          </cell>
          <cell r="G594">
            <v>-5867</v>
          </cell>
          <cell r="H594">
            <v>5867</v>
          </cell>
          <cell r="J594">
            <v>0</v>
          </cell>
        </row>
        <row r="605">
          <cell r="B605">
            <v>43837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Социален асистент</v>
          </cell>
          <cell r="C162">
            <v>5561</v>
          </cell>
        </row>
        <row r="163">
          <cell r="B163" t="str">
            <v>562 Личен асистент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Бани и перални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7900</v>
          </cell>
          <cell r="B356" t="str">
            <v>Министерство за Българското председателство на Съвета на Европейския съюз 2018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1735</v>
          </cell>
          <cell r="B386" t="str">
            <v>Медицински университет - Плевен</v>
          </cell>
        </row>
        <row r="387">
          <cell r="A387" t="str">
            <v>1741</v>
          </cell>
          <cell r="B387" t="str">
            <v>Университет за национално и световно стопанство - София</v>
          </cell>
        </row>
        <row r="388">
          <cell r="A388" t="str">
            <v>1742</v>
          </cell>
          <cell r="B388" t="str">
            <v>Икономически университет - Варна</v>
          </cell>
        </row>
        <row r="389">
          <cell r="A389" t="str">
            <v>1743</v>
          </cell>
          <cell r="B389" t="str">
            <v>Стопанска академия "Димитър Ценов" - Свищов</v>
          </cell>
        </row>
        <row r="390">
          <cell r="A390" t="str">
            <v>1751</v>
          </cell>
          <cell r="B390" t="str">
            <v>Държавна музикална академия "Панчо Владигеров" - София</v>
          </cell>
        </row>
        <row r="391">
          <cell r="A391" t="str">
            <v>1752</v>
          </cell>
          <cell r="B391" t="str">
            <v>Национална академия за театрално и филмово изкуство "Кр. Сарафов" - София</v>
          </cell>
        </row>
        <row r="392">
          <cell r="A392" t="str">
            <v>1753</v>
          </cell>
          <cell r="B392" t="str">
            <v>Национална художествена академия - София</v>
          </cell>
        </row>
        <row r="393">
          <cell r="A393" t="str">
            <v>1754</v>
          </cell>
          <cell r="B393" t="str">
            <v>Академия за музикално, танцово и изобразително изкуство - Пловдив</v>
          </cell>
        </row>
        <row r="394">
          <cell r="A394" t="str">
            <v>1759</v>
          </cell>
          <cell r="B394" t="str">
            <v>Национална спортна академия "Васил Левски" - София</v>
          </cell>
        </row>
        <row r="395">
          <cell r="A395" t="str">
            <v>1767</v>
          </cell>
          <cell r="B395" t="str">
            <v>Висше строително училище "Любен Каравелов" - София</v>
          </cell>
        </row>
        <row r="396">
          <cell r="A396" t="str">
            <v>1768</v>
          </cell>
          <cell r="B396" t="str">
            <v>Висше транспортно училище "Тодор Каблешков" - София</v>
          </cell>
        </row>
        <row r="397">
          <cell r="A397" t="str">
            <v>1771</v>
          </cell>
          <cell r="B397" t="str">
            <v xml:space="preserve">Университет по библиотекознание и информационни технологии - София </v>
          </cell>
        </row>
        <row r="398">
          <cell r="A398" t="str">
            <v>1772</v>
          </cell>
          <cell r="B398" t="str">
            <v>Висше училище по телекомуникации и пощи - София</v>
          </cell>
        </row>
        <row r="399">
          <cell r="A399" t="str">
            <v>1790</v>
          </cell>
          <cell r="B399" t="str">
            <v>Българска академия на науките - София</v>
          </cell>
        </row>
        <row r="400">
          <cell r="A400" t="str">
            <v/>
          </cell>
          <cell r="B400" t="str">
            <v xml:space="preserve">        А.2.1.б) кодове на ДВУ и ВА "Г. С. Раковски", финансирани от Министерството на отбраната</v>
          </cell>
        </row>
        <row r="401">
          <cell r="A401" t="str">
            <v>1281</v>
          </cell>
          <cell r="B401" t="str">
            <v>Военна академия "Г. С. Раковски" - София</v>
          </cell>
        </row>
        <row r="402">
          <cell r="A402" t="str">
            <v>1282</v>
          </cell>
          <cell r="B402" t="str">
            <v>Национален военен университет "Васил Левски" - Велико Търново</v>
          </cell>
        </row>
        <row r="403">
          <cell r="A403" t="str">
            <v>1283</v>
          </cell>
          <cell r="B403" t="str">
            <v>Висше военноморско училище "Н. Й. Вапцаров" - Варна</v>
          </cell>
        </row>
        <row r="404">
          <cell r="B404" t="str">
            <v xml:space="preserve">        А.2.1.в) код на Селскостопанската академия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43496</v>
          </cell>
        </row>
        <row r="723">
          <cell r="B723">
            <v>43524</v>
          </cell>
        </row>
        <row r="724">
          <cell r="B724">
            <v>43555</v>
          </cell>
        </row>
        <row r="725">
          <cell r="B725">
            <v>43585</v>
          </cell>
        </row>
        <row r="726">
          <cell r="B726">
            <v>43616</v>
          </cell>
        </row>
        <row r="727">
          <cell r="B727">
            <v>43646</v>
          </cell>
        </row>
        <row r="728">
          <cell r="B728">
            <v>43677</v>
          </cell>
        </row>
        <row r="729">
          <cell r="B729">
            <v>43708</v>
          </cell>
        </row>
        <row r="730">
          <cell r="B730">
            <v>43738</v>
          </cell>
        </row>
        <row r="731">
          <cell r="B731">
            <v>43769</v>
          </cell>
        </row>
        <row r="732">
          <cell r="B732">
            <v>43799</v>
          </cell>
        </row>
        <row r="733">
          <cell r="B733">
            <v>43830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B66" sqref="B66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 xml:space="preserve">                                  ОТЧЕТ ЗА КАСОВОТО ИЗПЪЛНЕНИЕ НА БЮДЖЕТА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 t="str">
        <f>+[1]OTCHET!B9</f>
        <v>КОМИСИЯ ЗА ФИНАНСОВ НАДЗОР</v>
      </c>
      <c r="C11" s="444"/>
      <c r="D11" s="444"/>
      <c r="E11" s="443" t="s">
        <v>174</v>
      </c>
      <c r="F11" s="442">
        <f>[1]OTCHET!F9</f>
        <v>43830</v>
      </c>
      <c r="G11" s="441" t="s">
        <v>173</v>
      </c>
      <c r="H11" s="440">
        <f>+[1]OTCHET!H9</f>
        <v>131060676</v>
      </c>
      <c r="I11" s="439">
        <f>+[1]OTCHET!I9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Комисия за финансов надзор</v>
      </c>
      <c r="C13" s="428"/>
      <c r="D13" s="428"/>
      <c r="E13" s="430" t="str">
        <f>+[1]OTCHET!E12</f>
        <v>код по ЕБК:</v>
      </c>
      <c r="F13" s="429" t="str">
        <f>+[1]OTCHET!F12</f>
        <v>4700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169</v>
      </c>
      <c r="C15" s="416"/>
      <c r="D15" s="416"/>
      <c r="E15" s="423">
        <f>+[1]OTCHET!E15</f>
        <v>0</v>
      </c>
      <c r="F15" s="422" t="str">
        <f>[1]OTCHET!F15</f>
        <v>БЮДЖЕТ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20770000</v>
      </c>
      <c r="F22" s="358">
        <f>+F23+F25+F36+F37</f>
        <v>21435313</v>
      </c>
      <c r="G22" s="357">
        <f>+G23+G25+G36+G37</f>
        <v>21373279</v>
      </c>
      <c r="H22" s="356">
        <f>+H23+H25+H36+H37</f>
        <v>0</v>
      </c>
      <c r="I22" s="356">
        <f>+I23+I25+I36+I37</f>
        <v>62034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[1]OTCHET!E22+[1]OTCHET!E28+[1]OTCHET!E33+[1]OTCHET!E39+[1]OTCHET!E47+[1]OTCHET!E52+[1]OTCHET!E58+[1]OTCHET!E61+[1]OTCHET!E64+[1]OTCHET!E65+[1]OTCHET!E72+[1]OTCHET!E73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</f>
        <v>0</v>
      </c>
      <c r="H23" s="348">
        <f>[1]OTCHET!H22+[1]OTCHET!H28+[1]OTCHET!H33+[1]OTCHET!H39+[1]OTCHET!H47+[1]OTCHET!H52+[1]OTCHET!H58+[1]OTCHET!H61+[1]OTCHET!H64+[1]OTCHET!H65+[1]OTCHET!H72+[1]OTCHET!H73</f>
        <v>0</v>
      </c>
      <c r="I23" s="348">
        <f>[1]OTCHET!I22+[1]OTCHET!I28+[1]OTCHET!I33+[1]OTCHET!I39+[1]OTCHET!I47+[1]OTCHET!I52+[1]OTCHET!I58+[1]OTCHET!I61+[1]OTCHET!I64+[1]OTCHET!I65+[1]OTCHET!I72+[1]OTCHET!I73</f>
        <v>0</v>
      </c>
      <c r="J23" s="347">
        <f>[1]OTCHET!J22+[1]OTCHET!J28+[1]OTCHET!J33+[1]OTCHET!J39+[1]OTCHET!J47+[1]OTCHET!J52+[1]OTCHET!J58+[1]OTCHET!J61+[1]OTCHET!J64+[1]OTCHET!J65+[1]OTCHET!J72+[1]OTCHET!J73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20770000</v>
      </c>
      <c r="F25" s="344">
        <f>+F26+F30+F31+F32+F33</f>
        <v>21435313</v>
      </c>
      <c r="G25" s="343">
        <f>+G26+G30+G31+G32+G33</f>
        <v>21373279</v>
      </c>
      <c r="H25" s="342">
        <f>+H26+H30+H31+H32+H33</f>
        <v>0</v>
      </c>
      <c r="I25" s="342">
        <f>+I26+I30+I31+I32+I33</f>
        <v>62034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[1]OTCHET!E74</f>
        <v>0</v>
      </c>
      <c r="F26" s="338">
        <f>+G26+H26+I26+J26</f>
        <v>0</v>
      </c>
      <c r="G26" s="337">
        <f>[1]OTCHET!G74</f>
        <v>0</v>
      </c>
      <c r="H26" s="336">
        <f>[1]OTCHET!H74</f>
        <v>0</v>
      </c>
      <c r="I26" s="336">
        <f>[1]OTCHET!I74</f>
        <v>0</v>
      </c>
      <c r="J26" s="335">
        <f>[1]OTCHET!J74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[1]OTCHET!E75</f>
        <v>0</v>
      </c>
      <c r="F27" s="331">
        <f>+G27+H27+I27+J27</f>
        <v>0</v>
      </c>
      <c r="G27" s="330">
        <f>[1]OTCHET!G75</f>
        <v>0</v>
      </c>
      <c r="H27" s="329">
        <f>[1]OTCHET!H75</f>
        <v>0</v>
      </c>
      <c r="I27" s="329">
        <f>[1]OTCHET!I75</f>
        <v>0</v>
      </c>
      <c r="J27" s="328">
        <f>[1]OTCHET!J75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[1]OTCHET!E77</f>
        <v>0</v>
      </c>
      <c r="F28" s="323">
        <f>+G28+H28+I28+J28</f>
        <v>0</v>
      </c>
      <c r="G28" s="322">
        <f>[1]OTCHET!G77</f>
        <v>0</v>
      </c>
      <c r="H28" s="321">
        <f>[1]OTCHET!H77</f>
        <v>0</v>
      </c>
      <c r="I28" s="321">
        <f>[1]OTCHET!I77</f>
        <v>0</v>
      </c>
      <c r="J28" s="320">
        <f>[1]OTCHET!J77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+[1]OTCHET!E78+[1]OTCHET!E79</f>
        <v>0</v>
      </c>
      <c r="F29" s="316">
        <f>+G29+H29+I29+J29</f>
        <v>0</v>
      </c>
      <c r="G29" s="315">
        <f>+[1]OTCHET!G78+[1]OTCHET!G79</f>
        <v>0</v>
      </c>
      <c r="H29" s="314">
        <f>+[1]OTCHET!H78+[1]OTCHET!H79</f>
        <v>0</v>
      </c>
      <c r="I29" s="314">
        <f>+[1]OTCHET!I78+[1]OTCHET!I79</f>
        <v>0</v>
      </c>
      <c r="J29" s="313">
        <f>+[1]OTCHET!J78+[1]OTCHET!J79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[1]OTCHET!E90+[1]OTCHET!E93+[1]OTCHET!E94</f>
        <v>18470000</v>
      </c>
      <c r="F30" s="310">
        <f>+G30+H30+I30+J30</f>
        <v>18020373</v>
      </c>
      <c r="G30" s="231">
        <f>[1]OTCHET!G90+[1]OTCHET!G93+[1]OTCHET!G94</f>
        <v>17941907</v>
      </c>
      <c r="H30" s="230">
        <f>[1]OTCHET!H90+[1]OTCHET!H93+[1]OTCHET!H94</f>
        <v>0</v>
      </c>
      <c r="I30" s="230">
        <f>[1]OTCHET!I90+[1]OTCHET!I93+[1]OTCHET!I94</f>
        <v>61186</v>
      </c>
      <c r="J30" s="229">
        <f>[1]OTCHET!J90+[1]OTCHET!J93+[1]OTCHET!J94</f>
        <v>17280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[1]OTCHET!E108</f>
        <v>2300000</v>
      </c>
      <c r="F31" s="85">
        <f>+G31+H31+I31+J31</f>
        <v>3641534</v>
      </c>
      <c r="G31" s="84">
        <f>[1]OTCHET!G108</f>
        <v>3425128</v>
      </c>
      <c r="H31" s="83">
        <f>[1]OTCHET!H108</f>
        <v>0</v>
      </c>
      <c r="I31" s="83">
        <f>[1]OTCHET!I108</f>
        <v>848</v>
      </c>
      <c r="J31" s="82">
        <f>[1]OTCHET!J108</f>
        <v>215558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[1]OTCHET!E112+[1]OTCHET!E121+[1]OTCHET!E137+[1]OTCHET!E138</f>
        <v>0</v>
      </c>
      <c r="F32" s="85">
        <f>+G32+H32+I32+J32</f>
        <v>-226594</v>
      </c>
      <c r="G32" s="84">
        <f>[1]OTCHET!G112+[1]OTCHET!G121+[1]OTCHET!G137+[1]OTCHET!G138</f>
        <v>6244</v>
      </c>
      <c r="H32" s="83">
        <f>[1]OTCHET!H112+[1]OTCHET!H121+[1]OTCHET!H137+[1]OTCHET!H138</f>
        <v>0</v>
      </c>
      <c r="I32" s="83">
        <f>[1]OTCHET!I112+[1]OTCHET!I121+[1]OTCHET!I137+[1]OTCHET!I138</f>
        <v>0</v>
      </c>
      <c r="J32" s="82">
        <f>[1]OTCHET!J112+[1]OTCHET!J121+[1]OTCHET!J137+[1]OTCHET!J138</f>
        <v>-232838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[1]OTCHET!E125</f>
        <v>0</v>
      </c>
      <c r="F33" s="78">
        <f>+G33+H33+I33+J33</f>
        <v>0</v>
      </c>
      <c r="G33" s="77">
        <f>[1]OTCHET!G125</f>
        <v>0</v>
      </c>
      <c r="H33" s="76">
        <f>[1]OTCHET!H125</f>
        <v>0</v>
      </c>
      <c r="I33" s="76">
        <f>[1]OTCHET!I125</f>
        <v>0</v>
      </c>
      <c r="J33" s="75">
        <f>[1]OTCHET!J125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+[1]OTCHET!E139</f>
        <v>0</v>
      </c>
      <c r="F36" s="291">
        <f>+G36+H36+I36+J36</f>
        <v>0</v>
      </c>
      <c r="G36" s="290">
        <f>+[1]OTCHET!G139</f>
        <v>0</v>
      </c>
      <c r="H36" s="289">
        <f>+[1]OTCHET!H139</f>
        <v>0</v>
      </c>
      <c r="I36" s="289">
        <f>+[1]OTCHET!I139</f>
        <v>0</v>
      </c>
      <c r="J36" s="288">
        <f>+[1]OTCHET!J139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[1]OTCHET!E142+[1]OTCHET!E151+[1]OTCHET!E160</f>
        <v>0</v>
      </c>
      <c r="F37" s="179">
        <f>+G37+H37+I37+J37</f>
        <v>0</v>
      </c>
      <c r="G37" s="178">
        <f>[1]OTCHET!G142+[1]OTCHET!G151+[1]OTCHET!G160</f>
        <v>0</v>
      </c>
      <c r="H37" s="177">
        <f>[1]OTCHET!H142+[1]OTCHET!H151+[1]OTCHET!H160</f>
        <v>0</v>
      </c>
      <c r="I37" s="177">
        <f>[1]OTCHET!I142+[1]OTCHET!I151+[1]OTCHET!I160</f>
        <v>0</v>
      </c>
      <c r="J37" s="176">
        <f>[1]OTCHET!J142+[1]OTCHET!J151+[1]OTCHET!J160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18470000</v>
      </c>
      <c r="F38" s="278">
        <f>F39+F43+F44+F46+SUM(F48:F52)+F55</f>
        <v>17727015</v>
      </c>
      <c r="G38" s="277">
        <f>G39+G43+G44+G46+SUM(G48:G52)+G55</f>
        <v>14160355</v>
      </c>
      <c r="H38" s="276">
        <f>H39+H43+H44+H46+SUM(H48:H52)+H55</f>
        <v>15519</v>
      </c>
      <c r="I38" s="276">
        <f>I39+I43+I44+I46+SUM(I48:I52)+I55</f>
        <v>218545</v>
      </c>
      <c r="J38" s="275">
        <f>J39+J43+J44+J46+SUM(J48:J52)+J55</f>
        <v>3332596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12174200</v>
      </c>
      <c r="F39" s="270">
        <f>SUM(F40:F42)</f>
        <v>12160553</v>
      </c>
      <c r="G39" s="269">
        <f>SUM(G40:G42)</f>
        <v>8827718</v>
      </c>
      <c r="H39" s="268">
        <f>SUM(H40:H42)</f>
        <v>0</v>
      </c>
      <c r="I39" s="268">
        <f>SUM(I40:I42)</f>
        <v>239</v>
      </c>
      <c r="J39" s="267">
        <f>SUM(J40:J42)</f>
        <v>3332596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[1]OTCHET!E187</f>
        <v>10081710</v>
      </c>
      <c r="F40" s="262">
        <f>+G40+H40+I40+J40</f>
        <v>10080884</v>
      </c>
      <c r="G40" s="261">
        <f>[1]OTCHET!G187</f>
        <v>8194202</v>
      </c>
      <c r="H40" s="260">
        <f>[1]OTCHET!H187</f>
        <v>0</v>
      </c>
      <c r="I40" s="260">
        <f>[1]OTCHET!I187</f>
        <v>-955</v>
      </c>
      <c r="J40" s="259">
        <f>[1]OTCHET!J187</f>
        <v>1887637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[1]OTCHET!E190</f>
        <v>720490</v>
      </c>
      <c r="F41" s="254">
        <f>+G41+H41+I41+J41</f>
        <v>708900</v>
      </c>
      <c r="G41" s="253">
        <f>[1]OTCHET!G190</f>
        <v>633516</v>
      </c>
      <c r="H41" s="252">
        <f>[1]OTCHET!H190</f>
        <v>0</v>
      </c>
      <c r="I41" s="252">
        <f>[1]OTCHET!I190</f>
        <v>1194</v>
      </c>
      <c r="J41" s="251">
        <f>[1]OTCHET!J190</f>
        <v>74190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+[1]OTCHET!E196+[1]OTCHET!E204</f>
        <v>1372000</v>
      </c>
      <c r="F42" s="247">
        <f>+G42+H42+I42+J42</f>
        <v>1370769</v>
      </c>
      <c r="G42" s="246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4">
        <f>+[1]OTCHET!J196+[1]OTCHET!J204</f>
        <v>1370769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+[1]OTCHET!E205+[1]OTCHET!E223+[1]OTCHET!E271</f>
        <v>5471200</v>
      </c>
      <c r="F43" s="243">
        <f>+G43+H43+I43+J43</f>
        <v>4915374</v>
      </c>
      <c r="G43" s="242">
        <f>+[1]OTCHET!G205+[1]OTCHET!G223+[1]OTCHET!G271</f>
        <v>4682508</v>
      </c>
      <c r="H43" s="241">
        <f>+[1]OTCHET!H205+[1]OTCHET!H223+[1]OTCHET!H271</f>
        <v>14560</v>
      </c>
      <c r="I43" s="241">
        <f>+[1]OTCHET!I205+[1]OTCHET!I223+[1]OTCHET!I271</f>
        <v>218306</v>
      </c>
      <c r="J43" s="240">
        <f>+[1]OTCHET!J205+[1]OTCHET!J223+[1]OTCHET!J271</f>
        <v>0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+[1]OTCHET!E227+[1]OTCHET!E233+[1]OTCHET!E236+[1]OTCHET!E237+[1]OTCHET!E238+[1]OTCHET!E239+[1]OTCHET!E240</f>
        <v>0</v>
      </c>
      <c r="F44" s="78">
        <f>+G44+H44+I44+J44</f>
        <v>0</v>
      </c>
      <c r="G44" s="77">
        <f>+[1]OTCHET!G227+[1]OTCHET!G233+[1]OTCHET!G236+[1]OTCHET!G237+[1]OTCHET!G238+[1]OTCHET!G239+[1]OTCHET!G240</f>
        <v>0</v>
      </c>
      <c r="H44" s="76">
        <f>+[1]OTCHET!H227+[1]OTCHET!H233+[1]OTCHET!H236+[1]OTCHET!H237+[1]OTCHET!H238+[1]OTCHET!H239+[1]OTCHET!H240</f>
        <v>0</v>
      </c>
      <c r="I44" s="76">
        <f>+[1]OTCHET!I227+[1]OTCHET!I233+[1]OTCHET!I236+[1]OTCHET!I237+[1]OTCHET!I238+[1]OTCHET!I239+[1]OTCHET!I240</f>
        <v>0</v>
      </c>
      <c r="J44" s="75">
        <f>+[1]OTCHET!J227+[1]OTCHET!J233+[1]OTCHET!J236+[1]OTCHET!J237+[1]OTCHET!J238+[1]OTCHET!J239+[1]OTCHET!J240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+[1]OTCHET!E236+[1]OTCHET!E237+[1]OTCHET!E238+[1]OTCHET!E239+[1]OTCHET!E243+[1]OTCHET!E244+[1]OTCHET!E248</f>
        <v>0</v>
      </c>
      <c r="F45" s="237">
        <f>+G45+H45+I45+J45</f>
        <v>0</v>
      </c>
      <c r="G45" s="236">
        <f>+[1]OTCHET!G236+[1]OTCHET!G237+[1]OTCHET!G238+[1]OTCHET!G239+[1]OTCHET!G243+[1]OTCHET!G244+[1]OTCHET!G248</f>
        <v>0</v>
      </c>
      <c r="H45" s="235">
        <f>+[1]OTCHET!H236+[1]OTCHET!H237+[1]OTCHET!H238+[1]OTCHET!H239+[1]OTCHET!H243+[1]OTCHET!H244+[1]OTCHET!H248</f>
        <v>0</v>
      </c>
      <c r="I45" s="234">
        <f>+[1]OTCHET!I236+[1]OTCHET!I237+[1]OTCHET!I238+[1]OTCHET!I239+[1]OTCHET!I243+[1]OTCHET!I244+[1]OTCHET!I248</f>
        <v>0</v>
      </c>
      <c r="J45" s="233">
        <f>+[1]OTCHET!J236+[1]OTCHET!J237+[1]OTCHET!J238+[1]OTCHET!J239+[1]OTCHET!J243+[1]OTCHET!J244+[1]OTCHET!J248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+[1]OTCHET!E255+[1]OTCHET!E256+[1]OTCHET!E257+[1]OTCHET!E258</f>
        <v>0</v>
      </c>
      <c r="F46" s="243">
        <f>+G46+H46+I46+J46</f>
        <v>0</v>
      </c>
      <c r="G46" s="242">
        <f>+[1]OTCHET!G255+[1]OTCHET!G256+[1]OTCHET!G257+[1]OTCHET!G258</f>
        <v>0</v>
      </c>
      <c r="H46" s="241">
        <f>+[1]OTCHET!H255+[1]OTCHET!H256+[1]OTCHET!H257+[1]OTCHET!H258</f>
        <v>0</v>
      </c>
      <c r="I46" s="241">
        <f>+[1]OTCHET!I255+[1]OTCHET!I256+[1]OTCHET!I257+[1]OTCHET!I258</f>
        <v>0</v>
      </c>
      <c r="J46" s="240">
        <f>+[1]OTCHET!J255+[1]OTCHET!J256+[1]OTCHET!J257+[1]OTCHET!J258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+[1]OTCHET!E256</f>
        <v>0</v>
      </c>
      <c r="F47" s="237">
        <f>+G47+H47+I47+J47</f>
        <v>0</v>
      </c>
      <c r="G47" s="236">
        <f>+[1]OTCHET!G256</f>
        <v>0</v>
      </c>
      <c r="H47" s="235">
        <f>+[1]OTCHET!H256</f>
        <v>0</v>
      </c>
      <c r="I47" s="234">
        <f>+[1]OTCHET!I256</f>
        <v>0</v>
      </c>
      <c r="J47" s="233">
        <f>+[1]OTCHET!J256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+[1]OTCHET!E265+[1]OTCHET!E269+[1]OTCHET!E270</f>
        <v>0</v>
      </c>
      <c r="F48" s="85">
        <f>+G48+H48+I48+J48</f>
        <v>0</v>
      </c>
      <c r="G48" s="231">
        <f>+[1]OTCHET!G265+[1]OTCHET!G269+[1]OTCHET!G270</f>
        <v>0</v>
      </c>
      <c r="H48" s="230">
        <f>+[1]OTCHET!H265+[1]OTCHET!H269+[1]OTCHET!H270</f>
        <v>0</v>
      </c>
      <c r="I48" s="230">
        <f>+[1]OTCHET!I265+[1]OTCHET!I269+[1]OTCHET!I270</f>
        <v>0</v>
      </c>
      <c r="J48" s="229">
        <f>+[1]OTCHET!J265+[1]OTCHET!J269+[1]OTCHET!J270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[1]OTCHET!E275+[1]OTCHET!E276+[1]OTCHET!E284+[1]OTCHET!E287</f>
        <v>824600</v>
      </c>
      <c r="F49" s="85">
        <f>+G49+H49+I49+J49</f>
        <v>651088</v>
      </c>
      <c r="G49" s="84">
        <f>[1]OTCHET!G275+[1]OTCHET!G276+[1]OTCHET!G284+[1]OTCHET!G287</f>
        <v>650129</v>
      </c>
      <c r="H49" s="83">
        <f>[1]OTCHET!H275+[1]OTCHET!H276+[1]OTCHET!H284+[1]OTCHET!H287</f>
        <v>959</v>
      </c>
      <c r="I49" s="83">
        <f>[1]OTCHET!I275+[1]OTCHET!I276+[1]OTCHET!I284+[1]OTCHET!I287</f>
        <v>0</v>
      </c>
      <c r="J49" s="82">
        <f>[1]OTCHET!J275+[1]OTCHET!J276+[1]OTCHET!J284+[1]OTCHET!J287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+[1]OTCHET!E288</f>
        <v>0</v>
      </c>
      <c r="F50" s="85">
        <f>+G50+H50+I50+J50</f>
        <v>0</v>
      </c>
      <c r="G50" s="84">
        <f>+[1]OTCHET!G288</f>
        <v>0</v>
      </c>
      <c r="H50" s="83">
        <f>+[1]OTCHET!H288</f>
        <v>0</v>
      </c>
      <c r="I50" s="83">
        <f>+[1]OTCHET!I288</f>
        <v>0</v>
      </c>
      <c r="J50" s="82">
        <f>+[1]OTCHET!J288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+[1]OTCHET!E272</f>
        <v>0</v>
      </c>
      <c r="F51" s="78">
        <f>+G51+H51+I51+J51</f>
        <v>0</v>
      </c>
      <c r="G51" s="77">
        <f>+[1]OTCHET!G272</f>
        <v>0</v>
      </c>
      <c r="H51" s="76">
        <f>+[1]OTCHET!H272</f>
        <v>0</v>
      </c>
      <c r="I51" s="76">
        <f>+[1]OTCHET!I272</f>
        <v>0</v>
      </c>
      <c r="J51" s="75">
        <f>+[1]OTCHET!J272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+[1]OTCHET!E293</f>
        <v>0</v>
      </c>
      <c r="F52" s="78">
        <f>+G52+H52+I52+J52</f>
        <v>0</v>
      </c>
      <c r="G52" s="77">
        <f>+[1]OTCHET!G293</f>
        <v>0</v>
      </c>
      <c r="H52" s="76">
        <f>+[1]OTCHET!H293</f>
        <v>0</v>
      </c>
      <c r="I52" s="76">
        <f>+[1]OTCHET!I293</f>
        <v>0</v>
      </c>
      <c r="J52" s="75">
        <f>+[1]OTCHET!J293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[1]OTCHET!E294</f>
        <v>0</v>
      </c>
      <c r="F53" s="224">
        <f>+G53+H53+I53+J53</f>
        <v>0</v>
      </c>
      <c r="G53" s="223">
        <f>[1]OTCHET!G294</f>
        <v>0</v>
      </c>
      <c r="H53" s="222">
        <f>[1]OTCHET!H294</f>
        <v>0</v>
      </c>
      <c r="I53" s="222">
        <f>[1]OTCHET!I294</f>
        <v>0</v>
      </c>
      <c r="J53" s="221">
        <f>[1]OTCHET!J294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[1]OTCHET!E296</f>
        <v>0</v>
      </c>
      <c r="F54" s="215">
        <f>+G54+H54+I54+J54</f>
        <v>0</v>
      </c>
      <c r="G54" s="214">
        <f>[1]OTCHET!G296</f>
        <v>0</v>
      </c>
      <c r="H54" s="213">
        <f>[1]OTCHET!H296</f>
        <v>0</v>
      </c>
      <c r="I54" s="213">
        <f>[1]OTCHET!I296</f>
        <v>0</v>
      </c>
      <c r="J54" s="212">
        <f>[1]OTCHET!J296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+[1]OTCHET!E297</f>
        <v>0</v>
      </c>
      <c r="F55" s="206">
        <f>+G55+H55+I55+J55</f>
        <v>0</v>
      </c>
      <c r="G55" s="205">
        <f>+[1]OTCHET!G297</f>
        <v>0</v>
      </c>
      <c r="H55" s="204">
        <f>+[1]OTCHET!H297</f>
        <v>0</v>
      </c>
      <c r="I55" s="204">
        <f>+[1]OTCHET!I297</f>
        <v>0</v>
      </c>
      <c r="J55" s="203">
        <f>+[1]OTCHET!J297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-2300000</v>
      </c>
      <c r="F56" s="198">
        <f>+F57+F58+F62</f>
        <v>-3707876</v>
      </c>
      <c r="G56" s="197">
        <f>+G57+G58+G62</f>
        <v>-7012151</v>
      </c>
      <c r="H56" s="196">
        <f>+H57+H58+H62</f>
        <v>0</v>
      </c>
      <c r="I56" s="195">
        <f>+I57+I58+I62</f>
        <v>0</v>
      </c>
      <c r="J56" s="194">
        <f>+J57+J58+J62</f>
        <v>3304275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+[1]OTCHET!E361+[1]OTCHET!E375+[1]OTCHET!E388</f>
        <v>-2300000</v>
      </c>
      <c r="F57" s="99">
        <f>+G57+H57+I57+J57</f>
        <v>-7012151</v>
      </c>
      <c r="G57" s="98">
        <f>+[1]OTCHET!G361+[1]OTCHET!G375+[1]OTCHET!G388</f>
        <v>-7012151</v>
      </c>
      <c r="H57" s="97">
        <f>+[1]OTCHET!H361+[1]OTCHET!H375+[1]OTCHET!H388</f>
        <v>0</v>
      </c>
      <c r="I57" s="97">
        <f>+[1]OTCHET!I361+[1]OTCHET!I375+[1]OTCHET!I388</f>
        <v>0</v>
      </c>
      <c r="J57" s="96">
        <f>+[1]OTCHET!J361+[1]OTCHET!J375+[1]OTCHET!J388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+[1]OTCHET!E383+[1]OTCHET!E391+[1]OTCHET!E396+[1]OTCHET!E399+[1]OTCHET!E402+[1]OTCHET!E405+[1]OTCHET!E406+[1]OTCHET!E409+[1]OTCHET!E422+[1]OTCHET!E423+[1]OTCHET!E424+[1]OTCHET!E425+[1]OTCHET!E426</f>
        <v>0</v>
      </c>
      <c r="F58" s="93">
        <f>+G58+H58+I58+J58</f>
        <v>0</v>
      </c>
      <c r="G58" s="92">
        <f>+[1]OTCHET!G383+[1]OTCHET!G391+[1]OTCHET!G396+[1]OTCHET!G399+[1]OTCHET!G402+[1]OTCHET!G405+[1]OTCHET!G406+[1]OTCHET!G409+[1]OTCHET!G422+[1]OTCHET!G423+[1]OTCHET!G424+[1]OTCHET!G425+[1]OTCHET!G426</f>
        <v>0</v>
      </c>
      <c r="H58" s="91">
        <f>+[1]OTCHET!H383+[1]OTCHET!H391+[1]OTCHET!H396+[1]OTCHET!H399+[1]OTCHET!H402+[1]OTCHET!H405+[1]OTCHET!H406+[1]OTCHET!H409+[1]OTCHET!H422+[1]OTCHET!H423+[1]OTCHET!H424+[1]OTCHET!H425+[1]OTCHET!H426</f>
        <v>0</v>
      </c>
      <c r="I58" s="91">
        <f>+[1]OTCHET!I383+[1]OTCHET!I391+[1]OTCHET!I396+[1]OTCHET!I399+[1]OTCHET!I402+[1]OTCHET!I405+[1]OTCHET!I406+[1]OTCHET!I409+[1]OTCHET!I422+[1]OTCHET!I423+[1]OTCHET!I424+[1]OTCHET!I425+[1]OTCHET!I426</f>
        <v>0</v>
      </c>
      <c r="J58" s="90">
        <f>+[1]OTCHET!J383+[1]OTCHET!J391+[1]OTCHET!J396+[1]OTCHET!J399+[1]OTCHET!J402+[1]OTCHET!J405+[1]OTCHET!J406+[1]OTCHET!J409+[1]OTCHET!J422+[1]OTCHET!J423+[1]OTCHET!J424+[1]OTCHET!J425+[1]OTCHET!J426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+[1]OTCHET!E422+[1]OTCHET!E423+[1]OTCHET!E424+[1]OTCHET!E425+[1]OTCHET!E426</f>
        <v>0</v>
      </c>
      <c r="F59" s="121">
        <f>+G59+H59+I59+J59</f>
        <v>0</v>
      </c>
      <c r="G59" s="120">
        <f>+[1]OTCHET!G422+[1]OTCHET!G423+[1]OTCHET!G424+[1]OTCHET!G425+[1]OTCHET!G426</f>
        <v>0</v>
      </c>
      <c r="H59" s="119">
        <f>+[1]OTCHET!H422+[1]OTCHET!H423+[1]OTCHET!H424+[1]OTCHET!H425+[1]OTCHET!H426</f>
        <v>0</v>
      </c>
      <c r="I59" s="119">
        <f>+[1]OTCHET!I422+[1]OTCHET!I423+[1]OTCHET!I424+[1]OTCHET!I425+[1]OTCHET!I426</f>
        <v>0</v>
      </c>
      <c r="J59" s="118">
        <f>+[1]OTCHET!J422+[1]OTCHET!J423+[1]OTCHET!J424+[1]OTCHET!J425+[1]OTCHET!J426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[1]OTCHET!E405</f>
        <v>0</v>
      </c>
      <c r="F60" s="189">
        <f>+G60+H60+I60+J60</f>
        <v>0</v>
      </c>
      <c r="G60" s="188">
        <f>[1]OTCHET!G405</f>
        <v>0</v>
      </c>
      <c r="H60" s="187">
        <f>[1]OTCHET!H405</f>
        <v>0</v>
      </c>
      <c r="I60" s="187">
        <f>[1]OTCHET!I405</f>
        <v>0</v>
      </c>
      <c r="J60" s="186">
        <f>[1]OTCHET!J405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[1]OTCHET!E412</f>
        <v>0</v>
      </c>
      <c r="F62" s="179">
        <f>+G62+H62+I62+J62</f>
        <v>3304275</v>
      </c>
      <c r="G62" s="178">
        <f>[1]OTCHET!G412</f>
        <v>0</v>
      </c>
      <c r="H62" s="177">
        <f>[1]OTCHET!H412</f>
        <v>0</v>
      </c>
      <c r="I62" s="177">
        <f>[1]OTCHET!I412</f>
        <v>0</v>
      </c>
      <c r="J62" s="176">
        <f>[1]OTCHET!J412</f>
        <v>3304275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+[1]OTCHET!E249</f>
        <v>0</v>
      </c>
      <c r="F63" s="170">
        <f>+G63+H63+I63+J63</f>
        <v>0</v>
      </c>
      <c r="G63" s="169">
        <f>+[1]OTCHET!G249</f>
        <v>0</v>
      </c>
      <c r="H63" s="168">
        <f>+[1]OTCHET!H249</f>
        <v>0</v>
      </c>
      <c r="I63" s="168">
        <f>+[1]OTCHET!I249</f>
        <v>0</v>
      </c>
      <c r="J63" s="167">
        <f>+[1]OTCHET!J249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422</v>
      </c>
      <c r="G64" s="161">
        <f>+G22-G38+G56-G63</f>
        <v>200773</v>
      </c>
      <c r="H64" s="160">
        <f>+H22-H38+H56-H63</f>
        <v>-15519</v>
      </c>
      <c r="I64" s="160">
        <f>+I22-I38+I56-I63</f>
        <v>-156511</v>
      </c>
      <c r="J64" s="159">
        <f>+J22-J38+J56-J63</f>
        <v>-28321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-422</v>
      </c>
      <c r="G66" s="147">
        <f>SUM(+G68+G76+G77+G84+G85+G86+G89+G90+G91+G92+G93+G94+G95)</f>
        <v>-200773</v>
      </c>
      <c r="H66" s="146">
        <f>SUM(+H68+H76+H77+H84+H85+H86+H89+H90+H91+H92+H93+H94+H95)</f>
        <v>15519</v>
      </c>
      <c r="I66" s="146">
        <f>SUM(+I68+I76+I77+I84+I85+I86+I89+I90+I91+I92+I93+I94+I95)</f>
        <v>156511</v>
      </c>
      <c r="J66" s="145">
        <f>SUM(+J68+J76+J77+J84+J85+J86+J89+J90+J91+J92+J93+J94+J95)</f>
        <v>28321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+[1]OTCHET!E482+[1]OTCHET!E483+[1]OTCHET!E486+[1]OTCHET!E487+[1]OTCHET!E490+[1]OTCHET!E491+[1]OTCHET!E495</f>
        <v>0</v>
      </c>
      <c r="F69" s="114">
        <f>+G69+H69+I69+J69</f>
        <v>0</v>
      </c>
      <c r="G69" s="113">
        <f>+[1]OTCHET!G482+[1]OTCHET!G483+[1]OTCHET!G486+[1]OTCHET!G487+[1]OTCHET!G490+[1]OTCHET!G491+[1]OTCHET!G495</f>
        <v>0</v>
      </c>
      <c r="H69" s="112">
        <f>+[1]OTCHET!H482+[1]OTCHET!H483+[1]OTCHET!H486+[1]OTCHET!H487+[1]OTCHET!H490+[1]OTCHET!H491+[1]OTCHET!H495</f>
        <v>0</v>
      </c>
      <c r="I69" s="112">
        <f>+[1]OTCHET!I482+[1]OTCHET!I483+[1]OTCHET!I486+[1]OTCHET!I487+[1]OTCHET!I490+[1]OTCHET!I491+[1]OTCHET!I495</f>
        <v>0</v>
      </c>
      <c r="J69" s="111">
        <f>+[1]OTCHET!J482+[1]OTCHET!J483+[1]OTCHET!J486+[1]OTCHET!J487+[1]OTCHET!J490+[1]OTCHET!J491+[1]OTCHET!J495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+[1]OTCHET!E484+[1]OTCHET!E485+[1]OTCHET!E488+[1]OTCHET!E489+[1]OTCHET!E492+[1]OTCHET!E493+[1]OTCHET!E494+[1]OTCHET!E496</f>
        <v>0</v>
      </c>
      <c r="F70" s="127">
        <f>+G70+H70+I70+J70</f>
        <v>0</v>
      </c>
      <c r="G70" s="126">
        <f>+[1]OTCHET!G484+[1]OTCHET!G485+[1]OTCHET!G488+[1]OTCHET!G489+[1]OTCHET!G492+[1]OTCHET!G493+[1]OTCHET!G494+[1]OTCHET!G496</f>
        <v>0</v>
      </c>
      <c r="H70" s="125">
        <f>+[1]OTCHET!H484+[1]OTCHET!H485+[1]OTCHET!H488+[1]OTCHET!H489+[1]OTCHET!H492+[1]OTCHET!H493+[1]OTCHET!H494+[1]OTCHET!H496</f>
        <v>0</v>
      </c>
      <c r="I70" s="125">
        <f>+[1]OTCHET!I484+[1]OTCHET!I485+[1]OTCHET!I488+[1]OTCHET!I489+[1]OTCHET!I492+[1]OTCHET!I493+[1]OTCHET!I494+[1]OTCHET!I496</f>
        <v>0</v>
      </c>
      <c r="J70" s="124">
        <f>+[1]OTCHET!J484+[1]OTCHET!J485+[1]OTCHET!J488+[1]OTCHET!J489+[1]OTCHET!J492+[1]OTCHET!J493+[1]OTCHET!J494+[1]OTCHET!J496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+[1]OTCHET!E497</f>
        <v>0</v>
      </c>
      <c r="F71" s="127">
        <f>+G71+H71+I71+J71</f>
        <v>0</v>
      </c>
      <c r="G71" s="126">
        <f>+[1]OTCHET!G497</f>
        <v>0</v>
      </c>
      <c r="H71" s="125">
        <f>+[1]OTCHET!H497</f>
        <v>0</v>
      </c>
      <c r="I71" s="125">
        <f>+[1]OTCHET!I497</f>
        <v>0</v>
      </c>
      <c r="J71" s="124">
        <f>+[1]OTCHET!J497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+[1]OTCHET!E502</f>
        <v>0</v>
      </c>
      <c r="F72" s="127">
        <f>+G72+H72+I72+J72</f>
        <v>0</v>
      </c>
      <c r="G72" s="126">
        <f>+[1]OTCHET!G502</f>
        <v>0</v>
      </c>
      <c r="H72" s="125">
        <f>+[1]OTCHET!H502</f>
        <v>0</v>
      </c>
      <c r="I72" s="125">
        <f>+[1]OTCHET!I502</f>
        <v>0</v>
      </c>
      <c r="J72" s="124">
        <f>+[1]OTCHET!J502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+[1]OTCHET!E542</f>
        <v>0</v>
      </c>
      <c r="F73" s="127">
        <f>+G73+H73+I73+J73</f>
        <v>0</v>
      </c>
      <c r="G73" s="126">
        <f>+[1]OTCHET!G542</f>
        <v>0</v>
      </c>
      <c r="H73" s="125">
        <f>+[1]OTCHET!H542</f>
        <v>0</v>
      </c>
      <c r="I73" s="125">
        <f>+[1]OTCHET!I542</f>
        <v>0</v>
      </c>
      <c r="J73" s="124">
        <f>+[1]OTCHET!J542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+[1]OTCHET!E581+[1]OTCHET!E582</f>
        <v>0</v>
      </c>
      <c r="F74" s="127">
        <f>+G74+H74+I74+J74</f>
        <v>0</v>
      </c>
      <c r="G74" s="126">
        <f>+[1]OTCHET!G581+[1]OTCHET!G582</f>
        <v>0</v>
      </c>
      <c r="H74" s="125">
        <f>+[1]OTCHET!H581+[1]OTCHET!H582</f>
        <v>0</v>
      </c>
      <c r="I74" s="125">
        <f>+[1]OTCHET!I581+[1]OTCHET!I582</f>
        <v>0</v>
      </c>
      <c r="J74" s="124">
        <f>+[1]OTCHET!J581+[1]OTCHET!J582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+[1]OTCHET!E583+[1]OTCHET!E584+[1]OTCHET!E585</f>
        <v>0</v>
      </c>
      <c r="F75" s="107">
        <f>+G75+H75+I75+J75</f>
        <v>0</v>
      </c>
      <c r="G75" s="106">
        <f>+[1]OTCHET!G583+[1]OTCHET!G584+[1]OTCHET!G585</f>
        <v>0</v>
      </c>
      <c r="H75" s="105">
        <f>+[1]OTCHET!H583+[1]OTCHET!H584+[1]OTCHET!H585</f>
        <v>0</v>
      </c>
      <c r="I75" s="105">
        <f>+[1]OTCHET!I583+[1]OTCHET!I584+[1]OTCHET!I585</f>
        <v>0</v>
      </c>
      <c r="J75" s="104">
        <f>+[1]OTCHET!J583+[1]OTCHET!J584+[1]OTCHET!J585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[1]OTCHET!E461</f>
        <v>0</v>
      </c>
      <c r="F76" s="99">
        <f>+G76+H76+I76+J76</f>
        <v>0</v>
      </c>
      <c r="G76" s="98">
        <f>[1]OTCHET!G461</f>
        <v>0</v>
      </c>
      <c r="H76" s="97">
        <f>[1]OTCHET!H461</f>
        <v>0</v>
      </c>
      <c r="I76" s="97">
        <f>[1]OTCHET!I461</f>
        <v>0</v>
      </c>
      <c r="J76" s="96">
        <f>[1]OTCHET!J461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+[1]OTCHET!E466+[1]OTCHET!E469</f>
        <v>0</v>
      </c>
      <c r="F78" s="114">
        <f>+G78+H78+I78+J78</f>
        <v>0</v>
      </c>
      <c r="G78" s="113">
        <f>+[1]OTCHET!G466+[1]OTCHET!G469</f>
        <v>0</v>
      </c>
      <c r="H78" s="112">
        <f>+[1]OTCHET!H466+[1]OTCHET!H469</f>
        <v>0</v>
      </c>
      <c r="I78" s="112">
        <f>+[1]OTCHET!I466+[1]OTCHET!I469</f>
        <v>0</v>
      </c>
      <c r="J78" s="111">
        <f>+[1]OTCHET!J466+[1]OTCHET!J469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+[1]OTCHET!E467+[1]OTCHET!E470</f>
        <v>0</v>
      </c>
      <c r="F79" s="127">
        <f>+G79+H79+I79+J79</f>
        <v>0</v>
      </c>
      <c r="G79" s="126">
        <f>+[1]OTCHET!G467+[1]OTCHET!G470</f>
        <v>0</v>
      </c>
      <c r="H79" s="125">
        <f>+[1]OTCHET!H467+[1]OTCHET!H470</f>
        <v>0</v>
      </c>
      <c r="I79" s="125">
        <f>+[1]OTCHET!I467+[1]OTCHET!I470</f>
        <v>0</v>
      </c>
      <c r="J79" s="124">
        <f>+[1]OTCHET!J467+[1]OTCHET!J470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[1]OTCHET!E471</f>
        <v>0</v>
      </c>
      <c r="F80" s="127">
        <f>+G80+H80+I80+J80</f>
        <v>0</v>
      </c>
      <c r="G80" s="126">
        <f>[1]OTCHET!G471</f>
        <v>0</v>
      </c>
      <c r="H80" s="125">
        <f>[1]OTCHET!H471</f>
        <v>0</v>
      </c>
      <c r="I80" s="125">
        <f>[1]OTCHET!I471</f>
        <v>0</v>
      </c>
      <c r="J80" s="124">
        <f>[1]OTCHET!J471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+[1]OTCHET!E479</f>
        <v>0</v>
      </c>
      <c r="F82" s="127">
        <f>+G82+H82+I82+J82</f>
        <v>0</v>
      </c>
      <c r="G82" s="126">
        <f>+[1]OTCHET!G479</f>
        <v>0</v>
      </c>
      <c r="H82" s="125">
        <f>+[1]OTCHET!H479</f>
        <v>0</v>
      </c>
      <c r="I82" s="125">
        <f>+[1]OTCHET!I479</f>
        <v>0</v>
      </c>
      <c r="J82" s="124">
        <f>+[1]OTCHET!J479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+[1]OTCHET!E480</f>
        <v>0</v>
      </c>
      <c r="F83" s="107">
        <f>+G83+H83+I83+J83</f>
        <v>0</v>
      </c>
      <c r="G83" s="106">
        <f>+[1]OTCHET!G480</f>
        <v>0</v>
      </c>
      <c r="H83" s="105">
        <f>+[1]OTCHET!H480</f>
        <v>0</v>
      </c>
      <c r="I83" s="105">
        <f>+[1]OTCHET!I480</f>
        <v>0</v>
      </c>
      <c r="J83" s="104">
        <f>+[1]OTCHET!J480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[1]OTCHET!E535</f>
        <v>0</v>
      </c>
      <c r="F84" s="99">
        <f>+G84+H84+I84+J84</f>
        <v>0</v>
      </c>
      <c r="G84" s="98">
        <f>[1]OTCHET!G535</f>
        <v>0</v>
      </c>
      <c r="H84" s="97">
        <f>[1]OTCHET!H535</f>
        <v>0</v>
      </c>
      <c r="I84" s="97">
        <f>[1]OTCHET!I535</f>
        <v>0</v>
      </c>
      <c r="J84" s="96">
        <f>[1]OTCHET!J535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[1]OTCHET!E536</f>
        <v>0</v>
      </c>
      <c r="F85" s="93">
        <f>+G85+H85+I85+J85</f>
        <v>0</v>
      </c>
      <c r="G85" s="92">
        <f>[1]OTCHET!G536</f>
        <v>0</v>
      </c>
      <c r="H85" s="91">
        <f>[1]OTCHET!H536</f>
        <v>0</v>
      </c>
      <c r="I85" s="91">
        <f>[1]OTCHET!I536</f>
        <v>0</v>
      </c>
      <c r="J85" s="90">
        <f>[1]OTCHET!J536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1192</v>
      </c>
      <c r="G86" s="120">
        <f>+G87+G88</f>
        <v>-27590</v>
      </c>
      <c r="H86" s="119">
        <f>+H87+H88</f>
        <v>0</v>
      </c>
      <c r="I86" s="119">
        <f>+I87+I88</f>
        <v>461</v>
      </c>
      <c r="J86" s="118">
        <f>+J87+J88</f>
        <v>28321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+[1]OTCHET!E503+[1]OTCHET!E512+[1]OTCHET!E516+[1]OTCHET!E543</f>
        <v>0</v>
      </c>
      <c r="F87" s="114">
        <f>+G87+H87+I87+J87</f>
        <v>0</v>
      </c>
      <c r="G87" s="113">
        <f>+[1]OTCHET!G503+[1]OTCHET!G512+[1]OTCHET!G516+[1]OTCHET!G543</f>
        <v>0</v>
      </c>
      <c r="H87" s="112">
        <f>+[1]OTCHET!H503+[1]OTCHET!H512+[1]OTCHET!H516+[1]OTCHET!H543</f>
        <v>0</v>
      </c>
      <c r="I87" s="112">
        <f>+[1]OTCHET!I503+[1]OTCHET!I512+[1]OTCHET!I516+[1]OTCHET!I543</f>
        <v>0</v>
      </c>
      <c r="J87" s="111">
        <f>+[1]OTCHET!J503+[1]OTCHET!J512+[1]OTCHET!J516+[1]OTCHET!J543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+[1]OTCHET!E521+[1]OTCHET!E524+[1]OTCHET!E544</f>
        <v>0</v>
      </c>
      <c r="F88" s="107">
        <f>+G88+H88+I88+J88</f>
        <v>1192</v>
      </c>
      <c r="G88" s="106">
        <f>+[1]OTCHET!G521+[1]OTCHET!G524+[1]OTCHET!G544</f>
        <v>-27590</v>
      </c>
      <c r="H88" s="105">
        <f>+[1]OTCHET!H521+[1]OTCHET!H524+[1]OTCHET!H544</f>
        <v>0</v>
      </c>
      <c r="I88" s="105">
        <f>+[1]OTCHET!I521+[1]OTCHET!I524+[1]OTCHET!I544</f>
        <v>461</v>
      </c>
      <c r="J88" s="104">
        <f>+[1]OTCHET!J521+[1]OTCHET!J524+[1]OTCHET!J544</f>
        <v>28321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[1]OTCHET!E531</f>
        <v>0</v>
      </c>
      <c r="F89" s="99">
        <f>+G89+H89+I89+J89</f>
        <v>0</v>
      </c>
      <c r="G89" s="98">
        <f>[1]OTCHET!G531</f>
        <v>0</v>
      </c>
      <c r="H89" s="97">
        <f>[1]OTCHET!H531</f>
        <v>0</v>
      </c>
      <c r="I89" s="97">
        <f>[1]OTCHET!I531</f>
        <v>0</v>
      </c>
      <c r="J89" s="96">
        <f>[1]OTCHET!J531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+[1]OTCHET!E567+[1]OTCHET!E568+[1]OTCHET!E569+[1]OTCHET!E570+[1]OTCHET!E571+[1]OTCHET!E572</f>
        <v>0</v>
      </c>
      <c r="F90" s="93">
        <f>+G90+H90+I90+J90</f>
        <v>213</v>
      </c>
      <c r="G90" s="92">
        <f>+[1]OTCHET!G567+[1]OTCHET!G568+[1]OTCHET!G569+[1]OTCHET!G570+[1]OTCHET!G571+[1]OTCHET!G572</f>
        <v>0</v>
      </c>
      <c r="H90" s="91">
        <f>+[1]OTCHET!H567+[1]OTCHET!H568+[1]OTCHET!H569+[1]OTCHET!H570+[1]OTCHET!H571+[1]OTCHET!H572</f>
        <v>213</v>
      </c>
      <c r="I90" s="91">
        <f>+[1]OTCHET!I567+[1]OTCHET!I568+[1]OTCHET!I569+[1]OTCHET!I570+[1]OTCHET!I571+[1]OTCHET!I572</f>
        <v>0</v>
      </c>
      <c r="J90" s="90">
        <f>+[1]OTCHET!J567+[1]OTCHET!J568+[1]OTCHET!J569+[1]OTCHET!J570+[1]OTCHET!J571+[1]OTCHET!J572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+[1]OTCHET!E573+[1]OTCHET!E574+[1]OTCHET!E575+[1]OTCHET!E576+[1]OTCHET!E577+[1]OTCHET!E578+[1]OTCHET!E579</f>
        <v>0</v>
      </c>
      <c r="F91" s="85">
        <f>+G91+H91+I91+J91</f>
        <v>-1827</v>
      </c>
      <c r="G91" s="84">
        <f>+[1]OTCHET!G573+[1]OTCHET!G574+[1]OTCHET!G575+[1]OTCHET!G576+[1]OTCHET!G577+[1]OTCHET!G578+[1]OTCHET!G579</f>
        <v>0</v>
      </c>
      <c r="H91" s="83">
        <f>+[1]OTCHET!H573+[1]OTCHET!H574+[1]OTCHET!H575+[1]OTCHET!H576+[1]OTCHET!H577+[1]OTCHET!H578+[1]OTCHET!H579</f>
        <v>-1827</v>
      </c>
      <c r="I91" s="83">
        <f>+[1]OTCHET!I573+[1]OTCHET!I574+[1]OTCHET!I575+[1]OTCHET!I576+[1]OTCHET!I577+[1]OTCHET!I578+[1]OTCHET!I579</f>
        <v>0</v>
      </c>
      <c r="J91" s="82">
        <f>+[1]OTCHET!J573+[1]OTCHET!J574+[1]OTCHET!J575+[1]OTCHET!J576+[1]OTCHET!J577+[1]OTCHET!J578+[1]OTCHET!J579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+[1]OTCHET!E580</f>
        <v>0</v>
      </c>
      <c r="F92" s="85">
        <f>+G92+H92+I92+J92</f>
        <v>0</v>
      </c>
      <c r="G92" s="84">
        <f>+[1]OTCHET!G580</f>
        <v>0</v>
      </c>
      <c r="H92" s="83">
        <f>+[1]OTCHET!H580</f>
        <v>0</v>
      </c>
      <c r="I92" s="83">
        <f>+[1]OTCHET!I580</f>
        <v>0</v>
      </c>
      <c r="J92" s="82">
        <f>+[1]OTCHET!J580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+[1]OTCHET!E587+[1]OTCHET!E588</f>
        <v>0</v>
      </c>
      <c r="F93" s="85">
        <f>+G93+H93+I93+J93</f>
        <v>0</v>
      </c>
      <c r="G93" s="84">
        <f>+[1]OTCHET!G587+[1]OTCHET!G588</f>
        <v>0</v>
      </c>
      <c r="H93" s="83">
        <f>+[1]OTCHET!H587+[1]OTCHET!H588</f>
        <v>0</v>
      </c>
      <c r="I93" s="83">
        <f>+[1]OTCHET!I587+[1]OTCHET!I588</f>
        <v>0</v>
      </c>
      <c r="J93" s="82">
        <f>+[1]OTCHET!J587+[1]OTCHET!J588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+[1]OTCHET!E589+[1]OTCHET!E590</f>
        <v>0</v>
      </c>
      <c r="F94" s="85">
        <f>+G94+H94+I94+J94</f>
        <v>0</v>
      </c>
      <c r="G94" s="84">
        <f>+[1]OTCHET!G589+[1]OTCHET!G590</f>
        <v>0</v>
      </c>
      <c r="H94" s="83">
        <f>+[1]OTCHET!H589+[1]OTCHET!H590</f>
        <v>0</v>
      </c>
      <c r="I94" s="83">
        <f>+[1]OTCHET!I589+[1]OTCHET!I590</f>
        <v>0</v>
      </c>
      <c r="J94" s="82">
        <f>+[1]OTCHET!J589+[1]OTCHET!J590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[1]OTCHET!E591</f>
        <v>0</v>
      </c>
      <c r="F95" s="78">
        <f>+G95+H95+I95+J95</f>
        <v>0</v>
      </c>
      <c r="G95" s="77">
        <f>[1]OTCHET!G591</f>
        <v>-173183</v>
      </c>
      <c r="H95" s="76">
        <f>[1]OTCHET!H591</f>
        <v>17133</v>
      </c>
      <c r="I95" s="76">
        <f>[1]OTCHET!I591</f>
        <v>156050</v>
      </c>
      <c r="J95" s="75">
        <f>[1]OTCHET!J591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+[1]OTCHET!E594</f>
        <v>0</v>
      </c>
      <c r="F96" s="69">
        <f>+G96+H96+I96+J96</f>
        <v>0</v>
      </c>
      <c r="G96" s="68">
        <f>+[1]OTCHET!G594</f>
        <v>-5867</v>
      </c>
      <c r="H96" s="67">
        <f>+[1]OTCHET!H594</f>
        <v>5867</v>
      </c>
      <c r="I96" s="67">
        <f>+[1]OTCHET!I594</f>
        <v>0</v>
      </c>
      <c r="J96" s="66">
        <f>+[1]OTCHET!J594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>
        <f>+[1]OTCHET!H605</f>
        <v>0</v>
      </c>
      <c r="C107" s="23"/>
      <c r="D107" s="23"/>
      <c r="E107" s="37"/>
      <c r="F107" s="36"/>
      <c r="G107" s="35">
        <f>+[1]OTCHET!E605</f>
        <v>0</v>
      </c>
      <c r="H107" s="35">
        <f>+[1]OTCHET!F605</f>
        <v>0</v>
      </c>
      <c r="I107" s="25"/>
      <c r="J107" s="34">
        <f>+[1]OTCHET!B605</f>
        <v>43837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>
        <f>+[1]OTCHET!D603</f>
        <v>0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>
        <f>+[1]OTCHET!G600</f>
        <v>0</v>
      </c>
      <c r="F114" s="15"/>
      <c r="G114" s="17"/>
      <c r="H114" s="16"/>
      <c r="I114" s="15">
        <f>+[1]OTCHET!G603</f>
        <v>0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2020-01-17T15:03:04Z</dcterms:created>
  <dcterms:modified xsi:type="dcterms:W3CDTF">2020-01-17T15:03:35Z</dcterms:modified>
</cp:coreProperties>
</file>