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Min_dohodnost\2019.12.31\dokumenti\"/>
    </mc:Choice>
  </mc:AlternateContent>
  <bookViews>
    <workbookView xWindow="0" yWindow="0" windowWidth="27855" windowHeight="12915"/>
  </bookViews>
  <sheets>
    <sheet name="Доходност 29.09.2017-30.07.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A67" i="1"/>
  <c r="E61" i="1"/>
  <c r="E60" i="1"/>
  <c r="K47" i="1" s="1"/>
  <c r="E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A47" i="1"/>
  <c r="J48" i="1" s="1"/>
  <c r="E41" i="1"/>
  <c r="H36" i="1" s="1"/>
  <c r="E40" i="1"/>
  <c r="G35" i="1" s="1"/>
  <c r="E39" i="1"/>
  <c r="E38" i="1"/>
  <c r="F28" i="1" s="1"/>
  <c r="E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F31" i="1"/>
  <c r="E31" i="1"/>
  <c r="D31" i="1"/>
  <c r="C31" i="1"/>
  <c r="E30" i="1"/>
  <c r="D30" i="1"/>
  <c r="C30" i="1"/>
  <c r="E29" i="1"/>
  <c r="D29" i="1"/>
  <c r="C29" i="1"/>
  <c r="K28" i="1"/>
  <c r="H28" i="1"/>
  <c r="E28" i="1"/>
  <c r="D28" i="1"/>
  <c r="C28" i="1"/>
  <c r="K26" i="1"/>
  <c r="A25" i="1"/>
  <c r="J26" i="1" s="1"/>
  <c r="E19" i="1"/>
  <c r="H10" i="1" s="1"/>
  <c r="E18" i="1"/>
  <c r="G15" i="1" s="1"/>
  <c r="E17" i="1"/>
  <c r="E16" i="1"/>
  <c r="F14" i="1" s="1"/>
  <c r="E15" i="1"/>
  <c r="H14" i="1"/>
  <c r="E14" i="1"/>
  <c r="D14" i="1"/>
  <c r="C14" i="1"/>
  <c r="H13" i="1"/>
  <c r="G13" i="1"/>
  <c r="E13" i="1"/>
  <c r="D13" i="1"/>
  <c r="C13" i="1"/>
  <c r="H12" i="1"/>
  <c r="E12" i="1"/>
  <c r="D12" i="1"/>
  <c r="C12" i="1"/>
  <c r="H11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H6" i="1"/>
  <c r="F6" i="1"/>
  <c r="E6" i="1"/>
  <c r="D6" i="1"/>
  <c r="C6" i="1"/>
  <c r="K5" i="1"/>
  <c r="K4" i="1"/>
  <c r="A3" i="1"/>
  <c r="J4" i="1" s="1"/>
  <c r="A1" i="1"/>
  <c r="H29" i="1" l="1"/>
  <c r="H30" i="1"/>
  <c r="G7" i="1"/>
  <c r="H31" i="1"/>
  <c r="F32" i="1"/>
  <c r="H33" i="1"/>
  <c r="H34" i="1"/>
  <c r="F35" i="1"/>
  <c r="F50" i="1"/>
  <c r="F51" i="1"/>
  <c r="F52" i="1"/>
  <c r="F53" i="1"/>
  <c r="F54" i="1"/>
  <c r="F55" i="1"/>
  <c r="F56" i="1"/>
  <c r="F57" i="1"/>
  <c r="F58" i="1"/>
  <c r="H7" i="1"/>
  <c r="H8" i="1"/>
  <c r="H9" i="1"/>
  <c r="G11" i="1"/>
  <c r="H35" i="1"/>
  <c r="F36" i="1"/>
  <c r="G9" i="1"/>
  <c r="F30" i="1"/>
  <c r="F34" i="1"/>
  <c r="F29" i="1"/>
  <c r="H32" i="1"/>
  <c r="F33" i="1"/>
  <c r="G8" i="1"/>
  <c r="G10" i="1"/>
  <c r="G12" i="1"/>
  <c r="G14" i="1"/>
  <c r="G28" i="1"/>
  <c r="K6" i="1"/>
  <c r="F7" i="1"/>
  <c r="F9" i="1"/>
  <c r="F11" i="1"/>
  <c r="F13" i="1"/>
  <c r="G30" i="1"/>
  <c r="G32" i="1"/>
  <c r="G34" i="1"/>
  <c r="G3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<sst xmlns="http://schemas.openxmlformats.org/spreadsheetml/2006/main" count="67" uniqueCount="45">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</sst>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1">
    <xf numFmtId="0" fontId="0" fillId="0" borderId="0" xfId="0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0" fillId="2" borderId="0" xfId="0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10" fontId="1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right" indent="1"/>
    </xf>
    <xf numFmtId="10" fontId="11" fillId="2" borderId="7" xfId="0" applyNumberFormat="1" applyFont="1" applyFill="1" applyBorder="1" applyAlignment="1">
      <alignment horizontal="right" indent="1"/>
    </xf>
    <xf numFmtId="10" fontId="18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10" fontId="1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1" fillId="2" borderId="6" xfId="0" applyNumberFormat="1" applyFont="1" applyFill="1" applyBorder="1" applyAlignment="1">
      <alignment horizontal="right" wrapText="1" indent="1"/>
    </xf>
    <xf numFmtId="10" fontId="11" fillId="2" borderId="7" xfId="0" applyNumberFormat="1" applyFont="1" applyFill="1" applyBorder="1" applyAlignment="1">
      <alignment horizontal="right" wrapText="1" indent="1"/>
    </xf>
    <xf numFmtId="10" fontId="16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5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5" fillId="2" borderId="1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right"/>
    </xf>
    <xf numFmtId="10" fontId="15" fillId="2" borderId="12" xfId="0" applyNumberFormat="1" applyFont="1" applyFill="1" applyBorder="1" applyAlignment="1">
      <alignment horizontal="right" indent="1"/>
    </xf>
    <xf numFmtId="0" fontId="11" fillId="2" borderId="0" xfId="0" applyFont="1" applyFill="1" applyBorder="1" applyAlignment="1">
      <alignment horizontal="right" wrapText="1"/>
    </xf>
    <xf numFmtId="10" fontId="15" fillId="2" borderId="0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0" fontId="11" fillId="2" borderId="10" xfId="0" applyNumberFormat="1" applyFont="1" applyFill="1" applyBorder="1" applyAlignment="1">
      <alignment horizontal="right" indent="1"/>
    </xf>
    <xf numFmtId="10" fontId="11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right" wrapText="1" indent="1"/>
    </xf>
    <xf numFmtId="0" fontId="11" fillId="2" borderId="6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0" xfId="0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5" fillId="2" borderId="5" xfId="0" applyFont="1" applyFill="1" applyBorder="1" applyAlignment="1">
      <alignment horizontal="right" wrapText="1" indent="1"/>
    </xf>
    <xf numFmtId="0" fontId="15" fillId="2" borderId="6" xfId="0" applyFont="1" applyFill="1" applyBorder="1" applyAlignment="1">
      <alignment horizontal="right" wrapText="1" indent="1"/>
    </xf>
    <xf numFmtId="0" fontId="11" fillId="2" borderId="11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29.09.2017-30.07.2019'!$J$26</c:f>
          <c:strCache>
            <c:ptCount val="1"/>
            <c:pt idx="0">
              <c:v>ДОХОДНОСТ НА ПРОФЕСИОНАЛНИТЕ ПЕНСИОННИ ФОНДОВЕ
ЗА ПЕРИОДА 29.12.2017 г. - 31.12.2019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31-46AD-B29D-6BD56CE39A8F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31-46AD-B29D-6BD56CE39A8F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31-46AD-B29D-6BD56CE39A8F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31-46AD-B29D-6BD56CE39A8F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31-46AD-B29D-6BD56CE39A8F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31-46AD-B29D-6BD56CE39A8F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431-46AD-B29D-6BD56CE39A8F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31-46AD-B29D-6BD56CE39A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29.09.2017-30.07.2019'!$E$28:$E$36</c:f>
              <c:numCache>
                <c:formatCode>0.00%</c:formatCode>
                <c:ptCount val="9"/>
                <c:pt idx="0">
                  <c:v>-1.774584553243308E-3</c:v>
                </c:pt>
                <c:pt idx="1">
                  <c:v>2.2994953286191055E-2</c:v>
                </c:pt>
                <c:pt idx="2">
                  <c:v>8.9348895404715023E-3</c:v>
                </c:pt>
                <c:pt idx="3">
                  <c:v>2.6189310360691387E-4</c:v>
                </c:pt>
                <c:pt idx="4">
                  <c:v>9.0151431667340187E-3</c:v>
                </c:pt>
                <c:pt idx="5">
                  <c:v>2.7114366841034299E-2</c:v>
                </c:pt>
                <c:pt idx="6">
                  <c:v>7.1689877170786342E-3</c:v>
                </c:pt>
                <c:pt idx="7">
                  <c:v>1.9924626128757561E-2</c:v>
                </c:pt>
                <c:pt idx="8">
                  <c:v>-2.1248896169445697E-4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1-46AD-B29D-6BD56CE39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29.09.2017-30.07.2019'!$F$28:$F$36</c:f>
              <c:numCache>
                <c:formatCode>0.00%</c:formatCode>
                <c:ptCount val="9"/>
                <c:pt idx="0">
                  <c:v>9.9902965767655009E-3</c:v>
                </c:pt>
                <c:pt idx="1">
                  <c:v>9.9902965767655009E-3</c:v>
                </c:pt>
                <c:pt idx="2">
                  <c:v>9.9902965767655009E-3</c:v>
                </c:pt>
                <c:pt idx="3">
                  <c:v>9.9902965767655009E-3</c:v>
                </c:pt>
                <c:pt idx="4">
                  <c:v>9.9902965767655009E-3</c:v>
                </c:pt>
                <c:pt idx="5">
                  <c:v>9.9902965767655009E-3</c:v>
                </c:pt>
                <c:pt idx="6">
                  <c:v>9.9902965767655009E-3</c:v>
                </c:pt>
                <c:pt idx="7">
                  <c:v>9.9902965767655009E-3</c:v>
                </c:pt>
                <c:pt idx="8">
                  <c:v>9.9902965767655009E-3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31-46AD-B29D-6BD56CE39A8F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29.09.2017-30.07.2019'!$G$28:$G$36</c:f>
              <c:numCache>
                <c:formatCode>0.00%</c:formatCode>
                <c:ptCount val="9"/>
                <c:pt idx="0">
                  <c:v>-2.0009703423234496E-2</c:v>
                </c:pt>
                <c:pt idx="1">
                  <c:v>-2.0009703423234496E-2</c:v>
                </c:pt>
                <c:pt idx="2">
                  <c:v>-2.0009703423234496E-2</c:v>
                </c:pt>
                <c:pt idx="3">
                  <c:v>-2.0009703423234496E-2</c:v>
                </c:pt>
                <c:pt idx="4">
                  <c:v>-2.0009703423234496E-2</c:v>
                </c:pt>
                <c:pt idx="5">
                  <c:v>-2.0009703423234496E-2</c:v>
                </c:pt>
                <c:pt idx="6">
                  <c:v>-2.0009703423234496E-2</c:v>
                </c:pt>
                <c:pt idx="7">
                  <c:v>-2.0009703423234496E-2</c:v>
                </c:pt>
                <c:pt idx="8">
                  <c:v>-2.0009703423234496E-2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31-46AD-B29D-6BD56CE39A8F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29.09.2017-30.07.2019'!$H$28:$H$36</c:f>
              <c:numCache>
                <c:formatCode>0.00%</c:formatCode>
                <c:ptCount val="9"/>
                <c:pt idx="0">
                  <c:v>3.9990296576765505E-2</c:v>
                </c:pt>
                <c:pt idx="1">
                  <c:v>3.9990296576765505E-2</c:v>
                </c:pt>
                <c:pt idx="2">
                  <c:v>3.9990296576765505E-2</c:v>
                </c:pt>
                <c:pt idx="3">
                  <c:v>3.9990296576765505E-2</c:v>
                </c:pt>
                <c:pt idx="4">
                  <c:v>3.9990296576765505E-2</c:v>
                </c:pt>
                <c:pt idx="5">
                  <c:v>3.9990296576765505E-2</c:v>
                </c:pt>
                <c:pt idx="6">
                  <c:v>3.9990296576765505E-2</c:v>
                </c:pt>
                <c:pt idx="7">
                  <c:v>3.9990296576765505E-2</c:v>
                </c:pt>
                <c:pt idx="8">
                  <c:v>3.9990296576765505E-2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431-46AD-B29D-6BD56CE39A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29.09.2017-30.07.2019'!$J$4</c:f>
          <c:strCache>
            <c:ptCount val="1"/>
            <c:pt idx="0">
              <c:v>ДОХОДНОСТ НА УНИВЕРСАЛНИТЕ ПЕНСИОННИ ФОНДОВЕ
ЗА ПЕРИОДА 29.12.2017 г. - 31.12.2019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49-4F78-982C-D3FC93F96492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49-4F78-982C-D3FC93F96492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49-4F78-982C-D3FC93F96492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49-4F78-982C-D3FC93F96492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49-4F78-982C-D3FC93F96492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49-4F78-982C-D3FC93F96492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49-4F78-982C-D3FC93F96492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49-4F78-982C-D3FC93F964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29.09.2017-30.07.2019'!$E$6:$E$14</c:f>
              <c:numCache>
                <c:formatCode>0.00%</c:formatCode>
                <c:ptCount val="9"/>
                <c:pt idx="0">
                  <c:v>4.0533353231058111E-3</c:v>
                </c:pt>
                <c:pt idx="1">
                  <c:v>2.7636040501980652E-2</c:v>
                </c:pt>
                <c:pt idx="2">
                  <c:v>8.9374724668054295E-3</c:v>
                </c:pt>
                <c:pt idx="3">
                  <c:v>1.0339215918602207E-3</c:v>
                </c:pt>
                <c:pt idx="4">
                  <c:v>8.9602247823046266E-3</c:v>
                </c:pt>
                <c:pt idx="5">
                  <c:v>2.3889263840489061E-2</c:v>
                </c:pt>
                <c:pt idx="6">
                  <c:v>1.4178301710678021E-2</c:v>
                </c:pt>
                <c:pt idx="7">
                  <c:v>3.1026472487691636E-2</c:v>
                </c:pt>
                <c:pt idx="8">
                  <c:v>1.4951803575864453E-3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49-4F78-982C-D3FC93F96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29.09.2017-30.07.2019'!$F$6:$F$14</c:f>
              <c:numCache>
                <c:formatCode>0.00%</c:formatCode>
                <c:ptCount val="9"/>
                <c:pt idx="0">
                  <c:v>1.065949331538648E-2</c:v>
                </c:pt>
                <c:pt idx="1">
                  <c:v>1.065949331538648E-2</c:v>
                </c:pt>
                <c:pt idx="2">
                  <c:v>1.065949331538648E-2</c:v>
                </c:pt>
                <c:pt idx="3">
                  <c:v>1.065949331538648E-2</c:v>
                </c:pt>
                <c:pt idx="4">
                  <c:v>1.065949331538648E-2</c:v>
                </c:pt>
                <c:pt idx="5">
                  <c:v>1.065949331538648E-2</c:v>
                </c:pt>
                <c:pt idx="6">
                  <c:v>1.065949331538648E-2</c:v>
                </c:pt>
                <c:pt idx="7">
                  <c:v>1.065949331538648E-2</c:v>
                </c:pt>
                <c:pt idx="8">
                  <c:v>1.065949331538648E-2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49-4F78-982C-D3FC93F96492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29.09.2017-30.07.2019'!$G$6:$G$14</c:f>
              <c:numCache>
                <c:formatCode>0.00%</c:formatCode>
                <c:ptCount val="9"/>
                <c:pt idx="0">
                  <c:v>-1.9340506684613522E-2</c:v>
                </c:pt>
                <c:pt idx="1">
                  <c:v>-1.9340506684613522E-2</c:v>
                </c:pt>
                <c:pt idx="2">
                  <c:v>-1.9340506684613522E-2</c:v>
                </c:pt>
                <c:pt idx="3">
                  <c:v>-1.9340506684613522E-2</c:v>
                </c:pt>
                <c:pt idx="4">
                  <c:v>-1.9340506684613522E-2</c:v>
                </c:pt>
                <c:pt idx="5">
                  <c:v>-1.9340506684613522E-2</c:v>
                </c:pt>
                <c:pt idx="6">
                  <c:v>-1.9340506684613522E-2</c:v>
                </c:pt>
                <c:pt idx="7">
                  <c:v>-1.9340506684613522E-2</c:v>
                </c:pt>
                <c:pt idx="8">
                  <c:v>-1.9340506684613522E-2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49-4F78-982C-D3FC93F96492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29.09.2017-30.07.2019'!$H$6:$H$14</c:f>
              <c:numCache>
                <c:formatCode>0.00%</c:formatCode>
                <c:ptCount val="9"/>
                <c:pt idx="0">
                  <c:v>4.0659493315386479E-2</c:v>
                </c:pt>
                <c:pt idx="1">
                  <c:v>4.0659493315386479E-2</c:v>
                </c:pt>
                <c:pt idx="2">
                  <c:v>4.0659493315386479E-2</c:v>
                </c:pt>
                <c:pt idx="3">
                  <c:v>4.0659493315386479E-2</c:v>
                </c:pt>
                <c:pt idx="4">
                  <c:v>4.0659493315386479E-2</c:v>
                </c:pt>
                <c:pt idx="5">
                  <c:v>4.0659493315386479E-2</c:v>
                </c:pt>
                <c:pt idx="6">
                  <c:v>4.0659493315386479E-2</c:v>
                </c:pt>
                <c:pt idx="7">
                  <c:v>4.0659493315386479E-2</c:v>
                </c:pt>
                <c:pt idx="8">
                  <c:v>4.0659493315386479E-2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49-4F78-982C-D3FC93F964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'[1]Доходност 29.09.2017-30.07.2019'!$J$48</c:f>
          <c:strCache>
            <c:ptCount val="1"/>
            <c:pt idx="0">
              <c:v>ДОХОДНОСТ НА ДОБРОВОЛНИТЕ ПЕНСИОННИ ФОНДОВЕ
ЗА ПЕРИОДА 29.12.2017 г. - 31.12.2019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A9-418A-81F5-D67EAA65F6AF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A9-418A-81F5-D67EAA65F6AF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A9-418A-81F5-D67EAA65F6AF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A9-418A-81F5-D67EAA65F6AF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A9-418A-81F5-D67EAA65F6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29.09.2017-30.07.2019'!$E$50:$E$58</c:f>
              <c:numCache>
                <c:formatCode>0.00%</c:formatCode>
                <c:ptCount val="9"/>
                <c:pt idx="0">
                  <c:v>2.6708057012114761E-3</c:v>
                </c:pt>
                <c:pt idx="1">
                  <c:v>1.8084703070861519E-2</c:v>
                </c:pt>
                <c:pt idx="2">
                  <c:v>1.5404592622113578E-2</c:v>
                </c:pt>
                <c:pt idx="3">
                  <c:v>1.6708039628257065E-3</c:v>
                </c:pt>
                <c:pt idx="4">
                  <c:v>1.0939508254127261E-2</c:v>
                </c:pt>
                <c:pt idx="5">
                  <c:v>2.3717528548837352E-2</c:v>
                </c:pt>
                <c:pt idx="6">
                  <c:v>1.0529447345271947E-2</c:v>
                </c:pt>
                <c:pt idx="7">
                  <c:v>2.0282961562633206E-2</c:v>
                </c:pt>
                <c:pt idx="8">
                  <c:v>-2.2711008575058811E-2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9-418A-81F5-D67EAA65F6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29.09.2017-30.07.2019'!$F$50:$F$58</c:f>
              <c:numCache>
                <c:formatCode>0.00%</c:formatCode>
                <c:ptCount val="9"/>
                <c:pt idx="0">
                  <c:v>1.054092193457009E-2</c:v>
                </c:pt>
                <c:pt idx="1">
                  <c:v>1.054092193457009E-2</c:v>
                </c:pt>
                <c:pt idx="2">
                  <c:v>1.054092193457009E-2</c:v>
                </c:pt>
                <c:pt idx="3">
                  <c:v>1.054092193457009E-2</c:v>
                </c:pt>
                <c:pt idx="4">
                  <c:v>1.054092193457009E-2</c:v>
                </c:pt>
                <c:pt idx="5">
                  <c:v>1.054092193457009E-2</c:v>
                </c:pt>
                <c:pt idx="6">
                  <c:v>1.054092193457009E-2</c:v>
                </c:pt>
                <c:pt idx="7">
                  <c:v>1.054092193457009E-2</c:v>
                </c:pt>
                <c:pt idx="8">
                  <c:v>1.054092193457009E-2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A9-418A-81F5-D67EAA65F6AF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B4A9-418A-81F5-D67EAA65F6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0.89175</cdr:x>
      <cdr:y>0.79924</cdr:y>
    </cdr:from>
    <cdr:to>
      <cdr:x>0.99875</cdr:x>
      <cdr:y>0.93318</cdr:y>
    </cdr:to>
    <cdr:sp macro="" textlink="'Доходност 29.09.2017-30.07.2019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6641" y="3174516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14895"/>
            <a:gd name="adj6" fmla="val -17771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-2,00%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0.56187</cdr:y>
    </cdr:from>
    <cdr:to>
      <cdr:x>1</cdr:x>
      <cdr:y>0.69469</cdr:y>
    </cdr:to>
    <cdr:sp macro="" textlink="'Доходност 29.09.2017-30.07.2019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231705"/>
          <a:ext cx="981066" cy="527552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1,00%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0.31511</cdr:y>
    </cdr:from>
    <cdr:to>
      <cdr:x>1</cdr:x>
      <cdr:y>0.43916</cdr:y>
    </cdr:to>
    <cdr:sp macro="" textlink="'Доходност 29.09.2017-30.07.2019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51613"/>
          <a:ext cx="901613" cy="492678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4,00%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</cdr:x>
      <cdr:y>0.27224</cdr:y>
    </cdr:from>
    <cdr:to>
      <cdr:x>1</cdr:x>
      <cdr:y>0.40378</cdr:y>
    </cdr:to>
    <cdr:sp macro="" textlink="'Доходност 29.09.2017-30.07.2019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1800" y="1076112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6040"/>
            <a:gd name="adj6" fmla="val -16172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4,07%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0.54767</cdr:y>
    </cdr:from>
    <cdr:to>
      <cdr:x>0.9975</cdr:x>
      <cdr:y>0.67484</cdr:y>
    </cdr:to>
    <cdr:sp macro="" textlink="'Доходност 29.09.2017-30.07.2019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64880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1,07%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0.81613</cdr:y>
    </cdr:from>
    <cdr:to>
      <cdr:x>1</cdr:x>
      <cdr:y>0.92779</cdr:y>
    </cdr:to>
    <cdr:sp macro="" textlink="'Доходност 29.09.2017-30.07.2019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226043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4441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-1,93%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0.58538</cdr:y>
    </cdr:from>
    <cdr:to>
      <cdr:x>1</cdr:x>
      <cdr:y>0.71801</cdr:y>
    </cdr:to>
    <cdr:sp macro="" textlink="'Доходност 29.09.2017-30.07.2019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2135510"/>
          <a:ext cx="952539" cy="483844"/>
        </a:xfrm>
        <a:prstGeom xmlns:a="http://schemas.openxmlformats.org/drawingml/2006/main" prst="accentCallout2">
          <a:avLst>
            <a:gd name="adj1" fmla="val 44430"/>
            <a:gd name="adj2" fmla="val -8616"/>
            <a:gd name="adj3" fmla="val 44430"/>
            <a:gd name="adj4" fmla="val -71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1,05%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.lilova/Documents/Valia/Analizi/000/Min_dohodnost/2019.12.31/Raboten_Min_doh_2019.12.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anni"/>
      <sheetName val="Доходност 29.09.2017-30.07.2019"/>
      <sheetName val="Copy"/>
    </sheetNames>
    <sheetDataSet>
      <sheetData sheetId="0">
        <row r="6">
          <cell r="T6">
            <v>0.25717863036423899</v>
          </cell>
          <cell r="U6">
            <v>0.2</v>
          </cell>
          <cell r="V6">
            <v>4.0533353231058111E-3</v>
          </cell>
        </row>
        <row r="7">
          <cell r="T7">
            <v>0.10991023604332038</v>
          </cell>
          <cell r="U7">
            <v>0.12436112097138595</v>
          </cell>
          <cell r="V7">
            <v>2.7636040501980652E-2</v>
          </cell>
        </row>
        <row r="8">
          <cell r="T8">
            <v>0.17004844213953824</v>
          </cell>
          <cell r="U8">
            <v>0.1924062366272758</v>
          </cell>
          <cell r="V8">
            <v>8.9374724668054295E-3</v>
          </cell>
        </row>
        <row r="9">
          <cell r="T9">
            <v>0.21254196148242296</v>
          </cell>
          <cell r="U9">
            <v>0.2</v>
          </cell>
          <cell r="V9">
            <v>1.0339215918602207E-3</v>
          </cell>
        </row>
        <row r="10">
          <cell r="T10">
            <v>0.10736882451128181</v>
          </cell>
          <cell r="U10">
            <v>0.12148556726181742</v>
          </cell>
          <cell r="V10">
            <v>8.9602247823046266E-3</v>
          </cell>
        </row>
        <row r="11">
          <cell r="T11">
            <v>9.3482436760857379E-2</v>
          </cell>
          <cell r="U11">
            <v>0.10577341151496369</v>
          </cell>
          <cell r="V11">
            <v>2.3889263840489061E-2</v>
          </cell>
        </row>
        <row r="12">
          <cell r="T12">
            <v>2.5379011926027831E-2</v>
          </cell>
          <cell r="U12">
            <v>2.8715818343097856E-2</v>
          </cell>
          <cell r="V12">
            <v>1.4178301710678021E-2</v>
          </cell>
        </row>
        <row r="13">
          <cell r="T13">
            <v>1.2637912294007951E-2</v>
          </cell>
          <cell r="U13">
            <v>1.4299532019942414E-2</v>
          </cell>
          <cell r="V13">
            <v>3.1026472487691636E-2</v>
          </cell>
        </row>
        <row r="14">
          <cell r="T14">
            <v>1.1452544478304526E-2</v>
          </cell>
          <cell r="U14">
            <v>1.2958313261516868E-2</v>
          </cell>
          <cell r="V14">
            <v>1.4951803575864453E-3</v>
          </cell>
        </row>
        <row r="15">
          <cell r="V15">
            <v>9.7838100987882974E-3</v>
          </cell>
        </row>
        <row r="16">
          <cell r="V16">
            <v>1.065949331538648E-2</v>
          </cell>
        </row>
        <row r="17">
          <cell r="V17">
            <v>1.3467801451389101E-2</v>
          </cell>
        </row>
        <row r="18">
          <cell r="V18">
            <v>-1.9340506684613522E-2</v>
          </cell>
        </row>
        <row r="19">
          <cell r="V19">
            <v>4.0659493315386479E-2</v>
          </cell>
        </row>
        <row r="24">
          <cell r="T24">
            <v>0.23030708149900442</v>
          </cell>
          <cell r="U24">
            <v>0.2</v>
          </cell>
          <cell r="V24">
            <v>-1.774584553243308E-3</v>
          </cell>
        </row>
        <row r="25">
          <cell r="T25">
            <v>0.16613877279639219</v>
          </cell>
          <cell r="U25">
            <v>0.1726805782440648</v>
          </cell>
          <cell r="V25">
            <v>2.2994953286191055E-2</v>
          </cell>
        </row>
        <row r="26">
          <cell r="T26">
            <v>0.15752687792357967</v>
          </cell>
          <cell r="U26">
            <v>0.16372958527966597</v>
          </cell>
          <cell r="V26">
            <v>8.9348895404715023E-3</v>
          </cell>
        </row>
        <row r="27">
          <cell r="T27">
            <v>0.17700314297206238</v>
          </cell>
          <cell r="U27">
            <v>0.18397273896377514</v>
          </cell>
          <cell r="V27">
            <v>2.6189310360691387E-4</v>
          </cell>
        </row>
        <row r="28">
          <cell r="T28">
            <v>7.3737469646911039E-2</v>
          </cell>
          <cell r="U28">
            <v>7.6640923022150073E-2</v>
          </cell>
          <cell r="V28">
            <v>9.0151431667340187E-3</v>
          </cell>
        </row>
        <row r="29">
          <cell r="T29">
            <v>0.10882171951582963</v>
          </cell>
          <cell r="U29">
            <v>0.11310663450329132</v>
          </cell>
          <cell r="V29">
            <v>2.7114366841034299E-2</v>
          </cell>
        </row>
        <row r="30">
          <cell r="T30">
            <v>2.3736520294402E-2</v>
          </cell>
          <cell r="U30">
            <v>2.467115882072006E-2</v>
          </cell>
          <cell r="V30">
            <v>7.1689877170786342E-3</v>
          </cell>
        </row>
        <row r="31">
          <cell r="T31">
            <v>4.5035193805339012E-2</v>
          </cell>
          <cell r="U31">
            <v>4.680847930163802E-2</v>
          </cell>
          <cell r="V31">
            <v>1.9924626128757561E-2</v>
          </cell>
        </row>
        <row r="32">
          <cell r="T32">
            <v>1.76932215464796E-2</v>
          </cell>
          <cell r="U32">
            <v>1.838990186469459E-2</v>
          </cell>
          <cell r="V32">
            <v>-2.1248896169445697E-4</v>
          </cell>
        </row>
        <row r="33">
          <cell r="V33">
            <v>9.5445975627239076E-3</v>
          </cell>
        </row>
        <row r="34">
          <cell r="V34">
            <v>9.9902965767655009E-3</v>
          </cell>
        </row>
        <row r="35">
          <cell r="V35">
            <v>1.0380865140992913E-2</v>
          </cell>
        </row>
        <row r="36">
          <cell r="V36">
            <v>-2.0009703423234496E-2</v>
          </cell>
        </row>
        <row r="37">
          <cell r="V37">
            <v>3.9990296576765505E-2</v>
          </cell>
        </row>
        <row r="43">
          <cell r="T43">
            <v>0.13264553496085732</v>
          </cell>
          <cell r="U43">
            <v>0.19651193795462063</v>
          </cell>
          <cell r="V43">
            <v>2.6708057012114761E-3</v>
          </cell>
        </row>
        <row r="44">
          <cell r="T44">
            <v>7.6274242574513318E-2</v>
          </cell>
          <cell r="U44">
            <v>0.11299889761658034</v>
          </cell>
          <cell r="V44">
            <v>1.8084703070861519E-2</v>
          </cell>
        </row>
        <row r="45">
          <cell r="T45">
            <v>0.10449341756088709</v>
          </cell>
          <cell r="U45">
            <v>0.15480509008049759</v>
          </cell>
          <cell r="V45">
            <v>1.5404592622113578E-2</v>
          </cell>
        </row>
        <row r="46">
          <cell r="T46">
            <v>0.45898228726132845</v>
          </cell>
          <cell r="U46">
            <v>0.2</v>
          </cell>
          <cell r="V46">
            <v>1.6708039628257065E-3</v>
          </cell>
        </row>
        <row r="47">
          <cell r="T47">
            <v>0.13601778344738816</v>
          </cell>
          <cell r="U47">
            <v>0.2</v>
          </cell>
          <cell r="V47">
            <v>1.0939508254127261E-2</v>
          </cell>
        </row>
        <row r="48">
          <cell r="T48">
            <v>7.873766055335478E-2</v>
          </cell>
          <cell r="U48">
            <v>0.11664840637054816</v>
          </cell>
          <cell r="V48">
            <v>2.3717528548837352E-2</v>
          </cell>
        </row>
        <row r="49">
          <cell r="T49">
            <v>2.3100729409751301E-3</v>
          </cell>
          <cell r="U49">
            <v>3.4223308804288959E-3</v>
          </cell>
          <cell r="V49">
            <v>1.0529447345271947E-2</v>
          </cell>
        </row>
        <row r="50">
          <cell r="T50">
            <v>9.6978258324677668E-3</v>
          </cell>
          <cell r="U50">
            <v>1.4367151889786503E-2</v>
          </cell>
          <cell r="V50">
            <v>2.0282961562633206E-2</v>
          </cell>
        </row>
        <row r="51">
          <cell r="T51">
            <v>8.4117486822780268E-4</v>
          </cell>
          <cell r="U51">
            <v>1.2461852075378729E-3</v>
          </cell>
          <cell r="V51">
            <v>-2.2711008575058811E-2</v>
          </cell>
        </row>
        <row r="52">
          <cell r="V52">
            <v>7.667566300694548E-3</v>
          </cell>
        </row>
        <row r="53">
          <cell r="V53">
            <v>1.054092193457009E-2</v>
          </cell>
        </row>
        <row r="54">
          <cell r="V54">
            <v>8.9543713880914713E-3</v>
          </cell>
        </row>
        <row r="59">
          <cell r="V59">
            <v>1.1854221376660146E-2</v>
          </cell>
        </row>
      </sheetData>
      <sheetData sheetId="1">
        <row r="32">
          <cell r="A32">
            <v>43098</v>
          </cell>
        </row>
        <row r="54">
          <cell r="A54">
            <v>43098</v>
          </cell>
        </row>
        <row r="60">
          <cell r="A60">
            <v>43830</v>
          </cell>
        </row>
        <row r="82">
          <cell r="A82">
            <v>43830</v>
          </cell>
        </row>
      </sheetData>
      <sheetData sheetId="2">
        <row r="48">
          <cell r="J48" t="str">
            <v>ДОХОДНОСТ НА ДОБРОВОЛНИТЕ ПЕНСИОННИ ФОНДОВЕ
ЗА ПЕРИОДА 29.12.2017 г. - 31.12.2019 г. НА ГОДИШНА БАЗА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F44" sqref="F44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50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9" t="str">
        <f>CONCATENATE("ДОХОДНОСТ НА ФОНДОВЕТЕ ЗА ДОПЪЛНИТЕЛНО ПЕНСИОННО ОСИГУРЯВАНЕ ЗА ПЕРИОДА ",TEXT([1]Danni!A32,"dd.mm.yyyy")," г. - ",TEXT([1]Danni!A60,"dd.mm.yyyy")," г. НА ГОДИШНА БАЗА")</f>
        <v>ДОХОДНОСТ НА ФОНДОВЕТЕ ЗА ДОПЪЛНИТЕЛНО ПЕНСИОННО ОСИГУРЯВАНЕ ЗА ПЕРИОДА 29.12.2017 г. - 31.12.2019 г. НА ГОДИШНА БАЗА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4" t="str">
        <f>CONCATENATE("ДОХОДНОСТ НА УНИВЕРСАЛНИТЕ ПЕНСИОННИ ФОНДОВЕ
ЗА ПЕРИОДА ",TEXT([1]Danni!A32,"dd.mm.yyyy")," г. - ",TEXT([1]Danni!A60,"dd.mm.yyyy")," г.")</f>
        <v>ДОХОДНОСТ НА УНИВЕРСАЛНИТЕ ПЕНСИОННИ ФОНДОВЕ
ЗА ПЕРИОДА 29.12.2017 г. - 31.12.2019 г.</v>
      </c>
      <c r="B3" s="74"/>
      <c r="C3" s="74"/>
      <c r="D3" s="74"/>
      <c r="E3" s="74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29.12.2017 г. - 31.12.2019 г. НА ГОДИШНА БАЗА</v>
      </c>
      <c r="K4" s="12" t="str">
        <f>CONCATENATE(TEXT(E19,"# ##0,00%"),"
Горна граница
на доходността")</f>
        <v>4,07%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9" t="str">
        <f>CONCATENATE(TEXT(E16,"# ##0,00%"),"
Среднопретеглена
доходност")</f>
        <v>1,07%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20">
        <v>1</v>
      </c>
      <c r="B6" s="21" t="s">
        <v>5</v>
      </c>
      <c r="C6" s="22">
        <f>[1]Table!T6</f>
        <v>0.25717863036423899</v>
      </c>
      <c r="D6" s="22">
        <f>[1]Table!U6</f>
        <v>0.2</v>
      </c>
      <c r="E6" s="23">
        <f>[1]Table!V6</f>
        <v>4.0533353231058111E-3</v>
      </c>
      <c r="F6" s="24">
        <f t="shared" ref="F6:F14" si="0">$E$16</f>
        <v>1.065949331538648E-2</v>
      </c>
      <c r="G6" s="25">
        <f t="shared" ref="G6:G15" si="1">$E$18</f>
        <v>-1.9340506684613522E-2</v>
      </c>
      <c r="H6" s="18">
        <f t="shared" ref="H6:H14" si="2">$E$19</f>
        <v>4.0659493315386479E-2</v>
      </c>
      <c r="I6" s="18"/>
      <c r="J6" s="6"/>
      <c r="K6" s="26" t="str">
        <f>CONCATENATE(TEXT(E18,"# ##0,00%"),"
Минимална
доходност")</f>
        <v>-1,93%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20">
        <v>2</v>
      </c>
      <c r="B7" s="21" t="s">
        <v>6</v>
      </c>
      <c r="C7" s="22">
        <f>[1]Table!T7</f>
        <v>0.10991023604332038</v>
      </c>
      <c r="D7" s="22">
        <f>[1]Table!U7</f>
        <v>0.12436112097138595</v>
      </c>
      <c r="E7" s="23">
        <f>[1]Table!V7</f>
        <v>2.7636040501980652E-2</v>
      </c>
      <c r="F7" s="25">
        <f t="shared" si="0"/>
        <v>1.065949331538648E-2</v>
      </c>
      <c r="G7" s="25">
        <f t="shared" si="1"/>
        <v>-1.9340506684613522E-2</v>
      </c>
      <c r="H7" s="18">
        <f t="shared" si="2"/>
        <v>4.0659493315386479E-2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20">
        <v>3</v>
      </c>
      <c r="B8" s="21" t="s">
        <v>7</v>
      </c>
      <c r="C8" s="22">
        <f>[1]Table!T8</f>
        <v>0.17004844213953824</v>
      </c>
      <c r="D8" s="22">
        <f>[1]Table!U8</f>
        <v>0.1924062366272758</v>
      </c>
      <c r="E8" s="23">
        <f>[1]Table!V8</f>
        <v>8.9374724668054295E-3</v>
      </c>
      <c r="F8" s="25">
        <f t="shared" si="0"/>
        <v>1.065949331538648E-2</v>
      </c>
      <c r="G8" s="25">
        <f t="shared" si="1"/>
        <v>-1.9340506684613522E-2</v>
      </c>
      <c r="H8" s="18">
        <f t="shared" si="2"/>
        <v>4.0659493315386479E-2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20">
        <v>4</v>
      </c>
      <c r="B9" s="21" t="s">
        <v>8</v>
      </c>
      <c r="C9" s="22">
        <f>[1]Table!T9</f>
        <v>0.21254196148242296</v>
      </c>
      <c r="D9" s="22">
        <f>[1]Table!U9</f>
        <v>0.2</v>
      </c>
      <c r="E9" s="23">
        <f>[1]Table!V9</f>
        <v>1.0339215918602207E-3</v>
      </c>
      <c r="F9" s="25">
        <f t="shared" si="0"/>
        <v>1.065949331538648E-2</v>
      </c>
      <c r="G9" s="25">
        <f t="shared" si="1"/>
        <v>-1.9340506684613522E-2</v>
      </c>
      <c r="H9" s="18">
        <f t="shared" si="2"/>
        <v>4.0659493315386479E-2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20">
        <v>5</v>
      </c>
      <c r="B10" s="21" t="s">
        <v>9</v>
      </c>
      <c r="C10" s="22">
        <f>[1]Table!T10</f>
        <v>0.10736882451128181</v>
      </c>
      <c r="D10" s="22">
        <f>[1]Table!U10</f>
        <v>0.12148556726181742</v>
      </c>
      <c r="E10" s="23">
        <f>[1]Table!V10</f>
        <v>8.9602247823046266E-3</v>
      </c>
      <c r="F10" s="25">
        <f t="shared" si="0"/>
        <v>1.065949331538648E-2</v>
      </c>
      <c r="G10" s="25">
        <f t="shared" si="1"/>
        <v>-1.9340506684613522E-2</v>
      </c>
      <c r="H10" s="18">
        <f t="shared" si="2"/>
        <v>4.0659493315386479E-2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20">
        <v>6</v>
      </c>
      <c r="B11" s="21" t="s">
        <v>10</v>
      </c>
      <c r="C11" s="22">
        <f>[1]Table!T11</f>
        <v>9.3482436760857379E-2</v>
      </c>
      <c r="D11" s="22">
        <f>[1]Table!U11</f>
        <v>0.10577341151496369</v>
      </c>
      <c r="E11" s="23">
        <f>[1]Table!V11</f>
        <v>2.3889263840489061E-2</v>
      </c>
      <c r="F11" s="25">
        <f t="shared" si="0"/>
        <v>1.065949331538648E-2</v>
      </c>
      <c r="G11" s="25">
        <f t="shared" si="1"/>
        <v>-1.9340506684613522E-2</v>
      </c>
      <c r="H11" s="18">
        <f t="shared" si="2"/>
        <v>4.0659493315386479E-2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2">
        <f>[1]Table!T12</f>
        <v>2.5379011926027831E-2</v>
      </c>
      <c r="D12" s="22">
        <f>[1]Table!U12</f>
        <v>2.8715818343097856E-2</v>
      </c>
      <c r="E12" s="23">
        <f>[1]Table!V12</f>
        <v>1.4178301710678021E-2</v>
      </c>
      <c r="F12" s="25">
        <f t="shared" si="0"/>
        <v>1.065949331538648E-2</v>
      </c>
      <c r="G12" s="25">
        <f t="shared" si="1"/>
        <v>-1.9340506684613522E-2</v>
      </c>
      <c r="H12" s="18">
        <f t="shared" si="2"/>
        <v>4.0659493315386479E-2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2">
        <f>[1]Table!T13</f>
        <v>1.2637912294007951E-2</v>
      </c>
      <c r="D13" s="22">
        <f>[1]Table!U13</f>
        <v>1.4299532019942414E-2</v>
      </c>
      <c r="E13" s="23">
        <f>[1]Table!V13</f>
        <v>3.1026472487691636E-2</v>
      </c>
      <c r="F13" s="25">
        <f t="shared" si="0"/>
        <v>1.065949331538648E-2</v>
      </c>
      <c r="G13" s="25">
        <f t="shared" si="1"/>
        <v>-1.9340506684613522E-2</v>
      </c>
      <c r="H13" s="18">
        <f t="shared" si="2"/>
        <v>4.0659493315386479E-2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2">
        <f>[1]Table!T14</f>
        <v>1.1452544478304526E-2</v>
      </c>
      <c r="D14" s="22">
        <f>[1]Table!U14</f>
        <v>1.2958313261516868E-2</v>
      </c>
      <c r="E14" s="23">
        <f>[1]Table!V14</f>
        <v>1.4951803575864453E-3</v>
      </c>
      <c r="F14" s="25">
        <f t="shared" si="0"/>
        <v>1.065949331538648E-2</v>
      </c>
      <c r="G14" s="25">
        <f t="shared" si="1"/>
        <v>-1.9340506684613522E-2</v>
      </c>
      <c r="H14" s="18">
        <f t="shared" si="2"/>
        <v>4.0659493315386479E-2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9" t="s">
        <v>14</v>
      </c>
      <c r="B15" s="70"/>
      <c r="C15" s="70"/>
      <c r="D15" s="70"/>
      <c r="E15" s="29">
        <f>[1]Table!V15</f>
        <v>9.7838100987882974E-3</v>
      </c>
      <c r="F15" s="30"/>
      <c r="G15" s="25">
        <f t="shared" si="1"/>
        <v>-1.9340506684613522E-2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9" t="s">
        <v>15</v>
      </c>
      <c r="B16" s="70"/>
      <c r="C16" s="70"/>
      <c r="D16" s="70"/>
      <c r="E16" s="29">
        <f>[1]Table!V16</f>
        <v>1.065949331538648E-2</v>
      </c>
      <c r="F16" s="31"/>
      <c r="G16" s="31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9" t="s">
        <v>16</v>
      </c>
      <c r="B17" s="70"/>
      <c r="C17" s="70"/>
      <c r="D17" s="70"/>
      <c r="E17" s="29">
        <f>[1]Table!V17</f>
        <v>1.3467801451389101E-2</v>
      </c>
      <c r="F17" s="30"/>
      <c r="G17" s="30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6" t="s">
        <v>17</v>
      </c>
      <c r="B18" s="77"/>
      <c r="C18" s="77"/>
      <c r="D18" s="77"/>
      <c r="E18" s="29">
        <f>[1]Table!V18</f>
        <v>-1.9340506684613522E-2</v>
      </c>
      <c r="F18" s="30"/>
      <c r="G18" s="30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71" t="s">
        <v>18</v>
      </c>
      <c r="B19" s="72"/>
      <c r="C19" s="72"/>
      <c r="D19" s="72"/>
      <c r="E19" s="29">
        <f>[1]Table!V19</f>
        <v>4.0659493315386479E-2</v>
      </c>
      <c r="F19" s="32"/>
      <c r="G19" s="32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8"/>
      <c r="B20" s="78"/>
      <c r="C20" s="78"/>
      <c r="D20" s="78"/>
      <c r="E20" s="78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3" t="s">
        <v>19</v>
      </c>
      <c r="B21" s="73"/>
      <c r="C21" s="73"/>
      <c r="D21" s="73"/>
      <c r="E21" s="73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4" t="str">
        <f>CONCATENATE("ДОХОДНОСТ НА ПРОФЕСИОНАЛНИТЕ ПЕНСИОННИ ФОНДОВЕ
ЗА ПЕРИОДА ",TEXT([1]Danni!A54,"dd.mm.yyyy")," г. - ",TEXT([1]Danni!A82,"dd.mm.yyyy")," г.")</f>
        <v>ДОХОДНОСТ НА ПРОФЕСИОНАЛНИТЕ ПЕНСИОННИ ФОНДОВЕ
ЗА ПЕРИОДА 29.12.2017 г. - 31.12.2019 г.</v>
      </c>
      <c r="B25" s="74"/>
      <c r="C25" s="74"/>
      <c r="D25" s="74"/>
      <c r="E25" s="74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29.12.2017 г. - 31.12.2019 г. НА ГОДИШНА БАЗА</v>
      </c>
      <c r="K26" s="36" t="str">
        <f>CONCATENATE(TEXT(E41,"# ##0,00%"),"
Горна граница
на доходността")</f>
        <v>4,00%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37" t="str">
        <f>CONCATENATE(TEXT(E38,"# ##0,00%"),"
Среднопретеглена
доходност")</f>
        <v>1,00%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20">
        <v>1</v>
      </c>
      <c r="B28" s="21" t="s">
        <v>21</v>
      </c>
      <c r="C28" s="38">
        <f>[1]Table!T24</f>
        <v>0.23030708149900442</v>
      </c>
      <c r="D28" s="38">
        <f>[1]Table!U24</f>
        <v>0.2</v>
      </c>
      <c r="E28" s="39">
        <f>[1]Table!V24</f>
        <v>-1.774584553243308E-3</v>
      </c>
      <c r="F28" s="40">
        <f t="shared" ref="F28:F36" si="3">$E$38</f>
        <v>9.9902965767655009E-3</v>
      </c>
      <c r="G28" s="40">
        <f t="shared" ref="G28:G36" si="4">$E$40</f>
        <v>-2.0009703423234496E-2</v>
      </c>
      <c r="H28" s="18">
        <f t="shared" ref="H28:H36" si="5">$E$41</f>
        <v>3.9990296576765505E-2</v>
      </c>
      <c r="I28" s="18"/>
      <c r="J28" s="6"/>
      <c r="K28" s="41" t="str">
        <f>CONCATENATE(TEXT(E40,"# ##0,00%"),"
Минимална
доходност")</f>
        <v>-2,00%
Минимална
доходност</v>
      </c>
      <c r="L28" s="1"/>
      <c r="M28" s="1"/>
      <c r="N28" s="1"/>
      <c r="O28" s="1"/>
      <c r="P28" s="1"/>
    </row>
    <row r="29" spans="1:16" ht="12.75" x14ac:dyDescent="0.2">
      <c r="A29" s="20">
        <v>2</v>
      </c>
      <c r="B29" s="21" t="s">
        <v>22</v>
      </c>
      <c r="C29" s="38">
        <f>[1]Table!T25</f>
        <v>0.16613877279639219</v>
      </c>
      <c r="D29" s="38">
        <f>[1]Table!U25</f>
        <v>0.1726805782440648</v>
      </c>
      <c r="E29" s="39">
        <f>[1]Table!V25</f>
        <v>2.2994953286191055E-2</v>
      </c>
      <c r="F29" s="40">
        <f t="shared" si="3"/>
        <v>9.9902965767655009E-3</v>
      </c>
      <c r="G29" s="40">
        <f t="shared" si="4"/>
        <v>-2.0009703423234496E-2</v>
      </c>
      <c r="H29" s="18">
        <f t="shared" si="5"/>
        <v>3.9990296576765505E-2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20">
        <v>3</v>
      </c>
      <c r="B30" s="21" t="s">
        <v>23</v>
      </c>
      <c r="C30" s="38">
        <f>[1]Table!T26</f>
        <v>0.15752687792357967</v>
      </c>
      <c r="D30" s="38">
        <f>[1]Table!U26</f>
        <v>0.16372958527966597</v>
      </c>
      <c r="E30" s="39">
        <f>[1]Table!V26</f>
        <v>8.9348895404715023E-3</v>
      </c>
      <c r="F30" s="40">
        <f t="shared" si="3"/>
        <v>9.9902965767655009E-3</v>
      </c>
      <c r="G30" s="40">
        <f t="shared" si="4"/>
        <v>-2.0009703423234496E-2</v>
      </c>
      <c r="H30" s="18">
        <f t="shared" si="5"/>
        <v>3.9990296576765505E-2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20">
        <v>4</v>
      </c>
      <c r="B31" s="21" t="s">
        <v>24</v>
      </c>
      <c r="C31" s="38">
        <f>[1]Table!T27</f>
        <v>0.17700314297206238</v>
      </c>
      <c r="D31" s="38">
        <f>[1]Table!U27</f>
        <v>0.18397273896377514</v>
      </c>
      <c r="E31" s="39">
        <f>[1]Table!V27</f>
        <v>2.6189310360691387E-4</v>
      </c>
      <c r="F31" s="40">
        <f t="shared" si="3"/>
        <v>9.9902965767655009E-3</v>
      </c>
      <c r="G31" s="40">
        <f t="shared" si="4"/>
        <v>-2.0009703423234496E-2</v>
      </c>
      <c r="H31" s="18">
        <f t="shared" si="5"/>
        <v>3.9990296576765505E-2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20">
        <v>5</v>
      </c>
      <c r="B32" s="21" t="s">
        <v>25</v>
      </c>
      <c r="C32" s="38">
        <f>[1]Table!T28</f>
        <v>7.3737469646911039E-2</v>
      </c>
      <c r="D32" s="38">
        <f>[1]Table!U28</f>
        <v>7.6640923022150073E-2</v>
      </c>
      <c r="E32" s="39">
        <f>[1]Table!V28</f>
        <v>9.0151431667340187E-3</v>
      </c>
      <c r="F32" s="40">
        <f t="shared" si="3"/>
        <v>9.9902965767655009E-3</v>
      </c>
      <c r="G32" s="40">
        <f t="shared" si="4"/>
        <v>-2.0009703423234496E-2</v>
      </c>
      <c r="H32" s="18">
        <f t="shared" si="5"/>
        <v>3.9990296576765505E-2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20">
        <v>6</v>
      </c>
      <c r="B33" s="21" t="s">
        <v>26</v>
      </c>
      <c r="C33" s="38">
        <f>[1]Table!T29</f>
        <v>0.10882171951582963</v>
      </c>
      <c r="D33" s="38">
        <f>[1]Table!U29</f>
        <v>0.11310663450329132</v>
      </c>
      <c r="E33" s="39">
        <f>[1]Table!V29</f>
        <v>2.7114366841034299E-2</v>
      </c>
      <c r="F33" s="40">
        <f t="shared" si="3"/>
        <v>9.9902965767655009E-3</v>
      </c>
      <c r="G33" s="40">
        <f t="shared" si="4"/>
        <v>-2.0009703423234496E-2</v>
      </c>
      <c r="H33" s="18">
        <f t="shared" si="5"/>
        <v>3.9990296576765505E-2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8">
        <f>[1]Table!T30</f>
        <v>2.3736520294402E-2</v>
      </c>
      <c r="D34" s="38">
        <f>[1]Table!U30</f>
        <v>2.467115882072006E-2</v>
      </c>
      <c r="E34" s="39">
        <f>[1]Table!V30</f>
        <v>7.1689877170786342E-3</v>
      </c>
      <c r="F34" s="40">
        <f t="shared" si="3"/>
        <v>9.9902965767655009E-3</v>
      </c>
      <c r="G34" s="40">
        <f t="shared" si="4"/>
        <v>-2.0009703423234496E-2</v>
      </c>
      <c r="H34" s="18">
        <f t="shared" si="5"/>
        <v>3.9990296576765505E-2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8">
        <f>[1]Table!T31</f>
        <v>4.5035193805339012E-2</v>
      </c>
      <c r="D35" s="38">
        <f>[1]Table!U31</f>
        <v>4.680847930163802E-2</v>
      </c>
      <c r="E35" s="39">
        <f>[1]Table!V31</f>
        <v>1.9924626128757561E-2</v>
      </c>
      <c r="F35" s="40">
        <f t="shared" si="3"/>
        <v>9.9902965767655009E-3</v>
      </c>
      <c r="G35" s="40">
        <f t="shared" si="4"/>
        <v>-2.0009703423234496E-2</v>
      </c>
      <c r="H35" s="18">
        <f t="shared" si="5"/>
        <v>3.9990296576765505E-2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8">
        <f>[1]Table!T32</f>
        <v>1.76932215464796E-2</v>
      </c>
      <c r="D36" s="38">
        <f>[1]Table!U32</f>
        <v>1.838990186469459E-2</v>
      </c>
      <c r="E36" s="39">
        <f>[1]Table!V32</f>
        <v>-2.1248896169445697E-4</v>
      </c>
      <c r="F36" s="40">
        <f t="shared" si="3"/>
        <v>9.9902965767655009E-3</v>
      </c>
      <c r="G36" s="40">
        <f t="shared" si="4"/>
        <v>-2.0009703423234496E-2</v>
      </c>
      <c r="H36" s="18">
        <f t="shared" si="5"/>
        <v>3.9990296576765505E-2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9" t="s">
        <v>14</v>
      </c>
      <c r="B37" s="70"/>
      <c r="C37" s="70"/>
      <c r="D37" s="70"/>
      <c r="E37" s="42">
        <f>[1]Table!V33</f>
        <v>9.5445975627239076E-3</v>
      </c>
      <c r="F37" s="43"/>
      <c r="G37" s="43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9" t="s">
        <v>15</v>
      </c>
      <c r="B38" s="70"/>
      <c r="C38" s="70"/>
      <c r="D38" s="70"/>
      <c r="E38" s="42">
        <f>[1]Table!V34</f>
        <v>9.9902965767655009E-3</v>
      </c>
      <c r="F38" s="44"/>
      <c r="G38" s="44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9" t="s">
        <v>16</v>
      </c>
      <c r="B39" s="70"/>
      <c r="C39" s="70"/>
      <c r="D39" s="70"/>
      <c r="E39" s="42">
        <f>[1]Table!V35</f>
        <v>1.0380865140992913E-2</v>
      </c>
      <c r="F39" s="44"/>
      <c r="G39" s="44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6" t="s">
        <v>17</v>
      </c>
      <c r="B40" s="77"/>
      <c r="C40" s="77"/>
      <c r="D40" s="77"/>
      <c r="E40" s="42">
        <f>[1]Table!V36</f>
        <v>-2.0009703423234496E-2</v>
      </c>
      <c r="F40" s="44"/>
      <c r="G40" s="44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71" t="s">
        <v>18</v>
      </c>
      <c r="B41" s="72"/>
      <c r="C41" s="72"/>
      <c r="D41" s="72"/>
      <c r="E41" s="45">
        <f>[1]Table!V37</f>
        <v>3.9990296576765505E-2</v>
      </c>
      <c r="F41" s="46"/>
      <c r="G41" s="46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8"/>
      <c r="B42" s="78"/>
      <c r="C42" s="78"/>
      <c r="D42" s="78"/>
      <c r="E42" s="78"/>
      <c r="F42" s="46"/>
      <c r="G42" s="46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3" t="s">
        <v>30</v>
      </c>
      <c r="B43" s="73"/>
      <c r="C43" s="73"/>
      <c r="D43" s="73"/>
      <c r="E43" s="73"/>
      <c r="F43" s="46"/>
      <c r="G43" s="46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6"/>
      <c r="B44" s="46"/>
      <c r="C44" s="46"/>
      <c r="D44" s="46"/>
      <c r="E44" s="46"/>
      <c r="F44" s="47"/>
      <c r="G44" s="47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8"/>
      <c r="C45" s="48"/>
      <c r="D45" s="48"/>
      <c r="E45" s="49"/>
      <c r="F45" s="47"/>
      <c r="G45" s="47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8"/>
      <c r="B46" s="48"/>
      <c r="C46" s="48"/>
      <c r="D46" s="48"/>
      <c r="E46" s="49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4" t="str">
        <f>CONCATENATE("ДОХОДНОСТ НА ДОБРОВОЛНИТЕ ПЕНСИОННИ ФОНДОВЕ
ЗА ПЕРИОДА ",TEXT([1]Danni!A54,"dd.mm.yyyy")," г. - ",TEXT([1]Danni!A82,"dd.mm.yyyy")," г.")</f>
        <v>ДОХОДНОСТ НА ДОБРОВОЛНИТЕ ПЕНСИОННИ ФОНДОВЕ
ЗА ПЕРИОДА 29.12.2017 г. - 31.12.2019 г.</v>
      </c>
      <c r="B47" s="74"/>
      <c r="C47" s="74"/>
      <c r="D47" s="74"/>
      <c r="E47" s="74"/>
      <c r="F47" s="7"/>
      <c r="G47" s="7"/>
      <c r="H47" s="5"/>
      <c r="I47" s="5"/>
      <c r="K47" s="51" t="str">
        <f>CONCATENATE(TEXT(E60,"# ##0,00%"),"
Среднопретеглена
доходност")</f>
        <v>1,05%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2"/>
      <c r="G48" s="52"/>
      <c r="H48" s="5"/>
      <c r="I48" s="5"/>
      <c r="J48" s="11" t="str">
        <f>CONCATENATE(A47," НА ГОДИШНА БАЗА")</f>
        <v>ДОХОДНОСТ НА ДОБРОВОЛНИТЕ ПЕНСИОННИ ФОНДОВЕ
ЗА ПЕРИОДА 29.12.2017 г. - 31.12.2019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53">
        <v>1</v>
      </c>
      <c r="B49" s="54">
        <v>2</v>
      </c>
      <c r="C49" s="54">
        <v>3</v>
      </c>
      <c r="D49" s="54">
        <v>4</v>
      </c>
      <c r="E49" s="55">
        <v>5</v>
      </c>
      <c r="F49" s="2"/>
      <c r="G49" s="56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20">
        <v>1</v>
      </c>
      <c r="B50" s="21" t="s">
        <v>31</v>
      </c>
      <c r="C50" s="22">
        <f>[1]Table!T43</f>
        <v>0.13264553496085732</v>
      </c>
      <c r="D50" s="22">
        <f>[1]Table!U43</f>
        <v>0.19651193795462063</v>
      </c>
      <c r="E50" s="23">
        <f>[1]Table!V43</f>
        <v>2.6708057012114761E-3</v>
      </c>
      <c r="F50" s="57">
        <f t="shared" ref="F50:F58" si="6">$E$60</f>
        <v>1.054092193457009E-2</v>
      </c>
      <c r="G50" s="56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20">
        <v>2</v>
      </c>
      <c r="B51" s="21" t="s">
        <v>32</v>
      </c>
      <c r="C51" s="22">
        <f>[1]Table!T44</f>
        <v>7.6274242574513318E-2</v>
      </c>
      <c r="D51" s="22">
        <f>[1]Table!U44</f>
        <v>0.11299889761658034</v>
      </c>
      <c r="E51" s="23">
        <f>[1]Table!V44</f>
        <v>1.8084703070861519E-2</v>
      </c>
      <c r="F51" s="57">
        <f t="shared" si="6"/>
        <v>1.054092193457009E-2</v>
      </c>
      <c r="G51" s="56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20">
        <v>3</v>
      </c>
      <c r="B52" s="21" t="s">
        <v>33</v>
      </c>
      <c r="C52" s="22">
        <f>[1]Table!T45</f>
        <v>0.10449341756088709</v>
      </c>
      <c r="D52" s="22">
        <f>[1]Table!U45</f>
        <v>0.15480509008049759</v>
      </c>
      <c r="E52" s="23">
        <f>[1]Table!V45</f>
        <v>1.5404592622113578E-2</v>
      </c>
      <c r="F52" s="57">
        <f t="shared" si="6"/>
        <v>1.054092193457009E-2</v>
      </c>
      <c r="G52" s="56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20">
        <v>4</v>
      </c>
      <c r="B53" s="21" t="s">
        <v>34</v>
      </c>
      <c r="C53" s="22">
        <f>[1]Table!T46</f>
        <v>0.45898228726132845</v>
      </c>
      <c r="D53" s="22">
        <f>[1]Table!U46</f>
        <v>0.2</v>
      </c>
      <c r="E53" s="23">
        <f>[1]Table!V46</f>
        <v>1.6708039628257065E-3</v>
      </c>
      <c r="F53" s="57">
        <f t="shared" si="6"/>
        <v>1.054092193457009E-2</v>
      </c>
      <c r="G53" s="56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20">
        <v>5</v>
      </c>
      <c r="B54" s="21" t="s">
        <v>35</v>
      </c>
      <c r="C54" s="22">
        <f>[1]Table!T47</f>
        <v>0.13601778344738816</v>
      </c>
      <c r="D54" s="22">
        <f>[1]Table!U47</f>
        <v>0.2</v>
      </c>
      <c r="E54" s="23">
        <f>[1]Table!V47</f>
        <v>1.0939508254127261E-2</v>
      </c>
      <c r="F54" s="57">
        <f t="shared" si="6"/>
        <v>1.054092193457009E-2</v>
      </c>
      <c r="G54" s="56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20">
        <v>6</v>
      </c>
      <c r="B55" s="21" t="s">
        <v>36</v>
      </c>
      <c r="C55" s="22">
        <f>[1]Table!T48</f>
        <v>7.873766055335478E-2</v>
      </c>
      <c r="D55" s="22">
        <f>[1]Table!U48</f>
        <v>0.11664840637054816</v>
      </c>
      <c r="E55" s="23">
        <f>[1]Table!V48</f>
        <v>2.3717528548837352E-2</v>
      </c>
      <c r="F55" s="57">
        <f t="shared" si="6"/>
        <v>1.054092193457009E-2</v>
      </c>
      <c r="G55" s="56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2">
        <f>[1]Table!T49</f>
        <v>2.3100729409751301E-3</v>
      </c>
      <c r="D56" s="22">
        <f>[1]Table!U49</f>
        <v>3.4223308804288959E-3</v>
      </c>
      <c r="E56" s="23">
        <f>[1]Table!V49</f>
        <v>1.0529447345271947E-2</v>
      </c>
      <c r="F56" s="57">
        <f t="shared" si="6"/>
        <v>1.054092193457009E-2</v>
      </c>
      <c r="G56" s="31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2">
        <f>[1]Table!T50</f>
        <v>9.6978258324677668E-3</v>
      </c>
      <c r="D57" s="22">
        <f>[1]Table!U50</f>
        <v>1.4367151889786503E-2</v>
      </c>
      <c r="E57" s="23">
        <f>[1]Table!V50</f>
        <v>2.0282961562633206E-2</v>
      </c>
      <c r="F57" s="57">
        <f t="shared" si="6"/>
        <v>1.054092193457009E-2</v>
      </c>
      <c r="G57" s="31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2">
        <f>[1]Table!T51</f>
        <v>8.4117486822780268E-4</v>
      </c>
      <c r="D58" s="22">
        <f>[1]Table!U51</f>
        <v>1.2461852075378729E-3</v>
      </c>
      <c r="E58" s="23">
        <f>[1]Table!V51</f>
        <v>-2.2711008575058811E-2</v>
      </c>
      <c r="F58" s="57">
        <f t="shared" si="6"/>
        <v>1.054092193457009E-2</v>
      </c>
      <c r="G58" s="31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9" t="s">
        <v>14</v>
      </c>
      <c r="B59" s="70"/>
      <c r="C59" s="70"/>
      <c r="D59" s="70"/>
      <c r="E59" s="29">
        <f>[1]Table!V52</f>
        <v>7.667566300694548E-3</v>
      </c>
      <c r="F59" s="31"/>
      <c r="G59" s="31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9" t="s">
        <v>15</v>
      </c>
      <c r="B60" s="70"/>
      <c r="C60" s="70"/>
      <c r="D60" s="70"/>
      <c r="E60" s="29">
        <f>[1]Table!V53</f>
        <v>1.054092193457009E-2</v>
      </c>
      <c r="F60" s="31"/>
      <c r="G60" s="31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71" t="s">
        <v>16</v>
      </c>
      <c r="B61" s="72"/>
      <c r="C61" s="72"/>
      <c r="D61" s="72"/>
      <c r="E61" s="58">
        <f>[1]Table!V54</f>
        <v>8.9543713880914713E-3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9"/>
      <c r="B62" s="59"/>
      <c r="C62" s="59"/>
      <c r="D62" s="59"/>
      <c r="E62" s="60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3" t="s">
        <v>40</v>
      </c>
      <c r="B63" s="73"/>
      <c r="C63" s="73"/>
      <c r="D63" s="73"/>
      <c r="E63" s="73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8"/>
      <c r="C66" s="48"/>
      <c r="D66" s="48"/>
      <c r="E66" s="49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4" t="str">
        <f>CONCATENATE("ДОХОДНОСТ НА ДОБРОВОЛНИЯ ПЕНСИОНЕН ФОНД
ПО ПРОФЕСИОНАЛНИ СХЕМИ
ЗА ПЕРИОДА ",TEXT([1]Danni!A54,"dd.mm.yyyy")," г. - ",TEXT([1]Danni!A82,"dd.mm.yyyy")," г.")</f>
        <v>ДОХОДНОСТ НА ДОБРОВОЛНИЯ ПЕНСИОНЕН ФОНД
ПО ПРОФЕСИОНАЛНИ СХЕМИ
ЗА ПЕРИОДА 29.12.2017 г. - 31.12.2019 г.</v>
      </c>
      <c r="B67" s="74"/>
      <c r="C67" s="74"/>
      <c r="D67" s="74"/>
      <c r="E67" s="74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3">
        <v>1</v>
      </c>
      <c r="B69" s="54">
        <v>2</v>
      </c>
      <c r="C69" s="54">
        <v>3</v>
      </c>
      <c r="D69" s="54">
        <v>4</v>
      </c>
      <c r="E69" s="55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1">
        <v>1</v>
      </c>
      <c r="B70" s="62" t="s">
        <v>41</v>
      </c>
      <c r="C70" s="63">
        <v>1</v>
      </c>
      <c r="D70" s="64">
        <v>1</v>
      </c>
      <c r="E70" s="58">
        <f>[1]Table!V59</f>
        <v>1.1854221376660146E-2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5"/>
      <c r="K71" s="75"/>
      <c r="L71" s="75"/>
      <c r="M71" s="75"/>
      <c r="N71" s="75"/>
      <c r="O71" s="75"/>
    </row>
    <row r="72" spans="1:16" ht="24.75" customHeight="1" x14ac:dyDescent="0.2">
      <c r="A72" s="67" t="s">
        <v>42</v>
      </c>
      <c r="B72" s="67"/>
      <c r="C72" s="1"/>
      <c r="D72" s="1"/>
      <c r="E72" s="1"/>
      <c r="P72" s="66"/>
    </row>
    <row r="73" spans="1:16" ht="27" customHeight="1" x14ac:dyDescent="0.2">
      <c r="A73" s="68" t="s">
        <v>43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ht="27" customHeight="1" x14ac:dyDescent="0.2">
      <c r="A74" s="68" t="s">
        <v>44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29.09.2017-30.07.2019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dcterms:created xsi:type="dcterms:W3CDTF">2020-01-09T07:08:56Z</dcterms:created>
  <dcterms:modified xsi:type="dcterms:W3CDTF">2020-01-09T07:44:02Z</dcterms:modified>
</cp:coreProperties>
</file>