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UserFiles\Redirection$\m.vasileva\Desktop\OTCHETI 2019\2019 otcheti\"/>
    </mc:Choice>
  </mc:AlternateContent>
  <bookViews>
    <workbookView xWindow="0" yWindow="0" windowWidth="28770" windowHeight="1227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I23" i="1"/>
  <c r="J23" i="1"/>
  <c r="F24" i="1"/>
  <c r="H25" i="1"/>
  <c r="H22" i="1" s="1"/>
  <c r="H64" i="1" s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G41" i="1"/>
  <c r="H41" i="1"/>
  <c r="I41" i="1"/>
  <c r="I39" i="1" s="1"/>
  <c r="I38" i="1" s="1"/>
  <c r="J41" i="1"/>
  <c r="J39" i="1" s="1"/>
  <c r="J38" i="1" s="1"/>
  <c r="E42" i="1"/>
  <c r="G42" i="1"/>
  <c r="H42" i="1"/>
  <c r="F42" i="1" s="1"/>
  <c r="I42" i="1"/>
  <c r="J42" i="1"/>
  <c r="E43" i="1"/>
  <c r="G43" i="1"/>
  <c r="H43" i="1"/>
  <c r="I43" i="1"/>
  <c r="J43" i="1"/>
  <c r="F43" i="1" s="1"/>
  <c r="E44" i="1"/>
  <c r="G44" i="1"/>
  <c r="H44" i="1"/>
  <c r="F44" i="1" s="1"/>
  <c r="I44" i="1"/>
  <c r="J44" i="1"/>
  <c r="E45" i="1"/>
  <c r="G45" i="1"/>
  <c r="H45" i="1"/>
  <c r="I45" i="1"/>
  <c r="J45" i="1"/>
  <c r="F45" i="1" s="1"/>
  <c r="E46" i="1"/>
  <c r="G46" i="1"/>
  <c r="H46" i="1"/>
  <c r="F46" i="1" s="1"/>
  <c r="I46" i="1"/>
  <c r="J46" i="1"/>
  <c r="E47" i="1"/>
  <c r="G47" i="1"/>
  <c r="H47" i="1"/>
  <c r="I47" i="1"/>
  <c r="J47" i="1"/>
  <c r="F47" i="1" s="1"/>
  <c r="E48" i="1"/>
  <c r="G48" i="1"/>
  <c r="H48" i="1"/>
  <c r="F48" i="1" s="1"/>
  <c r="I48" i="1"/>
  <c r="J48" i="1"/>
  <c r="E49" i="1"/>
  <c r="G49" i="1"/>
  <c r="H49" i="1"/>
  <c r="I49" i="1"/>
  <c r="J49" i="1"/>
  <c r="F49" i="1" s="1"/>
  <c r="E50" i="1"/>
  <c r="G50" i="1"/>
  <c r="H50" i="1"/>
  <c r="F50" i="1" s="1"/>
  <c r="I50" i="1"/>
  <c r="J50" i="1"/>
  <c r="E51" i="1"/>
  <c r="G51" i="1"/>
  <c r="H51" i="1"/>
  <c r="I51" i="1"/>
  <c r="J51" i="1"/>
  <c r="F51" i="1" s="1"/>
  <c r="E52" i="1"/>
  <c r="G52" i="1"/>
  <c r="H52" i="1"/>
  <c r="F52" i="1" s="1"/>
  <c r="I52" i="1"/>
  <c r="J52" i="1"/>
  <c r="E53" i="1"/>
  <c r="G53" i="1"/>
  <c r="H53" i="1"/>
  <c r="I53" i="1"/>
  <c r="J53" i="1"/>
  <c r="F53" i="1" s="1"/>
  <c r="E54" i="1"/>
  <c r="G54" i="1"/>
  <c r="H54" i="1"/>
  <c r="F54" i="1" s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J56" i="1" s="1"/>
  <c r="E63" i="1"/>
  <c r="G63" i="1"/>
  <c r="H63" i="1"/>
  <c r="F63" i="1" s="1"/>
  <c r="I63" i="1"/>
  <c r="J63" i="1"/>
  <c r="F67" i="1"/>
  <c r="E69" i="1"/>
  <c r="G69" i="1"/>
  <c r="H69" i="1"/>
  <c r="F69" i="1" s="1"/>
  <c r="I69" i="1"/>
  <c r="J69" i="1"/>
  <c r="J68" i="1" s="1"/>
  <c r="J66" i="1" s="1"/>
  <c r="K69" i="1"/>
  <c r="K68" i="1" s="1"/>
  <c r="L69" i="1"/>
  <c r="L68" i="1" s="1"/>
  <c r="M69" i="1"/>
  <c r="M68" i="1" s="1"/>
  <c r="E70" i="1"/>
  <c r="G70" i="1"/>
  <c r="G68" i="1" s="1"/>
  <c r="H70" i="1"/>
  <c r="I70" i="1"/>
  <c r="J70" i="1"/>
  <c r="K70" i="1"/>
  <c r="L70" i="1"/>
  <c r="M70" i="1"/>
  <c r="E71" i="1"/>
  <c r="E68" i="1" s="1"/>
  <c r="G71" i="1"/>
  <c r="F71" i="1" s="1"/>
  <c r="H71" i="1"/>
  <c r="I71" i="1"/>
  <c r="I68" i="1" s="1"/>
  <c r="J71" i="1"/>
  <c r="K71" i="1"/>
  <c r="L71" i="1"/>
  <c r="M71" i="1"/>
  <c r="E72" i="1"/>
  <c r="G72" i="1"/>
  <c r="H72" i="1"/>
  <c r="I72" i="1"/>
  <c r="F72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F75" i="1" s="1"/>
  <c r="H75" i="1"/>
  <c r="I75" i="1"/>
  <c r="J75" i="1"/>
  <c r="K75" i="1"/>
  <c r="L75" i="1"/>
  <c r="M75" i="1"/>
  <c r="E76" i="1"/>
  <c r="G76" i="1"/>
  <c r="H76" i="1"/>
  <c r="I76" i="1"/>
  <c r="F76" i="1" s="1"/>
  <c r="J76" i="1"/>
  <c r="K76" i="1"/>
  <c r="L76" i="1"/>
  <c r="M76" i="1"/>
  <c r="K77" i="1"/>
  <c r="L77" i="1"/>
  <c r="M77" i="1"/>
  <c r="E78" i="1"/>
  <c r="G78" i="1"/>
  <c r="G77" i="1" s="1"/>
  <c r="H78" i="1"/>
  <c r="H77" i="1" s="1"/>
  <c r="I78" i="1"/>
  <c r="J78" i="1"/>
  <c r="J77" i="1" s="1"/>
  <c r="E79" i="1"/>
  <c r="E77" i="1" s="1"/>
  <c r="G79" i="1"/>
  <c r="H79" i="1"/>
  <c r="I79" i="1"/>
  <c r="I77" i="1" s="1"/>
  <c r="J79" i="1"/>
  <c r="E80" i="1"/>
  <c r="G80" i="1"/>
  <c r="F80" i="1" s="1"/>
  <c r="H80" i="1"/>
  <c r="I80" i="1"/>
  <c r="J80" i="1"/>
  <c r="F81" i="1"/>
  <c r="E82" i="1"/>
  <c r="G82" i="1"/>
  <c r="F82" i="1" s="1"/>
  <c r="H82" i="1"/>
  <c r="I82" i="1"/>
  <c r="J82" i="1"/>
  <c r="E83" i="1"/>
  <c r="G83" i="1"/>
  <c r="H83" i="1"/>
  <c r="I83" i="1"/>
  <c r="J83" i="1"/>
  <c r="F83" i="1" s="1"/>
  <c r="E84" i="1"/>
  <c r="G84" i="1"/>
  <c r="F84" i="1" s="1"/>
  <c r="H84" i="1"/>
  <c r="I84" i="1"/>
  <c r="J84" i="1"/>
  <c r="E85" i="1"/>
  <c r="G85" i="1"/>
  <c r="F85" i="1" s="1"/>
  <c r="H85" i="1"/>
  <c r="I85" i="1"/>
  <c r="J85" i="1"/>
  <c r="K86" i="1"/>
  <c r="L86" i="1"/>
  <c r="M86" i="1"/>
  <c r="E87" i="1"/>
  <c r="G87" i="1"/>
  <c r="G86" i="1" s="1"/>
  <c r="H87" i="1"/>
  <c r="H86" i="1" s="1"/>
  <c r="I87" i="1"/>
  <c r="J87" i="1"/>
  <c r="J86" i="1" s="1"/>
  <c r="E88" i="1"/>
  <c r="E86" i="1" s="1"/>
  <c r="G88" i="1"/>
  <c r="H88" i="1"/>
  <c r="I88" i="1"/>
  <c r="I86" i="1" s="1"/>
  <c r="J88" i="1"/>
  <c r="E89" i="1"/>
  <c r="G89" i="1"/>
  <c r="F89" i="1" s="1"/>
  <c r="H89" i="1"/>
  <c r="I89" i="1"/>
  <c r="J89" i="1"/>
  <c r="E90" i="1"/>
  <c r="G90" i="1"/>
  <c r="H90" i="1"/>
  <c r="I90" i="1"/>
  <c r="F90" i="1" s="1"/>
  <c r="J90" i="1"/>
  <c r="E91" i="1"/>
  <c r="G91" i="1"/>
  <c r="F91" i="1" s="1"/>
  <c r="H91" i="1"/>
  <c r="I91" i="1"/>
  <c r="J91" i="1"/>
  <c r="E92" i="1"/>
  <c r="G92" i="1"/>
  <c r="H92" i="1"/>
  <c r="I92" i="1"/>
  <c r="J92" i="1"/>
  <c r="F92" i="1" s="1"/>
  <c r="E93" i="1"/>
  <c r="G93" i="1"/>
  <c r="F93" i="1" s="1"/>
  <c r="H93" i="1"/>
  <c r="I93" i="1"/>
  <c r="J93" i="1"/>
  <c r="E94" i="1"/>
  <c r="G94" i="1"/>
  <c r="H94" i="1"/>
  <c r="I94" i="1"/>
  <c r="F94" i="1" s="1"/>
  <c r="J94" i="1"/>
  <c r="E95" i="1"/>
  <c r="G95" i="1"/>
  <c r="F95" i="1" s="1"/>
  <c r="H95" i="1"/>
  <c r="I95" i="1"/>
  <c r="J95" i="1"/>
  <c r="E96" i="1"/>
  <c r="G96" i="1"/>
  <c r="H96" i="1"/>
  <c r="I96" i="1"/>
  <c r="J96" i="1"/>
  <c r="F96" i="1" s="1"/>
  <c r="B107" i="1"/>
  <c r="G107" i="1"/>
  <c r="H107" i="1"/>
  <c r="J107" i="1"/>
  <c r="E110" i="1"/>
  <c r="E114" i="1"/>
  <c r="I114" i="1"/>
  <c r="M66" i="1" l="1"/>
  <c r="M65" i="1" s="1"/>
  <c r="L66" i="1"/>
  <c r="K66" i="1"/>
  <c r="K65" i="1" s="1"/>
  <c r="E66" i="1"/>
  <c r="I66" i="1"/>
  <c r="L65" i="1"/>
  <c r="G22" i="1"/>
  <c r="G64" i="1" s="1"/>
  <c r="E22" i="1"/>
  <c r="E64" i="1" s="1"/>
  <c r="G66" i="1"/>
  <c r="J64" i="1"/>
  <c r="I22" i="1"/>
  <c r="I64" i="1" s="1"/>
  <c r="F62" i="1"/>
  <c r="F41" i="1"/>
  <c r="F87" i="1"/>
  <c r="F86" i="1" s="1"/>
  <c r="F78" i="1"/>
  <c r="F77" i="1" s="1"/>
  <c r="F70" i="1"/>
  <c r="F68" i="1" s="1"/>
  <c r="F66" i="1" s="1"/>
  <c r="H68" i="1"/>
  <c r="H66" i="1" s="1"/>
  <c r="H105" i="1" s="1"/>
  <c r="F57" i="1"/>
  <c r="F56" i="1" s="1"/>
  <c r="F40" i="1"/>
  <c r="F39" i="1" s="1"/>
  <c r="F38" i="1" s="1"/>
  <c r="F88" i="1"/>
  <c r="F79" i="1"/>
  <c r="F26" i="1"/>
  <c r="F25" i="1" s="1"/>
  <c r="F23" i="1"/>
  <c r="F22" i="1" l="1"/>
  <c r="F64" i="1" s="1"/>
  <c r="E65" i="1"/>
  <c r="E105" i="1"/>
  <c r="I65" i="1"/>
  <c r="I105" i="1"/>
  <c r="H65" i="1"/>
  <c r="G105" i="1"/>
  <c r="G65" i="1"/>
  <c r="J65" i="1"/>
  <c r="J105" i="1"/>
  <c r="F65" i="1" l="1"/>
  <c r="B105" i="1" s="1"/>
  <c r="F10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<sst xmlns="http://schemas.openxmlformats.org/spreadsheetml/2006/main" count="247" uniqueCount="175">
  <si>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</si>
  <si>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</si>
  <si>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</si>
  <si>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</si>
  <si>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</si>
  <si>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</si>
  <si>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</si>
  <si>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</si>
  <si>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</si>
  <si>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</si>
  <si>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</si>
  <si>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</si>
  <si>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</si>
  <si>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</si>
  <si>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</si>
  <si>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</si>
  <si>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</si>
  <si>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</si>
  <si>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</si>
  <si>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</si>
  <si>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</si>
  <si>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</si>
  <si>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</si>
  <si>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</si>
  <si>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</si>
  <si>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</si>
  <si>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</si>
  <si>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</si>
  <si>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</si>
  <si>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</si>
  <si>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</si>
  <si>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</si>
  <si>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</si>
  <si>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</si>
  <si>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</si>
  <si>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</si>
  <si>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</si>
  <si>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</si>
  <si>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</si>
  <si>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</si>
  <si>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</si>
  <si>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</si>
  <si>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</si>
  <si>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</si>
  <si>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</si>
  <si>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</si>
  <si>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</si>
  <si>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</si>
  <si>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</si>
  <si>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</si>
  <si>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</si>
  <si>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</si>
  <si>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</si>
  <si>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</si>
  <si>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</si>
  <si>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</si>
  <si>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</si>
  <si>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</si>
  <si>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</si>
  <si>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</si>
  <si>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</si>
  <si>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</si>
  <si>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</si>
  <si>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</si>
  <si>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</si>
  <si>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</si>
  <si>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</si>
  <si>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</si>
  <si>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</si>
  <si>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</si>
  <si>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</si>
  <si>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</si>
  <si>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</si>
  <si>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</si>
  <si>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</si>
  <si>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</si>
  <si>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</si>
  <si>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</si>
  <si>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</si>
  <si>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</si>
  <si>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</si>
  <si>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</si>
  <si>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</si>
  <si>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</si>
  <si>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</si>
  <si>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</si>
  <si>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</si>
  <si>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</si>
  <si>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</si>
  <si>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</si>
  <si>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</si>
  <si>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</si>
  <si>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</si>
  <si>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</si>
  <si>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</si>
  <si>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</si>
  <si>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</si>
  <si>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</si>
  <si>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</si>
  <si>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</si>
  <si>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</si>
  <si>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</si>
  <si>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</si>
  <si>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</si>
  <si>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</si>
  <si>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</si>
  <si>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</si>
  <si>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</si>
  <si>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</si>
  <si>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</si>
  <si>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</si>
  <si>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</si>
  <si>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</si>
  <si>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</si>
  <si>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</si>
  <si>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</si>
  <si>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</si>
  <si>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</si>
  <si>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</si>
  <si>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</si>
  <si>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</si>
  <si>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</si>
  <si>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</si>
  <si>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</si>
  <si>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</si>
  <si>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</si>
  <si>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</si>
  <si>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</si>
  <si>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</si>
  <si>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</si>
  <si>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</si>
  <si>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</si>
  <si>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</si>
  <si>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</si>
  <si>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</si>
  <si>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</si>
  <si>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</si>
  <si>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</si>
  <si>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</si>
  <si>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</si>
  <si>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</si>
  <si>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</si>
  <si>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</si>
  <si>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</si>
  <si>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</si>
  <si>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</si>
  <si>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</si>
  <si>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</si>
  <si>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</si>
  <si>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</si>
  <si>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</si>
  <si>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</si>
  <si>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</si>
  <si>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</si>
  <si>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</si>
  <si>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</si>
  <si>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</si>
  <si>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</si>
  <si>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</si>
  <si>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</si>
  <si>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</si>
  <si>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</si>
  <si>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</si>
  <si>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</si>
  <si>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</si>
  <si>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2019 г.</t>
  </si>
  <si>
    <t>Годишен         уточнен план                           2019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</si>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</sst>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9_11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43799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18470000</v>
          </cell>
          <cell r="G90">
            <v>17845858</v>
          </cell>
          <cell r="H90">
            <v>0</v>
          </cell>
          <cell r="I90">
            <v>54849</v>
          </cell>
          <cell r="J90">
            <v>17183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2300000</v>
          </cell>
          <cell r="G108">
            <v>3201310</v>
          </cell>
          <cell r="H108">
            <v>0</v>
          </cell>
          <cell r="I108">
            <v>844</v>
          </cell>
          <cell r="J108">
            <v>215556</v>
          </cell>
        </row>
        <row r="112">
          <cell r="E112">
            <v>0</v>
          </cell>
          <cell r="G112">
            <v>5443</v>
          </cell>
          <cell r="H112">
            <v>0</v>
          </cell>
          <cell r="I112">
            <v>0</v>
          </cell>
          <cell r="J112">
            <v>-232739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10039600</v>
          </cell>
          <cell r="G187">
            <v>7251664</v>
          </cell>
          <cell r="H187">
            <v>0</v>
          </cell>
          <cell r="I187">
            <v>-1385</v>
          </cell>
          <cell r="J187">
            <v>1693881</v>
          </cell>
        </row>
        <row r="190">
          <cell r="E190">
            <v>708600</v>
          </cell>
          <cell r="G190">
            <v>534028</v>
          </cell>
          <cell r="H190">
            <v>0</v>
          </cell>
          <cell r="I190">
            <v>1194</v>
          </cell>
          <cell r="J190">
            <v>59610</v>
          </cell>
        </row>
        <row r="196">
          <cell r="E196">
            <v>1409000</v>
          </cell>
          <cell r="G196">
            <v>0</v>
          </cell>
          <cell r="H196">
            <v>0</v>
          </cell>
          <cell r="I196">
            <v>0</v>
          </cell>
          <cell r="J196">
            <v>1240606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2624000</v>
          </cell>
          <cell r="G205">
            <v>735578</v>
          </cell>
          <cell r="H205">
            <v>14425</v>
          </cell>
          <cell r="I205">
            <v>201797</v>
          </cell>
          <cell r="J205">
            <v>0</v>
          </cell>
        </row>
        <row r="223">
          <cell r="E223">
            <v>44000</v>
          </cell>
          <cell r="G223">
            <v>39573</v>
          </cell>
          <cell r="H223">
            <v>0</v>
          </cell>
          <cell r="I223">
            <v>1460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2820200</v>
          </cell>
          <cell r="G271">
            <v>2049702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5838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353000</v>
          </cell>
          <cell r="G276">
            <v>22494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471600</v>
          </cell>
          <cell r="G284">
            <v>228696</v>
          </cell>
          <cell r="H284">
            <v>959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-2300000</v>
          </cell>
          <cell r="G375">
            <v>-9986189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2968645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-24752</v>
          </cell>
          <cell r="H544">
            <v>0</v>
          </cell>
          <cell r="I544">
            <v>438</v>
          </cell>
          <cell r="J544">
            <v>25452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213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-1062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-10616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-313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-174097</v>
          </cell>
          <cell r="H591">
            <v>16233</v>
          </cell>
          <cell r="I591">
            <v>157864</v>
          </cell>
          <cell r="J591">
            <v>0</v>
          </cell>
        </row>
        <row r="594">
          <cell r="E594">
            <v>0</v>
          </cell>
          <cell r="G594">
            <v>-5867</v>
          </cell>
          <cell r="H594">
            <v>5867</v>
          </cell>
          <cell r="J594">
            <v>0</v>
          </cell>
        </row>
        <row r="605">
          <cell r="B605">
            <v>43808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36" zoomScale="75" zoomScaleNormal="75" workbookViewId="0">
      <selection activeCell="B66" sqref="B66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43799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20770000</v>
      </c>
      <c r="F22" s="358">
        <f>+F23+F25+F36+F37</f>
        <v>21108304</v>
      </c>
      <c r="G22" s="357">
        <f>+G23+G25+G36+G37</f>
        <v>21052611</v>
      </c>
      <c r="H22" s="356">
        <f>+H23+H25+H36+H37</f>
        <v>0</v>
      </c>
      <c r="I22" s="356">
        <f>+I23+I25+I36+I37</f>
        <v>55693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20770000</v>
      </c>
      <c r="F25" s="344">
        <f>+F26+F30+F31+F32+F33</f>
        <v>21108304</v>
      </c>
      <c r="G25" s="343">
        <f>+G26+G30+G31+G32+G33</f>
        <v>21052611</v>
      </c>
      <c r="H25" s="342">
        <f>+H26+H30+H31+H32+H33</f>
        <v>0</v>
      </c>
      <c r="I25" s="342">
        <f>+I26+I30+I31+I32+I33</f>
        <v>55693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18470000</v>
      </c>
      <c r="F30" s="310">
        <f>+G30+H30+I30+J30</f>
        <v>17917890</v>
      </c>
      <c r="G30" s="231">
        <f>[1]OTCHET!G90+[1]OTCHET!G93+[1]OTCHET!G94</f>
        <v>17845858</v>
      </c>
      <c r="H30" s="230">
        <f>[1]OTCHET!H90+[1]OTCHET!H93+[1]OTCHET!H94</f>
        <v>0</v>
      </c>
      <c r="I30" s="230">
        <f>[1]OTCHET!I90+[1]OTCHET!I93+[1]OTCHET!I94</f>
        <v>54849</v>
      </c>
      <c r="J30" s="229">
        <f>[1]OTCHET!J90+[1]OTCHET!J93+[1]OTCHET!J94</f>
        <v>17183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2300000</v>
      </c>
      <c r="F31" s="85">
        <f>+G31+H31+I31+J31</f>
        <v>3417710</v>
      </c>
      <c r="G31" s="84">
        <f>[1]OTCHET!G108</f>
        <v>3201310</v>
      </c>
      <c r="H31" s="83">
        <f>[1]OTCHET!H108</f>
        <v>0</v>
      </c>
      <c r="I31" s="83">
        <f>[1]OTCHET!I108</f>
        <v>844</v>
      </c>
      <c r="J31" s="82">
        <f>[1]OTCHET!J108</f>
        <v>215556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-227296</v>
      </c>
      <c r="G32" s="84">
        <f>[1]OTCHET!G112+[1]OTCHET!G121+[1]OTCHET!G137+[1]OTCHET!G138</f>
        <v>5443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-232739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18470000</v>
      </c>
      <c r="F38" s="278">
        <f>F39+F43+F44+F46+SUM(F48:F52)+F55</f>
        <v>14080120</v>
      </c>
      <c r="G38" s="277">
        <f>G39+G43+G44+G46+SUM(G48:G52)+G55</f>
        <v>10867573</v>
      </c>
      <c r="H38" s="276">
        <f>H39+H43+H44+H46+SUM(H48:H52)+H55</f>
        <v>15384</v>
      </c>
      <c r="I38" s="276">
        <f>I39+I43+I44+I46+SUM(I48:I52)+I55</f>
        <v>203066</v>
      </c>
      <c r="J38" s="275">
        <f>J39+J43+J44+J46+SUM(J48:J52)+J55</f>
        <v>2994097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12157200</v>
      </c>
      <c r="F39" s="270">
        <f>SUM(F40:F42)</f>
        <v>10779598</v>
      </c>
      <c r="G39" s="269">
        <f>SUM(G40:G42)</f>
        <v>7785692</v>
      </c>
      <c r="H39" s="268">
        <f>SUM(H40:H42)</f>
        <v>0</v>
      </c>
      <c r="I39" s="268">
        <f>SUM(I40:I42)</f>
        <v>-191</v>
      </c>
      <c r="J39" s="267">
        <f>SUM(J40:J42)</f>
        <v>2994097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10039600</v>
      </c>
      <c r="F40" s="262">
        <f>+G40+H40+I40+J40</f>
        <v>8944160</v>
      </c>
      <c r="G40" s="261">
        <f>[1]OTCHET!G187</f>
        <v>7251664</v>
      </c>
      <c r="H40" s="260">
        <f>[1]OTCHET!H187</f>
        <v>0</v>
      </c>
      <c r="I40" s="260">
        <f>[1]OTCHET!I187</f>
        <v>-1385</v>
      </c>
      <c r="J40" s="259">
        <f>[1]OTCHET!J187</f>
        <v>1693881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708600</v>
      </c>
      <c r="F41" s="254">
        <f>+G41+H41+I41+J41</f>
        <v>594832</v>
      </c>
      <c r="G41" s="253">
        <f>[1]OTCHET!G190</f>
        <v>534028</v>
      </c>
      <c r="H41" s="252">
        <f>[1]OTCHET!H190</f>
        <v>0</v>
      </c>
      <c r="I41" s="252">
        <f>[1]OTCHET!I190</f>
        <v>1194</v>
      </c>
      <c r="J41" s="251">
        <f>[1]OTCHET!J190</f>
        <v>59610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1409000</v>
      </c>
      <c r="F42" s="247">
        <f>+G42+H42+I42+J42</f>
        <v>1240606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1240606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5488200</v>
      </c>
      <c r="F43" s="243">
        <f>+G43+H43+I43+J43</f>
        <v>3042535</v>
      </c>
      <c r="G43" s="242">
        <f>+[1]OTCHET!G205+[1]OTCHET!G223+[1]OTCHET!G271</f>
        <v>2824853</v>
      </c>
      <c r="H43" s="241">
        <f>+[1]OTCHET!H205+[1]OTCHET!H223+[1]OTCHET!H271</f>
        <v>14425</v>
      </c>
      <c r="I43" s="241">
        <f>+[1]OTCHET!I205+[1]OTCHET!I223+[1]OTCHET!I271</f>
        <v>203257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824600</v>
      </c>
      <c r="F49" s="85">
        <f>+G49+H49+I49+J49</f>
        <v>257987</v>
      </c>
      <c r="G49" s="84">
        <f>[1]OTCHET!G275+[1]OTCHET!G276+[1]OTCHET!G284+[1]OTCHET!G287</f>
        <v>257028</v>
      </c>
      <c r="H49" s="83">
        <f>[1]OTCHET!H275+[1]OTCHET!H276+[1]OTCHET!H284+[1]OTCHET!H287</f>
        <v>959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-2300000</v>
      </c>
      <c r="F56" s="198">
        <f>+F57+F58+F62</f>
        <v>-7017544</v>
      </c>
      <c r="G56" s="197">
        <f>+G57+G58+G62</f>
        <v>-9986189</v>
      </c>
      <c r="H56" s="196">
        <f>+H57+H58+H62</f>
        <v>0</v>
      </c>
      <c r="I56" s="195">
        <f>+I57+I58+I62</f>
        <v>0</v>
      </c>
      <c r="J56" s="194">
        <f>+J57+J58+J62</f>
        <v>2968645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-2300000</v>
      </c>
      <c r="F57" s="99">
        <f>+G57+H57+I57+J57</f>
        <v>-9986189</v>
      </c>
      <c r="G57" s="98">
        <f>+[1]OTCHET!G361+[1]OTCHET!G375+[1]OTCHET!G388</f>
        <v>-9986189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2968645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2968645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10640</v>
      </c>
      <c r="G64" s="161">
        <f>+G22-G38+G56-G63</f>
        <v>198849</v>
      </c>
      <c r="H64" s="160">
        <f>+H22-H38+H56-H63</f>
        <v>-15384</v>
      </c>
      <c r="I64" s="160">
        <f>+I22-I38+I56-I63</f>
        <v>-147373</v>
      </c>
      <c r="J64" s="159">
        <f>+J22-J38+J56-J63</f>
        <v>-25452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-10640</v>
      </c>
      <c r="G66" s="147">
        <f>SUM(+G68+G76+G77+G84+G85+G86+G89+G90+G91+G92+G93+G94+G95)</f>
        <v>-198849</v>
      </c>
      <c r="H66" s="146">
        <f>SUM(+H68+H76+H77+H84+H85+H86+H89+H90+H91+H92+H93+H94+H95)</f>
        <v>15384</v>
      </c>
      <c r="I66" s="146">
        <f>SUM(+I68+I76+I77+I84+I85+I86+I89+I90+I91+I92+I93+I94+I95)</f>
        <v>147373</v>
      </c>
      <c r="J66" s="145">
        <f>SUM(+J68+J76+J77+J84+J85+J86+J89+J90+J91+J92+J93+J94+J95)</f>
        <v>25452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1138</v>
      </c>
      <c r="G86" s="120">
        <f>+G87+G88</f>
        <v>-24752</v>
      </c>
      <c r="H86" s="119">
        <f>+H87+H88</f>
        <v>0</v>
      </c>
      <c r="I86" s="119">
        <f>+I87+I88</f>
        <v>438</v>
      </c>
      <c r="J86" s="118">
        <f>+J87+J88</f>
        <v>25452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1138</v>
      </c>
      <c r="G88" s="106">
        <f>+[1]OTCHET!G521+[1]OTCHET!G524+[1]OTCHET!G544</f>
        <v>-24752</v>
      </c>
      <c r="H88" s="105">
        <f>+[1]OTCHET!H521+[1]OTCHET!H524+[1]OTCHET!H544</f>
        <v>0</v>
      </c>
      <c r="I88" s="105">
        <f>+[1]OTCHET!I521+[1]OTCHET!I524+[1]OTCHET!I544</f>
        <v>438</v>
      </c>
      <c r="J88" s="104">
        <f>+[1]OTCHET!J521+[1]OTCHET!J524+[1]OTCHET!J544</f>
        <v>25452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213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213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-11991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-1062</v>
      </c>
      <c r="I91" s="83">
        <f>+[1]OTCHET!I573+[1]OTCHET!I574+[1]OTCHET!I575+[1]OTCHET!I576+[1]OTCHET!I577+[1]OTCHET!I578+[1]OTCHET!I579</f>
        <v>-10929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-174097</v>
      </c>
      <c r="H95" s="76">
        <f>[1]OTCHET!H591</f>
        <v>16233</v>
      </c>
      <c r="I95" s="76">
        <f>[1]OTCHET!I591</f>
        <v>157864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-5867</v>
      </c>
      <c r="H96" s="67">
        <f>+[1]OTCHET!H594</f>
        <v>5867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43808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2019-12-20T14:14:24Z</dcterms:created>
  <dcterms:modified xsi:type="dcterms:W3CDTF">2019-12-20T14:15:24Z</dcterms:modified>
</cp:coreProperties>
</file>