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UserFiles\Redirection$\m.hristova\Documents\STATISTIKA\STATISTIKA_Q2_2019\"/>
    </mc:Choice>
  </mc:AlternateContent>
  <bookViews>
    <workbookView xWindow="-30" yWindow="1620" windowWidth="7560" windowHeight="4800"/>
  </bookViews>
  <sheets>
    <sheet name="Осигурени лица" sheetId="1" r:id="rId1"/>
    <sheet name="Натрупани средства" sheetId="2" r:id="rId2"/>
    <sheet name="-" sheetId="3" state="veryHidden" r:id="rId3"/>
  </sheets>
  <calcPr calcId="162913"/>
</workbook>
</file>

<file path=xl/calcChain.xml><?xml version="1.0" encoding="utf-8"?>
<calcChain xmlns="http://schemas.openxmlformats.org/spreadsheetml/2006/main">
  <c r="C8" i="1" l="1"/>
  <c r="D10" i="2"/>
  <c r="E10" i="2"/>
  <c r="F10" i="2"/>
  <c r="G10" i="2"/>
  <c r="H10" i="2"/>
  <c r="I10" i="2"/>
  <c r="J10" i="2"/>
  <c r="K10" i="2"/>
  <c r="L10" i="2"/>
  <c r="M10" i="2"/>
  <c r="N10" i="2"/>
  <c r="D11" i="2"/>
  <c r="E11" i="2"/>
  <c r="F11" i="2"/>
  <c r="G11" i="2"/>
  <c r="H11" i="2"/>
  <c r="I11" i="2"/>
  <c r="J11" i="2"/>
  <c r="K11" i="2"/>
  <c r="L11" i="2"/>
  <c r="M11" i="2"/>
  <c r="N11" i="2"/>
  <c r="D12" i="2"/>
  <c r="E12" i="2"/>
  <c r="F12" i="2"/>
  <c r="G12" i="2"/>
  <c r="H12" i="2"/>
  <c r="I12" i="2"/>
  <c r="J12" i="2"/>
  <c r="K12" i="2"/>
  <c r="L12" i="2"/>
  <c r="M12" i="2"/>
  <c r="N12" i="2"/>
  <c r="D14" i="2"/>
  <c r="E14" i="2"/>
  <c r="F14" i="2"/>
  <c r="G14" i="2"/>
  <c r="H14" i="2"/>
  <c r="I14" i="2"/>
  <c r="J14" i="2"/>
  <c r="K14" i="2"/>
  <c r="L14" i="2"/>
  <c r="M14" i="2"/>
  <c r="N14" i="2"/>
  <c r="D15" i="2"/>
  <c r="E15" i="2"/>
  <c r="F15" i="2"/>
  <c r="G15" i="2"/>
  <c r="H15" i="2"/>
  <c r="I15" i="2"/>
  <c r="J15" i="2"/>
  <c r="K15" i="2"/>
  <c r="L15" i="2"/>
  <c r="M15" i="2"/>
  <c r="N15" i="2"/>
  <c r="D16" i="2"/>
  <c r="E16" i="2"/>
  <c r="F16" i="2"/>
  <c r="G16" i="2"/>
  <c r="H16" i="2"/>
  <c r="I16" i="2"/>
  <c r="J16" i="2"/>
  <c r="K16" i="2"/>
  <c r="L16" i="2"/>
  <c r="M16" i="2"/>
  <c r="N16" i="2"/>
  <c r="D18" i="2"/>
  <c r="E18" i="2"/>
  <c r="F18" i="2"/>
  <c r="G18" i="2"/>
  <c r="H18" i="2"/>
  <c r="I18" i="2"/>
  <c r="J18" i="2"/>
  <c r="K18" i="2"/>
  <c r="L18" i="2"/>
  <c r="M18" i="2"/>
  <c r="N18" i="2"/>
  <c r="D19" i="2"/>
  <c r="E19" i="2"/>
  <c r="F19" i="2"/>
  <c r="G19" i="2"/>
  <c r="H19" i="2"/>
  <c r="I19" i="2"/>
  <c r="J19" i="2"/>
  <c r="K19" i="2"/>
  <c r="L19" i="2"/>
  <c r="M19" i="2"/>
  <c r="N19" i="2"/>
  <c r="D20" i="2"/>
  <c r="E20" i="2"/>
  <c r="F20" i="2"/>
  <c r="G20" i="2"/>
  <c r="H20" i="2"/>
  <c r="I20" i="2"/>
  <c r="J20" i="2"/>
  <c r="K20" i="2"/>
  <c r="L20" i="2"/>
  <c r="M20" i="2"/>
  <c r="N20" i="2"/>
  <c r="C20" i="2"/>
  <c r="C19" i="2"/>
  <c r="C18" i="2"/>
  <c r="C16" i="2"/>
  <c r="C15" i="2"/>
  <c r="C14" i="2"/>
  <c r="C12" i="2"/>
  <c r="C11" i="2"/>
  <c r="C10" i="2"/>
  <c r="D6" i="2"/>
  <c r="E6" i="2"/>
  <c r="F6" i="2"/>
  <c r="G6" i="2"/>
  <c r="H6" i="2"/>
  <c r="I6" i="2"/>
  <c r="J6" i="2"/>
  <c r="K6" i="2"/>
  <c r="L6" i="2"/>
  <c r="D7" i="2"/>
  <c r="E7" i="2"/>
  <c r="F7" i="2"/>
  <c r="G7" i="2"/>
  <c r="H7" i="2"/>
  <c r="I7" i="2"/>
  <c r="J7" i="2"/>
  <c r="K7" i="2"/>
  <c r="L7" i="2"/>
  <c r="D8" i="2"/>
  <c r="E8" i="2"/>
  <c r="F8" i="2"/>
  <c r="G8" i="2"/>
  <c r="H8" i="2"/>
  <c r="I8" i="2"/>
  <c r="J8" i="2"/>
  <c r="K8" i="2"/>
  <c r="L8" i="2"/>
  <c r="C7" i="2"/>
  <c r="C8" i="2"/>
  <c r="C6" i="2"/>
  <c r="B2" i="2"/>
  <c r="B2" i="1"/>
  <c r="E26" i="1" s="1"/>
  <c r="E28" i="1" s="1"/>
  <c r="D18" i="1"/>
  <c r="E18" i="1"/>
  <c r="F18" i="1"/>
  <c r="G18" i="1"/>
  <c r="H18" i="1"/>
  <c r="I18" i="1"/>
  <c r="J18" i="1"/>
  <c r="K18" i="1"/>
  <c r="L18" i="1"/>
  <c r="M18" i="1"/>
  <c r="N18" i="1"/>
  <c r="D19" i="1"/>
  <c r="E19" i="1"/>
  <c r="F19" i="1"/>
  <c r="G19" i="1"/>
  <c r="H19" i="1"/>
  <c r="I19" i="1"/>
  <c r="J19" i="1"/>
  <c r="K19" i="1"/>
  <c r="L19" i="1"/>
  <c r="M19" i="1"/>
  <c r="N19" i="1"/>
  <c r="D20" i="1"/>
  <c r="E20" i="1"/>
  <c r="F20" i="1"/>
  <c r="G20" i="1"/>
  <c r="H20" i="1"/>
  <c r="I20" i="1"/>
  <c r="J20" i="1"/>
  <c r="K20" i="1"/>
  <c r="L20" i="1"/>
  <c r="M20" i="1"/>
  <c r="N20" i="1"/>
  <c r="D14" i="1"/>
  <c r="E14" i="1"/>
  <c r="F14" i="1"/>
  <c r="G14" i="1"/>
  <c r="H14" i="1"/>
  <c r="I14" i="1"/>
  <c r="J14" i="1"/>
  <c r="K14" i="1"/>
  <c r="L14" i="1"/>
  <c r="M14" i="1"/>
  <c r="N14" i="1"/>
  <c r="D15" i="1"/>
  <c r="E15" i="1"/>
  <c r="F15" i="1"/>
  <c r="G15" i="1"/>
  <c r="H15" i="1"/>
  <c r="I15" i="1"/>
  <c r="J15" i="1"/>
  <c r="K15" i="1"/>
  <c r="L15" i="1"/>
  <c r="M15" i="1"/>
  <c r="N15" i="1"/>
  <c r="D16" i="1"/>
  <c r="E16" i="1"/>
  <c r="F16" i="1"/>
  <c r="G16" i="1"/>
  <c r="H16" i="1"/>
  <c r="I16" i="1"/>
  <c r="J16" i="1"/>
  <c r="K16" i="1"/>
  <c r="L16" i="1"/>
  <c r="M16" i="1"/>
  <c r="N16" i="1"/>
  <c r="C20" i="1"/>
  <c r="C19" i="1"/>
  <c r="C18" i="1"/>
  <c r="C16" i="1"/>
  <c r="C15" i="1"/>
  <c r="C14" i="1"/>
  <c r="O20" i="1"/>
  <c r="O19" i="1"/>
  <c r="O18" i="1"/>
  <c r="O16" i="1"/>
  <c r="O15" i="1"/>
  <c r="O14" i="1"/>
  <c r="O12" i="1"/>
  <c r="O11" i="1"/>
  <c r="O10" i="1"/>
  <c r="D10" i="1"/>
  <c r="E10" i="1"/>
  <c r="F10" i="1"/>
  <c r="G10" i="1"/>
  <c r="H10" i="1"/>
  <c r="I10" i="1"/>
  <c r="J10" i="1"/>
  <c r="K10" i="1"/>
  <c r="L10" i="1"/>
  <c r="M10" i="1"/>
  <c r="N10" i="1"/>
  <c r="D11" i="1"/>
  <c r="E11" i="1"/>
  <c r="F11" i="1"/>
  <c r="G11" i="1"/>
  <c r="H11" i="1"/>
  <c r="I11" i="1"/>
  <c r="J11" i="1"/>
  <c r="K11" i="1"/>
  <c r="L11" i="1"/>
  <c r="M11" i="1"/>
  <c r="N11" i="1"/>
  <c r="D12" i="1"/>
  <c r="E12" i="1"/>
  <c r="F12" i="1"/>
  <c r="G12" i="1"/>
  <c r="H12" i="1"/>
  <c r="I12" i="1"/>
  <c r="J12" i="1"/>
  <c r="K12" i="1"/>
  <c r="L12" i="1"/>
  <c r="M12" i="1"/>
  <c r="N12" i="1"/>
  <c r="C12" i="1"/>
  <c r="C11" i="1"/>
  <c r="C10" i="1"/>
  <c r="O8" i="1"/>
  <c r="O7" i="1"/>
  <c r="O6" i="1"/>
  <c r="C7" i="1"/>
  <c r="D7" i="1"/>
  <c r="E7" i="1"/>
  <c r="F7" i="1"/>
  <c r="G7" i="1"/>
  <c r="H7" i="1"/>
  <c r="I7" i="1"/>
  <c r="J7" i="1"/>
  <c r="K7" i="1"/>
  <c r="L7" i="1"/>
  <c r="D8" i="1"/>
  <c r="E8" i="1"/>
  <c r="F8" i="1"/>
  <c r="G8" i="1"/>
  <c r="H8" i="1"/>
  <c r="I8" i="1"/>
  <c r="J8" i="1"/>
  <c r="K8" i="1"/>
  <c r="L8" i="1"/>
  <c r="D6" i="1"/>
  <c r="E6" i="1"/>
  <c r="F6" i="1"/>
  <c r="G6" i="1"/>
  <c r="H6" i="1"/>
  <c r="I6" i="1"/>
  <c r="J6" i="1"/>
  <c r="K6" i="1"/>
  <c r="L6" i="1"/>
  <c r="C6" i="1"/>
  <c r="D29" i="2" l="1"/>
  <c r="D30" i="2"/>
  <c r="D27" i="2"/>
  <c r="D28" i="2"/>
  <c r="E29" i="1"/>
  <c r="E30" i="1"/>
  <c r="E27" i="1"/>
  <c r="P18" i="3" l="1"/>
  <c r="P34" i="3"/>
  <c r="P30" i="3"/>
  <c r="P14" i="3"/>
  <c r="P26" i="3"/>
  <c r="P10" i="3"/>
  <c r="P6" i="3"/>
  <c r="P38" i="3"/>
</calcChain>
</file>

<file path=xl/sharedStrings.xml><?xml version="1.0" encoding="utf-8"?>
<sst xmlns="http://schemas.openxmlformats.org/spreadsheetml/2006/main" count="134" uniqueCount="40">
  <si>
    <t>Пол</t>
  </si>
  <si>
    <t>Общо</t>
  </si>
  <si>
    <t>над 64 г.</t>
  </si>
  <si>
    <t>Мъже</t>
  </si>
  <si>
    <t>Жени</t>
  </si>
  <si>
    <t>Всичко</t>
  </si>
  <si>
    <t>ДПФ</t>
  </si>
  <si>
    <t>Доброволни пенсионни фондове (ДПФ)</t>
  </si>
  <si>
    <t>Забележки:</t>
  </si>
  <si>
    <t xml:space="preserve"> </t>
  </si>
  <si>
    <t xml:space="preserve">Забележки: </t>
  </si>
  <si>
    <t>Доброволни пенсионни фондове по професионални схеми (ДПФПС)</t>
  </si>
  <si>
    <t>ДПФПС</t>
  </si>
  <si>
    <t>15-19 г.</t>
  </si>
  <si>
    <t>20-24 г.</t>
  </si>
  <si>
    <t>25-29 г.</t>
  </si>
  <si>
    <t>30-34 г.</t>
  </si>
  <si>
    <t>35-39 г.</t>
  </si>
  <si>
    <t>40-44 г.</t>
  </si>
  <si>
    <t>45-49 г.</t>
  </si>
  <si>
    <t>50-54 г.</t>
  </si>
  <si>
    <t>55-59 г.</t>
  </si>
  <si>
    <t>60-64 г.</t>
  </si>
  <si>
    <t>Професионални пенсионни фондове (ППФ)***</t>
  </si>
  <si>
    <t>Средна възраст*</t>
  </si>
  <si>
    <t>Универсални пенсионни фондове (УПФ)**</t>
  </si>
  <si>
    <t xml:space="preserve"> ** В УПФ се осигуряват лица, родени след 31.12.1959 г.</t>
  </si>
  <si>
    <t xml:space="preserve">  * Показателят средна възраст е изчислен като средно аритметична претеглена величина от разпределението на лицата по единични възрасти.</t>
  </si>
  <si>
    <t>*** В броя на осигурените лица не са включени лица по § 4б, ал.1 от ПЗР на КСО, по чиито партиди няма натрупани средства.</t>
  </si>
  <si>
    <t>УПФ***</t>
  </si>
  <si>
    <t>ППФ****</t>
  </si>
  <si>
    <t>**** При изчисляването на средния размер на натрупаните средства на едно осигурено лице, не са включени лица по § 4б, ал.1 от ПЗР на КСО, 
      по чиито партиди няма натрупани средства.</t>
  </si>
  <si>
    <t xml:space="preserve"> *** В УПФ се осигуряват лица, родени след 31.12.1959 г.</t>
  </si>
  <si>
    <t xml:space="preserve">  ** В изчисленията не са включени средствата по неперсонифицираните партиди и партидите на резерва за гарантиране на минималната доходност.</t>
  </si>
  <si>
    <t xml:space="preserve">    * Индивидуалният размер на натрупаните средства по партидите на осигурените лица варира в широки граници и зависи от множество фактори
      като: продължителността на осигурителния период; осигурителната вноска и осигурителния доход; редовното постъпване на вноските във фонда;
      удържаните такси; постигнатата доходност и др.</t>
  </si>
  <si>
    <t>-</t>
  </si>
  <si>
    <t>УПФ**</t>
  </si>
  <si>
    <t>ППФ***</t>
  </si>
  <si>
    <t>Осигурени лица във фондовете за допълнително пенсионно осигуряване по пол и възраст към 30.06.2019 г.</t>
  </si>
  <si>
    <t>Среден размер на натрупаните средства на едно осигурено лице* според пола и възрастта към 30.06.2019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</si>
</sst>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0" x14ac:knownFonts="1">
    <font>
      <sz val="10"/>
      <name val="Arial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7"/>
      <name val="Arial"/>
      <family val="2"/>
      <charset val="204"/>
    </font>
    <font>
      <sz val="10"/>
      <name val="Arial"/>
      <family val="2"/>
      <charset val="204"/>
    </font>
    <font>
      <sz val="10"/>
      <color theme="0"/>
      <name val="Arial"/>
      <family val="2"/>
      <charset val="204"/>
    </font>
    <font>
      <b/>
      <sz val="9"/>
      <color theme="0"/>
      <name val="Arial"/>
      <family val="2"/>
      <charset val="204"/>
    </font>
    <font>
      <sz val="10"/>
      <color theme="0" tint="-0.14999847407452621"/>
      <name val="Arial"/>
      <family val="2"/>
      <charset val="204"/>
    </font>
    <font>
      <sz val="10"/>
      <color theme="0" tint="-4.9989318521683403E-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89">
    <xf numFmtId="0" fontId="0" fillId="0" borderId="0" xfId="0"/>
    <xf numFmtId="0" fontId="5" fillId="0" borderId="0" xfId="1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5" fillId="0" borderId="1" xfId="1" applyBorder="1" applyAlignment="1"/>
    <xf numFmtId="3" fontId="5" fillId="0" borderId="2" xfId="1" applyNumberFormat="1" applyBorder="1"/>
    <xf numFmtId="0" fontId="5" fillId="2" borderId="2" xfId="1" applyFill="1" applyBorder="1" applyAlignment="1">
      <alignment horizontal="center" vertical="center"/>
    </xf>
    <xf numFmtId="164" fontId="5" fillId="0" borderId="2" xfId="1" applyNumberFormat="1" applyBorder="1"/>
    <xf numFmtId="3" fontId="5" fillId="0" borderId="0" xfId="1" applyNumberFormat="1" applyBorder="1"/>
    <xf numFmtId="0" fontId="2" fillId="0" borderId="1" xfId="1" applyFont="1" applyBorder="1" applyAlignment="1"/>
    <xf numFmtId="3" fontId="2" fillId="0" borderId="2" xfId="1" applyNumberFormat="1" applyFont="1" applyBorder="1"/>
    <xf numFmtId="0" fontId="2" fillId="2" borderId="2" xfId="1" applyFont="1" applyFill="1" applyBorder="1" applyAlignment="1">
      <alignment horizontal="center" vertical="center"/>
    </xf>
    <xf numFmtId="0" fontId="5" fillId="0" borderId="1" xfId="1" applyBorder="1" applyAlignment="1">
      <alignment horizontal="left"/>
    </xf>
    <xf numFmtId="0" fontId="2" fillId="0" borderId="1" xfId="1" applyFont="1" applyBorder="1" applyAlignment="1">
      <alignment horizontal="left"/>
    </xf>
    <xf numFmtId="4" fontId="2" fillId="0" borderId="0" xfId="1" applyNumberFormat="1" applyFont="1"/>
    <xf numFmtId="0" fontId="2" fillId="0" borderId="0" xfId="1" applyFont="1" applyAlignment="1">
      <alignment wrapText="1"/>
    </xf>
    <xf numFmtId="4" fontId="5" fillId="0" borderId="0" xfId="1" applyNumberFormat="1"/>
    <xf numFmtId="0" fontId="5" fillId="0" borderId="0" xfId="1" applyAlignment="1">
      <alignment vertical="center" wrapText="1"/>
    </xf>
    <xf numFmtId="49" fontId="4" fillId="0" borderId="0" xfId="1" applyNumberFormat="1" applyFont="1" applyFill="1" applyBorder="1" applyAlignment="1">
      <alignment horizontal="center" vertical="center" wrapText="1"/>
    </xf>
    <xf numFmtId="0" fontId="2" fillId="0" borderId="0" xfId="1" applyFont="1" applyBorder="1" applyAlignment="1"/>
    <xf numFmtId="4" fontId="5" fillId="0" borderId="2" xfId="1" applyNumberFormat="1" applyBorder="1" applyAlignment="1">
      <alignment horizontal="right" vertical="center"/>
    </xf>
    <xf numFmtId="4" fontId="5" fillId="2" borderId="2" xfId="1" applyNumberFormat="1" applyFill="1" applyBorder="1" applyAlignment="1">
      <alignment horizontal="center" vertical="center"/>
    </xf>
    <xf numFmtId="0" fontId="5" fillId="0" borderId="0" xfId="1" applyBorder="1"/>
    <xf numFmtId="4" fontId="2" fillId="0" borderId="2" xfId="1" applyNumberFormat="1" applyFont="1" applyBorder="1" applyAlignment="1">
      <alignment horizontal="right" vertical="center"/>
    </xf>
    <xf numFmtId="0" fontId="2" fillId="0" borderId="5" xfId="1" applyFont="1" applyBorder="1" applyAlignment="1"/>
    <xf numFmtId="0" fontId="5" fillId="0" borderId="6" xfId="1" applyBorder="1" applyAlignment="1"/>
    <xf numFmtId="0" fontId="2" fillId="0" borderId="1" xfId="1" applyFont="1" applyBorder="1" applyAlignment="1">
      <alignment horizontal="centerContinuous" vertical="center"/>
    </xf>
    <xf numFmtId="0" fontId="2" fillId="0" borderId="3" xfId="1" applyFont="1" applyBorder="1" applyAlignment="1">
      <alignment horizontal="centerContinuous" vertical="center"/>
    </xf>
    <xf numFmtId="0" fontId="2" fillId="0" borderId="4" xfId="1" applyFont="1" applyBorder="1" applyAlignment="1">
      <alignment horizontal="centerContinuous" vertical="center"/>
    </xf>
    <xf numFmtId="0" fontId="2" fillId="0" borderId="1" xfId="1" applyFont="1" applyBorder="1" applyAlignment="1">
      <alignment horizontal="centerContinuous"/>
    </xf>
    <xf numFmtId="0" fontId="2" fillId="0" borderId="3" xfId="1" applyFont="1" applyBorder="1" applyAlignment="1">
      <alignment horizontal="centerContinuous"/>
    </xf>
    <xf numFmtId="0" fontId="2" fillId="0" borderId="4" xfId="1" applyFont="1" applyBorder="1" applyAlignment="1">
      <alignment horizontal="centerContinuous"/>
    </xf>
    <xf numFmtId="0" fontId="2" fillId="0" borderId="0" xfId="1" applyFont="1" applyAlignment="1">
      <alignment horizontal="centerContinuous" wrapText="1"/>
    </xf>
    <xf numFmtId="0" fontId="2" fillId="0" borderId="0" xfId="1" applyFont="1" applyAlignment="1">
      <alignment horizontal="centerContinuous"/>
    </xf>
    <xf numFmtId="0" fontId="6" fillId="0" borderId="0" xfId="0" applyFont="1" applyFill="1" applyProtection="1">
      <protection hidden="1"/>
    </xf>
    <xf numFmtId="0" fontId="7" fillId="0" borderId="0" xfId="0" applyFont="1" applyFill="1" applyAlignment="1" applyProtection="1">
      <alignment horizontal="left" vertical="center" readingOrder="1"/>
      <protection hidden="1"/>
    </xf>
    <xf numFmtId="0" fontId="0" fillId="0" borderId="0" xfId="0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1" fontId="2" fillId="0" borderId="0" xfId="0" applyNumberFormat="1" applyFont="1" applyBorder="1" applyProtection="1">
      <protection locked="0"/>
    </xf>
    <xf numFmtId="1" fontId="2" fillId="0" borderId="0" xfId="0" applyNumberFormat="1" applyFont="1" applyFill="1" applyBorder="1" applyProtection="1"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horizontal="left" vertical="justify" wrapText="1"/>
      <protection locked="0"/>
    </xf>
    <xf numFmtId="0" fontId="6" fillId="0" borderId="0" xfId="0" applyFont="1" applyBorder="1" applyProtection="1">
      <protection hidden="1"/>
    </xf>
    <xf numFmtId="0" fontId="6" fillId="0" borderId="0" xfId="0" applyFont="1" applyProtection="1">
      <protection hidden="1"/>
    </xf>
    <xf numFmtId="0" fontId="9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2" fillId="0" borderId="1" xfId="0" applyFont="1" applyFill="1" applyBorder="1" applyAlignment="1" applyProtection="1">
      <alignment horizontal="center" vertical="center"/>
      <protection locked="0" hidden="1"/>
    </xf>
    <xf numFmtId="0" fontId="2" fillId="0" borderId="2" xfId="0" applyFont="1" applyFill="1" applyBorder="1" applyAlignment="1" applyProtection="1">
      <alignment horizontal="center" vertical="center"/>
      <protection locked="0" hidden="1"/>
    </xf>
    <xf numFmtId="0" fontId="2" fillId="0" borderId="2" xfId="0" applyFont="1" applyFill="1" applyBorder="1" applyAlignment="1" applyProtection="1">
      <alignment horizontal="center" vertical="center" wrapText="1"/>
      <protection locked="0" hidden="1"/>
    </xf>
    <xf numFmtId="0" fontId="0" fillId="0" borderId="1" xfId="0" applyBorder="1" applyAlignment="1" applyProtection="1">
      <protection locked="0" hidden="1"/>
    </xf>
    <xf numFmtId="3" fontId="0" fillId="0" borderId="2" xfId="0" applyNumberFormat="1" applyBorder="1" applyProtection="1">
      <protection locked="0" hidden="1"/>
    </xf>
    <xf numFmtId="0" fontId="0" fillId="2" borderId="2" xfId="0" applyFill="1" applyBorder="1" applyAlignment="1" applyProtection="1">
      <alignment horizontal="center" vertical="center"/>
      <protection locked="0" hidden="1"/>
    </xf>
    <xf numFmtId="165" fontId="0" fillId="0" borderId="2" xfId="0" applyNumberFormat="1" applyBorder="1" applyProtection="1">
      <protection locked="0" hidden="1"/>
    </xf>
    <xf numFmtId="0" fontId="2" fillId="0" borderId="1" xfId="0" applyFont="1" applyBorder="1" applyAlignment="1" applyProtection="1">
      <protection locked="0" hidden="1"/>
    </xf>
    <xf numFmtId="3" fontId="2" fillId="0" borderId="2" xfId="0" applyNumberFormat="1" applyFont="1" applyBorder="1" applyProtection="1">
      <protection locked="0" hidden="1"/>
    </xf>
    <xf numFmtId="0" fontId="2" fillId="2" borderId="2" xfId="0" applyFont="1" applyFill="1" applyBorder="1" applyAlignment="1" applyProtection="1">
      <alignment horizontal="center" vertical="center"/>
      <protection locked="0" hidden="1"/>
    </xf>
    <xf numFmtId="165" fontId="5" fillId="0" borderId="2" xfId="0" applyNumberFormat="1" applyFont="1" applyBorder="1" applyProtection="1">
      <protection locked="0" hidden="1"/>
    </xf>
    <xf numFmtId="0" fontId="0" fillId="0" borderId="1" xfId="0" applyBorder="1" applyAlignment="1" applyProtection="1">
      <alignment horizontal="left"/>
      <protection locked="0" hidden="1"/>
    </xf>
    <xf numFmtId="0" fontId="2" fillId="0" borderId="1" xfId="0" applyFont="1" applyBorder="1" applyAlignment="1" applyProtection="1">
      <alignment horizontal="left"/>
      <protection locked="0" hidden="1"/>
    </xf>
    <xf numFmtId="4" fontId="0" fillId="0" borderId="2" xfId="0" applyNumberFormat="1" applyBorder="1" applyAlignment="1" applyProtection="1">
      <alignment horizontal="right" vertical="center"/>
      <protection locked="0" hidden="1"/>
    </xf>
    <xf numFmtId="4" fontId="0" fillId="2" borderId="2" xfId="0" applyNumberFormat="1" applyFill="1" applyBorder="1" applyAlignment="1" applyProtection="1">
      <alignment horizontal="center" vertical="center"/>
      <protection locked="0" hidden="1"/>
    </xf>
    <xf numFmtId="4" fontId="2" fillId="0" borderId="2" xfId="0" applyNumberFormat="1" applyFont="1" applyBorder="1" applyAlignment="1" applyProtection="1">
      <alignment horizontal="right" vertical="center"/>
      <protection locked="0" hidden="1"/>
    </xf>
    <xf numFmtId="0" fontId="2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 hidden="1"/>
    </xf>
    <xf numFmtId="0" fontId="2" fillId="0" borderId="3" xfId="0" applyFont="1" applyBorder="1" applyAlignment="1" applyProtection="1">
      <alignment horizontal="center" vertical="center"/>
      <protection locked="0" hidden="1"/>
    </xf>
    <xf numFmtId="0" fontId="2" fillId="0" borderId="4" xfId="0" applyFont="1" applyBorder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center"/>
      <protection locked="0" hidden="1"/>
    </xf>
    <xf numFmtId="0" fontId="2" fillId="0" borderId="5" xfId="0" applyFont="1" applyBorder="1" applyAlignment="1" applyProtection="1">
      <alignment horizontal="center"/>
      <protection locked="0" hidden="1"/>
    </xf>
    <xf numFmtId="0" fontId="0" fillId="0" borderId="0" xfId="0" applyAlignment="1" applyProtection="1">
      <alignment horizontal="left" vertical="justify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2" fillId="0" borderId="0" xfId="0" applyFont="1" applyAlignment="1" applyProtection="1">
      <alignment horizontal="center" wrapText="1"/>
      <protection locked="0" hidden="1"/>
    </xf>
    <xf numFmtId="0" fontId="0" fillId="0" borderId="0" xfId="0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 hidden="1"/>
    </xf>
    <xf numFmtId="0" fontId="2" fillId="0" borderId="3" xfId="0" applyFont="1" applyBorder="1" applyAlignment="1" applyProtection="1">
      <alignment horizontal="center"/>
      <protection locked="0" hidden="1"/>
    </xf>
    <xf numFmtId="0" fontId="2" fillId="0" borderId="4" xfId="0" applyFont="1" applyBorder="1" applyAlignment="1" applyProtection="1">
      <alignment horizontal="center"/>
      <protection locked="0" hidden="1"/>
    </xf>
    <xf numFmtId="0" fontId="2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33CC"/>
      <color rgb="FF996633"/>
      <color rgb="FFCE3E6B"/>
      <color rgb="FFD9A7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лица'!$E$27</c:f>
          <c:strCache>
            <c:ptCount val="1"/>
            <c:pt idx="0">
              <c:v>Разпределение на осигурените лица в УПФ** по пол и възраст към  30.06.2019 г.</c:v>
            </c:pt>
          </c:strCache>
        </c:strRef>
      </c:tx>
      <c:layout>
        <c:manualLayout>
          <c:xMode val="edge"/>
          <c:yMode val="edge"/>
          <c:x val="0.19640564826700899"/>
          <c:y val="3.83275261324041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993581514762518E-2"/>
          <c:y val="0.14285714285714407"/>
          <c:w val="0.8870346598202824"/>
          <c:h val="0.64111498257840138"/>
        </c:manualLayout>
      </c:layout>
      <c:lineChart>
        <c:grouping val="standard"/>
        <c:varyColors val="0"/>
        <c:ser>
          <c:idx val="1"/>
          <c:order val="0"/>
          <c:tx>
            <c:strRef>
              <c:f>'Осигурени лица'!$B$6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лица'!$D$6:$L$6</c:f>
              <c:numCache>
                <c:formatCode>#,##0</c:formatCode>
                <c:ptCount val="9"/>
                <c:pt idx="0">
                  <c:v>19263</c:v>
                </c:pt>
                <c:pt idx="1">
                  <c:v>123006</c:v>
                </c:pt>
                <c:pt idx="2">
                  <c:v>202761</c:v>
                </c:pt>
                <c:pt idx="3">
                  <c:v>259864</c:v>
                </c:pt>
                <c:pt idx="4">
                  <c:v>278303</c:v>
                </c:pt>
                <c:pt idx="5">
                  <c:v>302725</c:v>
                </c:pt>
                <c:pt idx="6">
                  <c:v>298999</c:v>
                </c:pt>
                <c:pt idx="7">
                  <c:v>242094</c:v>
                </c:pt>
                <c:pt idx="8">
                  <c:v>210415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1B-4882-A657-9FAE6EA72B84}"/>
            </c:ext>
          </c:extLst>
        </c:ser>
        <c:ser>
          <c:idx val="2"/>
          <c:order val="1"/>
          <c:tx>
            <c:strRef>
              <c:f>'Осигурени лица'!$B$7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лица'!$D$7:$L$7</c:f>
              <c:numCache>
                <c:formatCode>#,##0</c:formatCode>
                <c:ptCount val="9"/>
                <c:pt idx="0">
                  <c:v>17409</c:v>
                </c:pt>
                <c:pt idx="1">
                  <c:v>107006</c:v>
                </c:pt>
                <c:pt idx="2">
                  <c:v>183897</c:v>
                </c:pt>
                <c:pt idx="3">
                  <c:v>238324</c:v>
                </c:pt>
                <c:pt idx="4">
                  <c:v>255009</c:v>
                </c:pt>
                <c:pt idx="5">
                  <c:v>283875</c:v>
                </c:pt>
                <c:pt idx="6">
                  <c:v>281471</c:v>
                </c:pt>
                <c:pt idx="7">
                  <c:v>248143</c:v>
                </c:pt>
                <c:pt idx="8">
                  <c:v>212963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1B-4882-A657-9FAE6EA72B84}"/>
            </c:ext>
          </c:extLst>
        </c:ser>
        <c:ser>
          <c:idx val="3"/>
          <c:order val="2"/>
          <c:tx>
            <c:strRef>
              <c:f>'Осигурени лица'!$B$8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лица'!$D$8:$L$8</c:f>
              <c:numCache>
                <c:formatCode>#,##0</c:formatCode>
                <c:ptCount val="9"/>
                <c:pt idx="0">
                  <c:v>36672</c:v>
                </c:pt>
                <c:pt idx="1">
                  <c:v>230012</c:v>
                </c:pt>
                <c:pt idx="2">
                  <c:v>386658</c:v>
                </c:pt>
                <c:pt idx="3">
                  <c:v>498188</c:v>
                </c:pt>
                <c:pt idx="4">
                  <c:v>533312</c:v>
                </c:pt>
                <c:pt idx="5">
                  <c:v>586600</c:v>
                </c:pt>
                <c:pt idx="6">
                  <c:v>580470</c:v>
                </c:pt>
                <c:pt idx="7">
                  <c:v>490237</c:v>
                </c:pt>
                <c:pt idx="8">
                  <c:v>423378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1B-4882-A657-9FAE6EA72B84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91B-4882-A657-9FAE6EA72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079744"/>
        <c:axId val="84081280"/>
      </c:lineChart>
      <c:catAx>
        <c:axId val="84079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081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4081280"/>
        <c:scaling>
          <c:orientation val="minMax"/>
          <c:max val="600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07974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829268292682928"/>
          <c:y val="0.89547038327525719"/>
          <c:w val="0.5224646983311938"/>
          <c:h val="8.013937282230002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средства'!$D$28</c:f>
          <c:strCache>
            <c:ptCount val="1"/>
            <c:pt idx="0">
              <c:v>Среден размер* на натрупаните средства на едно осигурено лице в ППФ**** към  30.06.2019 г.</c:v>
            </c:pt>
          </c:strCache>
        </c:strRef>
      </c:tx>
      <c:layout>
        <c:manualLayout>
          <c:xMode val="edge"/>
          <c:yMode val="edge"/>
          <c:x val="0.14320109627873578"/>
          <c:y val="3.4375000000000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1829217703183424E-2"/>
          <c:y val="0.12812499999999988"/>
          <c:w val="0.84717307739766368"/>
          <c:h val="0.68437499999999996"/>
        </c:manualLayout>
      </c:layout>
      <c:barChart>
        <c:barDir val="bar"/>
        <c:grouping val="clustered"/>
        <c:varyColors val="0"/>
        <c:ser>
          <c:idx val="7"/>
          <c:order val="0"/>
          <c:tx>
            <c:strRef>
              <c:f>'Натрупани средства'!$B$12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средства'!$C$12:$N$12</c:f>
              <c:numCache>
                <c:formatCode>#,##0.00</c:formatCode>
                <c:ptCount val="12"/>
                <c:pt idx="0">
                  <c:v>3931.3743240766294</c:v>
                </c:pt>
                <c:pt idx="1">
                  <c:v>410.48633333333333</c:v>
                </c:pt>
                <c:pt idx="2">
                  <c:v>1184.673380355277</c:v>
                </c:pt>
                <c:pt idx="3">
                  <c:v>1852.7437360259646</c:v>
                </c:pt>
                <c:pt idx="4">
                  <c:v>2739.9505888884319</c:v>
                </c:pt>
                <c:pt idx="5">
                  <c:v>3443.9904882599462</c:v>
                </c:pt>
                <c:pt idx="6">
                  <c:v>4157.093281253372</c:v>
                </c:pt>
                <c:pt idx="7">
                  <c:v>5192.6711327903749</c:v>
                </c:pt>
                <c:pt idx="8">
                  <c:v>5699.9246405005224</c:v>
                </c:pt>
                <c:pt idx="9">
                  <c:v>4365.0271923358359</c:v>
                </c:pt>
                <c:pt idx="10">
                  <c:v>1426.1997952131064</c:v>
                </c:pt>
                <c:pt idx="11">
                  <c:v>707.21325689716946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F0-4707-AE90-5066C6DF3472}"/>
            </c:ext>
          </c:extLst>
        </c:ser>
        <c:ser>
          <c:idx val="6"/>
          <c:order val="1"/>
          <c:tx>
            <c:strRef>
              <c:f>'Натрупани средства'!$B$11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средства'!$C$11:$N$11</c:f>
              <c:numCache>
                <c:formatCode>#,##0.00</c:formatCode>
                <c:ptCount val="12"/>
                <c:pt idx="0">
                  <c:v>2973.3132015245355</c:v>
                </c:pt>
                <c:pt idx="1">
                  <c:v>379.17965517241379</c:v>
                </c:pt>
                <c:pt idx="2">
                  <c:v>1215.1218595578675</c:v>
                </c:pt>
                <c:pt idx="3">
                  <c:v>1909.5199644850327</c:v>
                </c:pt>
                <c:pt idx="4">
                  <c:v>2400.4038974358973</c:v>
                </c:pt>
                <c:pt idx="5">
                  <c:v>2675.8449383611314</c:v>
                </c:pt>
                <c:pt idx="6">
                  <c:v>2991.9918937180428</c:v>
                </c:pt>
                <c:pt idx="7">
                  <c:v>4206.9349489448605</c:v>
                </c:pt>
                <c:pt idx="8">
                  <c:v>4629.2107859261259</c:v>
                </c:pt>
                <c:pt idx="9">
                  <c:v>2827.81021285305</c:v>
                </c:pt>
                <c:pt idx="10">
                  <c:v>1338.0164628450107</c:v>
                </c:pt>
                <c:pt idx="11">
                  <c:v>661.62022127849798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0-4707-AE90-5066C6DF3472}"/>
            </c:ext>
          </c:extLst>
        </c:ser>
        <c:ser>
          <c:idx val="5"/>
          <c:order val="2"/>
          <c:tx>
            <c:strRef>
              <c:f>'Натрупани средства'!$B$10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средства'!$C$10:$N$10</c:f>
              <c:numCache>
                <c:formatCode>#,##0.00</c:formatCode>
                <c:ptCount val="12"/>
                <c:pt idx="0">
                  <c:v>4091.2689158255052</c:v>
                </c:pt>
                <c:pt idx="1">
                  <c:v>417.98958677685948</c:v>
                </c:pt>
                <c:pt idx="2">
                  <c:v>1177.0189571755477</c:v>
                </c:pt>
                <c:pt idx="3">
                  <c:v>1843.3351311585675</c:v>
                </c:pt>
                <c:pt idx="4">
                  <c:v>2789.928683776006</c:v>
                </c:pt>
                <c:pt idx="5">
                  <c:v>3547.4991081723724</c:v>
                </c:pt>
                <c:pt idx="6">
                  <c:v>4313.2270746151771</c:v>
                </c:pt>
                <c:pt idx="7">
                  <c:v>5357.7621641280557</c:v>
                </c:pt>
                <c:pt idx="8">
                  <c:v>5887.736306928351</c:v>
                </c:pt>
                <c:pt idx="9">
                  <c:v>4599.6456961234508</c:v>
                </c:pt>
                <c:pt idx="10">
                  <c:v>1441.8483332077462</c:v>
                </c:pt>
                <c:pt idx="11">
                  <c:v>723.83509859843548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0-4707-AE90-5066C6DF3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36736"/>
        <c:axId val="44838272"/>
      </c:barChart>
      <c:catAx>
        <c:axId val="44836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38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38272"/>
        <c:scaling>
          <c:orientation val="minMax"/>
          <c:max val="595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36736"/>
        <c:crosses val="autoZero"/>
        <c:crossBetween val="between"/>
        <c:majorUnit val="200"/>
        <c:minorUnit val="4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501914411235887"/>
          <c:y val="0.44374999999999998"/>
          <c:w val="5.8965245831726514E-2"/>
          <c:h val="0.362500000000000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78740157480314954" l="0.74803149606299579" r="0.74803149606299579" t="0.78740157480314954" header="0.51181102362204722" footer="0.51181102362204722"/>
    <c:pageSetup paperSize="9" orientation="landscape" horizontalDpi="0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средства'!$D$29</c:f>
          <c:strCache>
            <c:ptCount val="1"/>
            <c:pt idx="0">
              <c:v>Среден размер* на натрупаните средства на едно осигурено лице в ДПФ към  30.06.2019 г.</c:v>
            </c:pt>
          </c:strCache>
        </c:strRef>
      </c:tx>
      <c:layout>
        <c:manualLayout>
          <c:xMode val="edge"/>
          <c:yMode val="edge"/>
          <c:x val="0.14405763641880878"/>
          <c:y val="3.448275862068965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432172869147653E-2"/>
          <c:y val="0.1222572404260765"/>
          <c:w val="0.84393757503001199"/>
          <c:h val="0.68025182493483194"/>
        </c:manualLayout>
      </c:layout>
      <c:barChart>
        <c:barDir val="bar"/>
        <c:grouping val="clustered"/>
        <c:varyColors val="0"/>
        <c:ser>
          <c:idx val="11"/>
          <c:order val="0"/>
          <c:tx>
            <c:strRef>
              <c:f>'Натрупани средства'!$B$16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средства'!$C$16:$N$16</c:f>
              <c:numCache>
                <c:formatCode>#,##0.00</c:formatCode>
                <c:ptCount val="12"/>
                <c:pt idx="0">
                  <c:v>1795.5329964358411</c:v>
                </c:pt>
                <c:pt idx="1">
                  <c:v>1065.9090277777777</c:v>
                </c:pt>
                <c:pt idx="2">
                  <c:v>1225.995138888889</c:v>
                </c:pt>
                <c:pt idx="3">
                  <c:v>798.00652982184351</c:v>
                </c:pt>
                <c:pt idx="4">
                  <c:v>1276.3780922354103</c:v>
                </c:pt>
                <c:pt idx="5">
                  <c:v>1531.6031200557932</c:v>
                </c:pt>
                <c:pt idx="6">
                  <c:v>1933.084679970088</c:v>
                </c:pt>
                <c:pt idx="7">
                  <c:v>2073.9118031830412</c:v>
                </c:pt>
                <c:pt idx="8">
                  <c:v>2228.9803640531318</c:v>
                </c:pt>
                <c:pt idx="9">
                  <c:v>2112.0030594049813</c:v>
                </c:pt>
                <c:pt idx="10">
                  <c:v>1865.8779605632922</c:v>
                </c:pt>
                <c:pt idx="11">
                  <c:v>1201.665561432771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3E-4624-AB88-D4B94FE6E49F}"/>
            </c:ext>
          </c:extLst>
        </c:ser>
        <c:ser>
          <c:idx val="10"/>
          <c:order val="1"/>
          <c:tx>
            <c:strRef>
              <c:f>'Натрупани средства'!$B$15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средства'!$C$15:$N$15</c:f>
              <c:numCache>
                <c:formatCode>#,##0.00</c:formatCode>
                <c:ptCount val="12"/>
                <c:pt idx="0">
                  <c:v>1585.6566864294639</c:v>
                </c:pt>
                <c:pt idx="1">
                  <c:v>1289.970294117647</c:v>
                </c:pt>
                <c:pt idx="2">
                  <c:v>2592.0797202797203</c:v>
                </c:pt>
                <c:pt idx="3">
                  <c:v>800.90891932520447</c:v>
                </c:pt>
                <c:pt idx="4">
                  <c:v>1149.78639054578</c:v>
                </c:pt>
                <c:pt idx="5">
                  <c:v>1538.6721513907037</c:v>
                </c:pt>
                <c:pt idx="6">
                  <c:v>1793.8758998062196</c:v>
                </c:pt>
                <c:pt idx="7">
                  <c:v>1723.6744167674531</c:v>
                </c:pt>
                <c:pt idx="8">
                  <c:v>1894.3979892854657</c:v>
                </c:pt>
                <c:pt idx="9">
                  <c:v>1701.3237520359792</c:v>
                </c:pt>
                <c:pt idx="10">
                  <c:v>1656.7586611043471</c:v>
                </c:pt>
                <c:pt idx="11">
                  <c:v>1098.1825393922031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3E-4624-AB88-D4B94FE6E49F}"/>
            </c:ext>
          </c:extLst>
        </c:ser>
        <c:ser>
          <c:idx val="9"/>
          <c:order val="2"/>
          <c:tx>
            <c:strRef>
              <c:f>'Натрупани средства'!$B$14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средства'!$C$14:$N$14</c:f>
              <c:numCache>
                <c:formatCode>#,##0.00</c:formatCode>
                <c:ptCount val="12"/>
                <c:pt idx="0">
                  <c:v>1952.0790698828532</c:v>
                </c:pt>
                <c:pt idx="1">
                  <c:v>943.03672043010749</c:v>
                </c:pt>
                <c:pt idx="2">
                  <c:v>471.74766731016723</c:v>
                </c:pt>
                <c:pt idx="3">
                  <c:v>796.17837559179384</c:v>
                </c:pt>
                <c:pt idx="4">
                  <c:v>1366.0215929250264</c:v>
                </c:pt>
                <c:pt idx="5">
                  <c:v>1526.3356998296065</c:v>
                </c:pt>
                <c:pt idx="6">
                  <c:v>2040.6670625782538</c:v>
                </c:pt>
                <c:pt idx="7">
                  <c:v>2327.4053417641362</c:v>
                </c:pt>
                <c:pt idx="8">
                  <c:v>2483.0459004296986</c:v>
                </c:pt>
                <c:pt idx="9">
                  <c:v>2438.5318461032939</c:v>
                </c:pt>
                <c:pt idx="10">
                  <c:v>2027.5306637878539</c:v>
                </c:pt>
                <c:pt idx="11">
                  <c:v>1276.035993664872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3E-4624-AB88-D4B94FE6E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71456"/>
        <c:axId val="45172992"/>
      </c:barChart>
      <c:catAx>
        <c:axId val="451714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72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172992"/>
        <c:scaling>
          <c:orientation val="minMax"/>
          <c:max val="265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71456"/>
        <c:crosses val="autoZero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037217785201998"/>
          <c:y val="0.45454611277038626"/>
          <c:w val="6.1224492349660098E-2"/>
          <c:h val="0.338558651955342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portrait" horizontalDpi="0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средства'!$D$30</c:f>
          <c:strCache>
            <c:ptCount val="1"/>
            <c:pt idx="0">
              <c:v>Среден размер* на натрупаните средства на едно осигурено лице в ДПФПС към  30.06.2019 г.</c:v>
            </c:pt>
          </c:strCache>
        </c:strRef>
      </c:tx>
      <c:layout>
        <c:manualLayout>
          <c:xMode val="edge"/>
          <c:yMode val="edge"/>
          <c:x val="0.13309361329833772"/>
          <c:y val="3.606557377049180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335825483159734E-2"/>
          <c:y val="0.13442622950819674"/>
          <c:w val="0.84042582177227854"/>
          <c:h val="0.66885245901639712"/>
        </c:manualLayout>
      </c:layout>
      <c:barChart>
        <c:barDir val="bar"/>
        <c:grouping val="clustered"/>
        <c:varyColors val="0"/>
        <c:ser>
          <c:idx val="11"/>
          <c:order val="0"/>
          <c:tx>
            <c:strRef>
              <c:f>'Натрупани средства'!$B$16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средства'!$C$20:$N$20</c:f>
              <c:numCache>
                <c:formatCode>#,##0.00</c:formatCode>
                <c:ptCount val="12"/>
                <c:pt idx="0">
                  <c:v>1859.0339086532817</c:v>
                </c:pt>
                <c:pt idx="1">
                  <c:v>77.540000000000006</c:v>
                </c:pt>
                <c:pt idx="2">
                  <c:v>360.64027027027026</c:v>
                </c:pt>
                <c:pt idx="3">
                  <c:v>753.51492473118265</c:v>
                </c:pt>
                <c:pt idx="4">
                  <c:v>1400.7486049543677</c:v>
                </c:pt>
                <c:pt idx="5">
                  <c:v>1953.5776363636364</c:v>
                </c:pt>
                <c:pt idx="6">
                  <c:v>2099.5971884984024</c:v>
                </c:pt>
                <c:pt idx="7">
                  <c:v>2317.1995200000001</c:v>
                </c:pt>
                <c:pt idx="8">
                  <c:v>2616.1679271070616</c:v>
                </c:pt>
                <c:pt idx="9">
                  <c:v>2490.043357664234</c:v>
                </c:pt>
                <c:pt idx="10">
                  <c:v>2255.6413245033114</c:v>
                </c:pt>
                <c:pt idx="11">
                  <c:v>1125.7605263157895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08-4737-82BF-F4ECB4D79145}"/>
            </c:ext>
          </c:extLst>
        </c:ser>
        <c:ser>
          <c:idx val="10"/>
          <c:order val="1"/>
          <c:tx>
            <c:strRef>
              <c:f>'Натрупани средства'!$B$15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средства'!$C$19:$N$19</c:f>
              <c:numCache>
                <c:formatCode>#,##0.00</c:formatCode>
                <c:ptCount val="12"/>
                <c:pt idx="0">
                  <c:v>1990.6520342465756</c:v>
                </c:pt>
                <c:pt idx="1">
                  <c:v>106.81</c:v>
                </c:pt>
                <c:pt idx="2">
                  <c:v>404.45</c:v>
                </c:pt>
                <c:pt idx="3">
                  <c:v>772.68</c:v>
                </c:pt>
                <c:pt idx="4">
                  <c:v>1454.98</c:v>
                </c:pt>
                <c:pt idx="5">
                  <c:v>2095.11</c:v>
                </c:pt>
                <c:pt idx="6">
                  <c:v>2165.66</c:v>
                </c:pt>
                <c:pt idx="7">
                  <c:v>2566.9299999999998</c:v>
                </c:pt>
                <c:pt idx="8">
                  <c:v>2907.48</c:v>
                </c:pt>
                <c:pt idx="9">
                  <c:v>2838.03</c:v>
                </c:pt>
                <c:pt idx="10">
                  <c:v>2278.4</c:v>
                </c:pt>
                <c:pt idx="11">
                  <c:v>1369.48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8-4737-82BF-F4ECB4D79145}"/>
            </c:ext>
          </c:extLst>
        </c:ser>
        <c:ser>
          <c:idx val="9"/>
          <c:order val="2"/>
          <c:tx>
            <c:strRef>
              <c:f>'Натрупани средства'!$B$14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средства'!$C$18:$N$18</c:f>
              <c:numCache>
                <c:formatCode>#,##0.00</c:formatCode>
                <c:ptCount val="12"/>
                <c:pt idx="0">
                  <c:v>1571.902846469929</c:v>
                </c:pt>
                <c:pt idx="1">
                  <c:v>48.27</c:v>
                </c:pt>
                <c:pt idx="2">
                  <c:v>257.08999999999997</c:v>
                </c:pt>
                <c:pt idx="3">
                  <c:v>700.52</c:v>
                </c:pt>
                <c:pt idx="4">
                  <c:v>1271.74</c:v>
                </c:pt>
                <c:pt idx="5">
                  <c:v>1662.65</c:v>
                </c:pt>
                <c:pt idx="6">
                  <c:v>1949.14</c:v>
                </c:pt>
                <c:pt idx="7">
                  <c:v>1825.89</c:v>
                </c:pt>
                <c:pt idx="8">
                  <c:v>1977.4</c:v>
                </c:pt>
                <c:pt idx="9">
                  <c:v>1686.48</c:v>
                </c:pt>
                <c:pt idx="10">
                  <c:v>2214.7600000000002</c:v>
                </c:pt>
                <c:pt idx="11">
                  <c:v>948.51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8-4737-82BF-F4ECB4D79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90528"/>
        <c:axId val="45319296"/>
      </c:barChart>
      <c:catAx>
        <c:axId val="45190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319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319296"/>
        <c:scaling>
          <c:orientation val="minMax"/>
          <c:max val="30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90528"/>
        <c:crosses val="autoZero"/>
        <c:crossBetween val="between"/>
        <c:majorUnit val="200"/>
        <c:minorUnit val="1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158730158730163"/>
          <c:y val="0.45573770491803273"/>
          <c:w val="5.4025496812898387E-2"/>
          <c:h val="0.354098360655737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лица'!$E$28</c:f>
          <c:strCache>
            <c:ptCount val="1"/>
            <c:pt idx="0">
              <c:v>Разпределение на осигурените лица в ППФ*** по пол и възраст към  30.06.2019 г.</c:v>
            </c:pt>
          </c:strCache>
        </c:strRef>
      </c:tx>
      <c:layout>
        <c:manualLayout>
          <c:xMode val="edge"/>
          <c:yMode val="edge"/>
          <c:x val="0.20486569140445154"/>
          <c:y val="5.12820512820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5787505618989096E-2"/>
          <c:y val="0.16117273771154417"/>
          <c:w val="0.89628737213869192"/>
          <c:h val="0.58608268258743457"/>
        </c:manualLayout>
      </c:layout>
      <c:lineChart>
        <c:grouping val="standard"/>
        <c:varyColors val="0"/>
        <c:ser>
          <c:idx val="5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лица'!$D$10:$N$10</c:f>
              <c:numCache>
                <c:formatCode>#,##0</c:formatCode>
                <c:ptCount val="11"/>
                <c:pt idx="0">
                  <c:v>121</c:v>
                </c:pt>
                <c:pt idx="1">
                  <c:v>3059</c:v>
                </c:pt>
                <c:pt idx="2">
                  <c:v>11894</c:v>
                </c:pt>
                <c:pt idx="3">
                  <c:v>21197</c:v>
                </c:pt>
                <c:pt idx="4">
                  <c:v>30701</c:v>
                </c:pt>
                <c:pt idx="5">
                  <c:v>40863</c:v>
                </c:pt>
                <c:pt idx="6">
                  <c:v>43856</c:v>
                </c:pt>
                <c:pt idx="7">
                  <c:v>42290</c:v>
                </c:pt>
                <c:pt idx="8">
                  <c:v>32013</c:v>
                </c:pt>
                <c:pt idx="9">
                  <c:v>13271</c:v>
                </c:pt>
                <c:pt idx="10">
                  <c:v>12272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3C-425D-A860-5125A3DE58CF}"/>
            </c:ext>
          </c:extLst>
        </c:ser>
        <c:ser>
          <c:idx val="6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лица'!$D$11:$N$11</c:f>
              <c:numCache>
                <c:formatCode>#,##0</c:formatCode>
                <c:ptCount val="11"/>
                <c:pt idx="0">
                  <c:v>29</c:v>
                </c:pt>
                <c:pt idx="1">
                  <c:v>769</c:v>
                </c:pt>
                <c:pt idx="2">
                  <c:v>1971</c:v>
                </c:pt>
                <c:pt idx="3">
                  <c:v>3120</c:v>
                </c:pt>
                <c:pt idx="4">
                  <c:v>4137</c:v>
                </c:pt>
                <c:pt idx="5">
                  <c:v>5476</c:v>
                </c:pt>
                <c:pt idx="6">
                  <c:v>7345</c:v>
                </c:pt>
                <c:pt idx="7">
                  <c:v>7418</c:v>
                </c:pt>
                <c:pt idx="8">
                  <c:v>4886</c:v>
                </c:pt>
                <c:pt idx="9">
                  <c:v>2355</c:v>
                </c:pt>
                <c:pt idx="10">
                  <c:v>4474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3C-425D-A860-5125A3DE58CF}"/>
            </c:ext>
          </c:extLst>
        </c:ser>
        <c:ser>
          <c:idx val="7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лица'!$D$12:$N$12</c:f>
              <c:numCache>
                <c:formatCode>#,##0</c:formatCode>
                <c:ptCount val="11"/>
                <c:pt idx="0">
                  <c:v>150</c:v>
                </c:pt>
                <c:pt idx="1">
                  <c:v>3828</c:v>
                </c:pt>
                <c:pt idx="2">
                  <c:v>13865</c:v>
                </c:pt>
                <c:pt idx="3">
                  <c:v>24317</c:v>
                </c:pt>
                <c:pt idx="4">
                  <c:v>34838</c:v>
                </c:pt>
                <c:pt idx="5">
                  <c:v>46339</c:v>
                </c:pt>
                <c:pt idx="6">
                  <c:v>51201</c:v>
                </c:pt>
                <c:pt idx="7">
                  <c:v>49708</c:v>
                </c:pt>
                <c:pt idx="8">
                  <c:v>36899</c:v>
                </c:pt>
                <c:pt idx="9">
                  <c:v>15626</c:v>
                </c:pt>
                <c:pt idx="10">
                  <c:v>16746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3C-425D-A860-5125A3DE58CF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D3C-425D-A860-5125A3DE5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127232"/>
        <c:axId val="115184768"/>
      </c:lineChart>
      <c:catAx>
        <c:axId val="98127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184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184768"/>
        <c:scaling>
          <c:orientation val="minMax"/>
          <c:max val="55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127232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376453903569352"/>
          <c:y val="0.88278695932239237"/>
          <c:w val="0.54161371953985904"/>
          <c:h val="8.791247247940157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лица'!$E$29</c:f>
          <c:strCache>
            <c:ptCount val="1"/>
            <c:pt idx="0">
              <c:v>Разпределение на осигурените лица в ДПФ по пол и възраст към  30.06.2019 г.</c:v>
            </c:pt>
          </c:strCache>
        </c:strRef>
      </c:tx>
      <c:layout>
        <c:manualLayout>
          <c:xMode val="edge"/>
          <c:yMode val="edge"/>
          <c:x val="0.20076726342711118"/>
          <c:y val="3.83275261324041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629156010230267E-2"/>
          <c:y val="0.16376306620209091"/>
          <c:w val="0.88618925831202044"/>
          <c:h val="0.61672473867596189"/>
        </c:manualLayout>
      </c:layout>
      <c:lineChart>
        <c:grouping val="standard"/>
        <c:varyColors val="0"/>
        <c:ser>
          <c:idx val="9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лица'!$D$14:$N$14</c:f>
              <c:numCache>
                <c:formatCode>#,##0</c:formatCode>
                <c:ptCount val="11"/>
                <c:pt idx="0">
                  <c:v>186</c:v>
                </c:pt>
                <c:pt idx="1">
                  <c:v>3108</c:v>
                </c:pt>
                <c:pt idx="2">
                  <c:v>9505</c:v>
                </c:pt>
                <c:pt idx="3">
                  <c:v>18940</c:v>
                </c:pt>
                <c:pt idx="4">
                  <c:v>28757</c:v>
                </c:pt>
                <c:pt idx="5">
                  <c:v>40733</c:v>
                </c:pt>
                <c:pt idx="6">
                  <c:v>53692</c:v>
                </c:pt>
                <c:pt idx="7">
                  <c:v>56784</c:v>
                </c:pt>
                <c:pt idx="8">
                  <c:v>51736</c:v>
                </c:pt>
                <c:pt idx="9">
                  <c:v>36126</c:v>
                </c:pt>
                <c:pt idx="10">
                  <c:v>63140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01-424F-8BCD-427B6B9B44CF}"/>
            </c:ext>
          </c:extLst>
        </c:ser>
        <c:ser>
          <c:idx val="10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лица'!$D$15:$N$15</c:f>
              <c:numCache>
                <c:formatCode>#,##0</c:formatCode>
                <c:ptCount val="11"/>
                <c:pt idx="0">
                  <c:v>102</c:v>
                </c:pt>
                <c:pt idx="1">
                  <c:v>1716</c:v>
                </c:pt>
                <c:pt idx="2">
                  <c:v>5987</c:v>
                </c:pt>
                <c:pt idx="3">
                  <c:v>13412</c:v>
                </c:pt>
                <c:pt idx="4">
                  <c:v>21428</c:v>
                </c:pt>
                <c:pt idx="5">
                  <c:v>31479</c:v>
                </c:pt>
                <c:pt idx="6">
                  <c:v>38861</c:v>
                </c:pt>
                <c:pt idx="7">
                  <c:v>43119</c:v>
                </c:pt>
                <c:pt idx="8">
                  <c:v>41135</c:v>
                </c:pt>
                <c:pt idx="9">
                  <c:v>27926</c:v>
                </c:pt>
                <c:pt idx="10">
                  <c:v>45377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01-424F-8BCD-427B6B9B44CF}"/>
            </c:ext>
          </c:extLst>
        </c:ser>
        <c:ser>
          <c:idx val="11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лица'!$D$16:$N$16</c:f>
              <c:numCache>
                <c:formatCode>#,##0</c:formatCode>
                <c:ptCount val="11"/>
                <c:pt idx="0">
                  <c:v>288</c:v>
                </c:pt>
                <c:pt idx="1">
                  <c:v>4824</c:v>
                </c:pt>
                <c:pt idx="2">
                  <c:v>15492</c:v>
                </c:pt>
                <c:pt idx="3">
                  <c:v>32352</c:v>
                </c:pt>
                <c:pt idx="4">
                  <c:v>50185</c:v>
                </c:pt>
                <c:pt idx="5">
                  <c:v>72212</c:v>
                </c:pt>
                <c:pt idx="6">
                  <c:v>92553</c:v>
                </c:pt>
                <c:pt idx="7">
                  <c:v>99903</c:v>
                </c:pt>
                <c:pt idx="8">
                  <c:v>92871</c:v>
                </c:pt>
                <c:pt idx="9">
                  <c:v>64052</c:v>
                </c:pt>
                <c:pt idx="10">
                  <c:v>108517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01-424F-8BCD-427B6B9B44CF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F01-424F-8BCD-427B6B9B4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908416"/>
        <c:axId val="118909952"/>
      </c:lineChart>
      <c:catAx>
        <c:axId val="118908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90995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8909952"/>
        <c:scaling>
          <c:orientation val="minMax"/>
          <c:max val="110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908416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7237851662404416"/>
          <c:y val="0.89547038327525719"/>
          <c:w val="0.52046035805626001"/>
          <c:h val="8.013937282230002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лица'!$E$28</c:f>
          <c:strCache>
            <c:ptCount val="1"/>
            <c:pt idx="0">
              <c:v>Разпределение на осигурените лица в ППФ*** по пол и възраст към  30.06.2019 г.</c:v>
            </c:pt>
          </c:strCache>
        </c:strRef>
      </c:tx>
      <c:layout>
        <c:manualLayout>
          <c:xMode val="edge"/>
          <c:yMode val="edge"/>
          <c:x val="0.15074642535354721"/>
          <c:y val="3.793103448275886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3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4626920058098831E-2"/>
          <c:y val="0.12068965517241392"/>
          <c:w val="0.92081656459609218"/>
          <c:h val="0.7137931034482807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лица'!$D$10:$N$10</c:f>
              <c:numCache>
                <c:formatCode>#,##0</c:formatCode>
                <c:ptCount val="11"/>
                <c:pt idx="0">
                  <c:v>121</c:v>
                </c:pt>
                <c:pt idx="1">
                  <c:v>3059</c:v>
                </c:pt>
                <c:pt idx="2">
                  <c:v>11894</c:v>
                </c:pt>
                <c:pt idx="3">
                  <c:v>21197</c:v>
                </c:pt>
                <c:pt idx="4">
                  <c:v>30701</c:v>
                </c:pt>
                <c:pt idx="5">
                  <c:v>40863</c:v>
                </c:pt>
                <c:pt idx="6">
                  <c:v>43856</c:v>
                </c:pt>
                <c:pt idx="7">
                  <c:v>42290</c:v>
                </c:pt>
                <c:pt idx="8">
                  <c:v>32013</c:v>
                </c:pt>
                <c:pt idx="9">
                  <c:v>13271</c:v>
                </c:pt>
                <c:pt idx="10">
                  <c:v>12272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C7-4833-9D76-B856A328BA55}"/>
            </c:ext>
          </c:extLst>
        </c:ser>
        <c:ser>
          <c:idx val="1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лица'!$D$11:$N$11</c:f>
              <c:numCache>
                <c:formatCode>#,##0</c:formatCode>
                <c:ptCount val="11"/>
                <c:pt idx="0">
                  <c:v>29</c:v>
                </c:pt>
                <c:pt idx="1">
                  <c:v>769</c:v>
                </c:pt>
                <c:pt idx="2">
                  <c:v>1971</c:v>
                </c:pt>
                <c:pt idx="3">
                  <c:v>3120</c:v>
                </c:pt>
                <c:pt idx="4">
                  <c:v>4137</c:v>
                </c:pt>
                <c:pt idx="5">
                  <c:v>5476</c:v>
                </c:pt>
                <c:pt idx="6">
                  <c:v>7345</c:v>
                </c:pt>
                <c:pt idx="7">
                  <c:v>7418</c:v>
                </c:pt>
                <c:pt idx="8">
                  <c:v>4886</c:v>
                </c:pt>
                <c:pt idx="9">
                  <c:v>2355</c:v>
                </c:pt>
                <c:pt idx="10">
                  <c:v>4474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C7-4833-9D76-B856A328BA55}"/>
            </c:ext>
          </c:extLst>
        </c:ser>
        <c:ser>
          <c:idx val="2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лица'!$D$12:$N$12</c:f>
              <c:numCache>
                <c:formatCode>#,##0</c:formatCode>
                <c:ptCount val="11"/>
                <c:pt idx="0">
                  <c:v>150</c:v>
                </c:pt>
                <c:pt idx="1">
                  <c:v>3828</c:v>
                </c:pt>
                <c:pt idx="2">
                  <c:v>13865</c:v>
                </c:pt>
                <c:pt idx="3">
                  <c:v>24317</c:v>
                </c:pt>
                <c:pt idx="4">
                  <c:v>34838</c:v>
                </c:pt>
                <c:pt idx="5">
                  <c:v>46339</c:v>
                </c:pt>
                <c:pt idx="6">
                  <c:v>51201</c:v>
                </c:pt>
                <c:pt idx="7">
                  <c:v>49708</c:v>
                </c:pt>
                <c:pt idx="8">
                  <c:v>36899</c:v>
                </c:pt>
                <c:pt idx="9">
                  <c:v>15626</c:v>
                </c:pt>
                <c:pt idx="10">
                  <c:v>16746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C7-4833-9D76-B856A328B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119045120"/>
        <c:axId val="119055488"/>
        <c:axId val="0"/>
      </c:bar3DChart>
      <c:catAx>
        <c:axId val="119045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055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055488"/>
        <c:scaling>
          <c:orientation val="minMax"/>
          <c:max val="55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045120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52301484702457"/>
          <c:y val="0.30689655172413832"/>
          <c:w val="8.95522388059702E-2"/>
          <c:h val="0.210344827586208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15" b="0" i="0" u="none" strike="noStrike" baseline="0">
              <a:ln>
                <a:noFill/>
              </a:ln>
              <a:solidFill>
                <a:srgbClr val="000000"/>
              </a:solidFill>
              <a:effectLst/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лица'!$E$29</c:f>
          <c:strCache>
            <c:ptCount val="1"/>
            <c:pt idx="0">
              <c:v>Разпределение на осигурените лица в ДПФ по пол и възраст към  30.06.2019 г.</c:v>
            </c:pt>
          </c:strCache>
        </c:strRef>
      </c:tx>
      <c:layout>
        <c:manualLayout>
          <c:xMode val="edge"/>
          <c:yMode val="edge"/>
          <c:x val="0.15281899109792493"/>
          <c:y val="3.819444444444444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37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7922848664688728E-2"/>
          <c:y val="0.12152818986067022"/>
          <c:w val="0.87240356083086057"/>
          <c:h val="0.7465303091441146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лица'!$D$14:$N$14</c:f>
              <c:numCache>
                <c:formatCode>#,##0</c:formatCode>
                <c:ptCount val="11"/>
                <c:pt idx="0">
                  <c:v>186</c:v>
                </c:pt>
                <c:pt idx="1">
                  <c:v>3108</c:v>
                </c:pt>
                <c:pt idx="2">
                  <c:v>9505</c:v>
                </c:pt>
                <c:pt idx="3">
                  <c:v>18940</c:v>
                </c:pt>
                <c:pt idx="4">
                  <c:v>28757</c:v>
                </c:pt>
                <c:pt idx="5">
                  <c:v>40733</c:v>
                </c:pt>
                <c:pt idx="6">
                  <c:v>53692</c:v>
                </c:pt>
                <c:pt idx="7">
                  <c:v>56784</c:v>
                </c:pt>
                <c:pt idx="8">
                  <c:v>51736</c:v>
                </c:pt>
                <c:pt idx="9">
                  <c:v>36126</c:v>
                </c:pt>
                <c:pt idx="10">
                  <c:v>63140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A4-4403-92DC-137A93F757A8}"/>
            </c:ext>
          </c:extLst>
        </c:ser>
        <c:ser>
          <c:idx val="1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лица'!$D$15:$N$15</c:f>
              <c:numCache>
                <c:formatCode>#,##0</c:formatCode>
                <c:ptCount val="11"/>
                <c:pt idx="0">
                  <c:v>102</c:v>
                </c:pt>
                <c:pt idx="1">
                  <c:v>1716</c:v>
                </c:pt>
                <c:pt idx="2">
                  <c:v>5987</c:v>
                </c:pt>
                <c:pt idx="3">
                  <c:v>13412</c:v>
                </c:pt>
                <c:pt idx="4">
                  <c:v>21428</c:v>
                </c:pt>
                <c:pt idx="5">
                  <c:v>31479</c:v>
                </c:pt>
                <c:pt idx="6">
                  <c:v>38861</c:v>
                </c:pt>
                <c:pt idx="7">
                  <c:v>43119</c:v>
                </c:pt>
                <c:pt idx="8">
                  <c:v>41135</c:v>
                </c:pt>
                <c:pt idx="9">
                  <c:v>27926</c:v>
                </c:pt>
                <c:pt idx="10">
                  <c:v>45377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A4-4403-92DC-137A93F757A8}"/>
            </c:ext>
          </c:extLst>
        </c:ser>
        <c:ser>
          <c:idx val="2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лица'!$D$16:$N$16</c:f>
              <c:numCache>
                <c:formatCode>#,##0</c:formatCode>
                <c:ptCount val="11"/>
                <c:pt idx="0">
                  <c:v>288</c:v>
                </c:pt>
                <c:pt idx="1">
                  <c:v>4824</c:v>
                </c:pt>
                <c:pt idx="2">
                  <c:v>15492</c:v>
                </c:pt>
                <c:pt idx="3">
                  <c:v>32352</c:v>
                </c:pt>
                <c:pt idx="4">
                  <c:v>50185</c:v>
                </c:pt>
                <c:pt idx="5">
                  <c:v>72212</c:v>
                </c:pt>
                <c:pt idx="6">
                  <c:v>92553</c:v>
                </c:pt>
                <c:pt idx="7">
                  <c:v>99903</c:v>
                </c:pt>
                <c:pt idx="8">
                  <c:v>92871</c:v>
                </c:pt>
                <c:pt idx="9">
                  <c:v>64052</c:v>
                </c:pt>
                <c:pt idx="10">
                  <c:v>108517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A4-4403-92DC-137A93F75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23906688"/>
        <c:axId val="123952512"/>
        <c:axId val="0"/>
      </c:bar3DChart>
      <c:catAx>
        <c:axId val="123906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952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952512"/>
        <c:scaling>
          <c:orientation val="minMax"/>
          <c:max val="11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906688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87062250454498"/>
          <c:y val="0.36111184018664338"/>
          <c:w val="8.9020771513353095E-2"/>
          <c:h val="0.211806284631087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лица'!$E$30</c:f>
          <c:strCache>
            <c:ptCount val="1"/>
            <c:pt idx="0">
              <c:v>Разпределение на осигурените лица в ДПФПС по пол и възраст към  30.06.2019 г.</c:v>
            </c:pt>
          </c:strCache>
        </c:strRef>
      </c:tx>
      <c:layout>
        <c:manualLayout>
          <c:xMode val="edge"/>
          <c:yMode val="edge"/>
          <c:x val="0.18974385894070941"/>
          <c:y val="3.64963503649636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20522611832198E-2"/>
          <c:y val="0.15693458623436582"/>
          <c:w val="0.90384728546585225"/>
          <c:h val="0.60219085415512597"/>
        </c:manualLayout>
      </c:layout>
      <c:lineChart>
        <c:grouping val="standard"/>
        <c:varyColors val="0"/>
        <c:ser>
          <c:idx val="9"/>
          <c:order val="0"/>
          <c:tx>
            <c:strRef>
              <c:f>'Осигурени лица'!$B$18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лица'!$D$18:$N$18</c:f>
              <c:numCache>
                <c:formatCode>#,##0</c:formatCode>
                <c:ptCount val="11"/>
                <c:pt idx="0">
                  <c:v>2</c:v>
                </c:pt>
                <c:pt idx="1">
                  <c:v>55</c:v>
                </c:pt>
                <c:pt idx="2">
                  <c:v>247</c:v>
                </c:pt>
                <c:pt idx="3">
                  <c:v>454</c:v>
                </c:pt>
                <c:pt idx="4">
                  <c:v>522</c:v>
                </c:pt>
                <c:pt idx="5">
                  <c:v>382</c:v>
                </c:pt>
                <c:pt idx="6">
                  <c:v>337</c:v>
                </c:pt>
                <c:pt idx="7">
                  <c:v>275</c:v>
                </c:pt>
                <c:pt idx="8">
                  <c:v>207</c:v>
                </c:pt>
                <c:pt idx="9">
                  <c:v>108</c:v>
                </c:pt>
                <c:pt idx="10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14-46AA-824E-767F1812F368}"/>
            </c:ext>
          </c:extLst>
        </c:ser>
        <c:ser>
          <c:idx val="10"/>
          <c:order val="1"/>
          <c:tx>
            <c:strRef>
              <c:f>'Осигурени лица'!$B$19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лица'!$D$19:$N$19</c:f>
              <c:numCache>
                <c:formatCode>#,##0</c:formatCode>
                <c:ptCount val="11"/>
                <c:pt idx="0">
                  <c:v>2</c:v>
                </c:pt>
                <c:pt idx="1">
                  <c:v>130</c:v>
                </c:pt>
                <c:pt idx="2">
                  <c:v>683</c:v>
                </c:pt>
                <c:pt idx="3">
                  <c:v>1080</c:v>
                </c:pt>
                <c:pt idx="4">
                  <c:v>1073</c:v>
                </c:pt>
                <c:pt idx="5">
                  <c:v>870</c:v>
                </c:pt>
                <c:pt idx="6">
                  <c:v>663</c:v>
                </c:pt>
                <c:pt idx="7">
                  <c:v>603</c:v>
                </c:pt>
                <c:pt idx="8">
                  <c:v>478</c:v>
                </c:pt>
                <c:pt idx="9">
                  <c:v>194</c:v>
                </c:pt>
                <c:pt idx="10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14-46AA-824E-767F1812F368}"/>
            </c:ext>
          </c:extLst>
        </c:ser>
        <c:ser>
          <c:idx val="11"/>
          <c:order val="2"/>
          <c:tx>
            <c:strRef>
              <c:f>'Осигурени лица'!$B$20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лица'!$D$20:$N$20</c:f>
              <c:numCache>
                <c:formatCode>#,##0</c:formatCode>
                <c:ptCount val="11"/>
                <c:pt idx="0">
                  <c:v>4</c:v>
                </c:pt>
                <c:pt idx="1">
                  <c:v>185</c:v>
                </c:pt>
                <c:pt idx="2">
                  <c:v>930</c:v>
                </c:pt>
                <c:pt idx="3">
                  <c:v>1534</c:v>
                </c:pt>
                <c:pt idx="4">
                  <c:v>1595</c:v>
                </c:pt>
                <c:pt idx="5">
                  <c:v>1252</c:v>
                </c:pt>
                <c:pt idx="6">
                  <c:v>1000</c:v>
                </c:pt>
                <c:pt idx="7">
                  <c:v>878</c:v>
                </c:pt>
                <c:pt idx="8">
                  <c:v>685</c:v>
                </c:pt>
                <c:pt idx="9">
                  <c:v>302</c:v>
                </c:pt>
                <c:pt idx="10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14-46AA-824E-767F1812F368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314-46AA-824E-767F1812F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433344"/>
        <c:axId val="39434880"/>
      </c:lineChart>
      <c:catAx>
        <c:axId val="39433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43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434880"/>
        <c:scaling>
          <c:orientation val="minMax"/>
          <c:max val="16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5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433344"/>
        <c:crosses val="autoZero"/>
        <c:crossBetween val="between"/>
        <c:majorUnit val="300"/>
        <c:minorUnit val="1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410283329968626"/>
          <c:y val="0.89051248156023599"/>
          <c:w val="0.52179554478767076"/>
          <c:h val="8.394160583941602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лица'!$E$30</c:f>
          <c:strCache>
            <c:ptCount val="1"/>
            <c:pt idx="0">
              <c:v>Разпределение на осигурените лица в ДПФПС по пол и възраст към  30.06.2019 г.</c:v>
            </c:pt>
          </c:strCache>
        </c:strRef>
      </c:tx>
      <c:layout>
        <c:manualLayout>
          <c:xMode val="edge"/>
          <c:yMode val="edge"/>
          <c:x val="0.13967326149610199"/>
          <c:y val="2.1978021978021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34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9836603417391355E-2"/>
          <c:y val="0.1135535197513155"/>
          <c:w val="0.92422058139610808"/>
          <c:h val="0.747255420298984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лица'!$D$18:$N$18</c:f>
              <c:numCache>
                <c:formatCode>#,##0</c:formatCode>
                <c:ptCount val="11"/>
                <c:pt idx="0">
                  <c:v>2</c:v>
                </c:pt>
                <c:pt idx="1">
                  <c:v>55</c:v>
                </c:pt>
                <c:pt idx="2">
                  <c:v>247</c:v>
                </c:pt>
                <c:pt idx="3">
                  <c:v>454</c:v>
                </c:pt>
                <c:pt idx="4">
                  <c:v>522</c:v>
                </c:pt>
                <c:pt idx="5">
                  <c:v>382</c:v>
                </c:pt>
                <c:pt idx="6">
                  <c:v>337</c:v>
                </c:pt>
                <c:pt idx="7">
                  <c:v>275</c:v>
                </c:pt>
                <c:pt idx="8">
                  <c:v>207</c:v>
                </c:pt>
                <c:pt idx="9">
                  <c:v>108</c:v>
                </c:pt>
                <c:pt idx="10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C-4E15-B8E9-B8DE28FB9639}"/>
            </c:ext>
          </c:extLst>
        </c:ser>
        <c:ser>
          <c:idx val="1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лица'!$D$19:$N$19</c:f>
              <c:numCache>
                <c:formatCode>#,##0</c:formatCode>
                <c:ptCount val="11"/>
                <c:pt idx="0">
                  <c:v>2</c:v>
                </c:pt>
                <c:pt idx="1">
                  <c:v>130</c:v>
                </c:pt>
                <c:pt idx="2">
                  <c:v>683</c:v>
                </c:pt>
                <c:pt idx="3">
                  <c:v>1080</c:v>
                </c:pt>
                <c:pt idx="4">
                  <c:v>1073</c:v>
                </c:pt>
                <c:pt idx="5">
                  <c:v>870</c:v>
                </c:pt>
                <c:pt idx="6">
                  <c:v>663</c:v>
                </c:pt>
                <c:pt idx="7">
                  <c:v>603</c:v>
                </c:pt>
                <c:pt idx="8">
                  <c:v>478</c:v>
                </c:pt>
                <c:pt idx="9">
                  <c:v>194</c:v>
                </c:pt>
                <c:pt idx="10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4C-4E15-B8E9-B8DE28FB9639}"/>
            </c:ext>
          </c:extLst>
        </c:ser>
        <c:ser>
          <c:idx val="2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лица'!$D$20:$N$20</c:f>
              <c:numCache>
                <c:formatCode>#,##0</c:formatCode>
                <c:ptCount val="11"/>
                <c:pt idx="0">
                  <c:v>4</c:v>
                </c:pt>
                <c:pt idx="1">
                  <c:v>185</c:v>
                </c:pt>
                <c:pt idx="2">
                  <c:v>930</c:v>
                </c:pt>
                <c:pt idx="3">
                  <c:v>1534</c:v>
                </c:pt>
                <c:pt idx="4">
                  <c:v>1595</c:v>
                </c:pt>
                <c:pt idx="5">
                  <c:v>1252</c:v>
                </c:pt>
                <c:pt idx="6">
                  <c:v>1000</c:v>
                </c:pt>
                <c:pt idx="7">
                  <c:v>878</c:v>
                </c:pt>
                <c:pt idx="8">
                  <c:v>685</c:v>
                </c:pt>
                <c:pt idx="9">
                  <c:v>302</c:v>
                </c:pt>
                <c:pt idx="10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4C-4E15-B8E9-B8DE28FB9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39449344"/>
        <c:axId val="39450880"/>
        <c:axId val="0"/>
      </c:bar3DChart>
      <c:catAx>
        <c:axId val="39449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450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450880"/>
        <c:scaling>
          <c:orientation val="minMax"/>
          <c:max val="16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449344"/>
        <c:crosses val="autoZero"/>
        <c:crossBetween val="between"/>
        <c:majorUnit val="300"/>
        <c:min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450285281947484"/>
          <c:y val="0.26740003653389477"/>
          <c:w val="9.3610698365527767E-2"/>
          <c:h val="0.234433003566863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лица'!$E$27</c:f>
          <c:strCache>
            <c:ptCount val="1"/>
            <c:pt idx="0">
              <c:v>Разпределение на осигурените лица в УПФ** по пол и възраст към  30.06.2019 г.</c:v>
            </c:pt>
          </c:strCache>
        </c:strRef>
      </c:tx>
      <c:layout>
        <c:manualLayout>
          <c:xMode val="edge"/>
          <c:yMode val="edge"/>
          <c:x val="0.15074642535354721"/>
          <c:y val="3.793103448275888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view3D>
      <c:rotX val="15"/>
      <c:hPercent val="3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5356749105548801E-2"/>
          <c:y val="0.12068965517241381"/>
          <c:w val="0.8955230406971787"/>
          <c:h val="0.7137931034482809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лица'!$D$6:$L$6</c:f>
              <c:numCache>
                <c:formatCode>#,##0</c:formatCode>
                <c:ptCount val="9"/>
                <c:pt idx="0">
                  <c:v>19263</c:v>
                </c:pt>
                <c:pt idx="1">
                  <c:v>123006</c:v>
                </c:pt>
                <c:pt idx="2">
                  <c:v>202761</c:v>
                </c:pt>
                <c:pt idx="3">
                  <c:v>259864</c:v>
                </c:pt>
                <c:pt idx="4">
                  <c:v>278303</c:v>
                </c:pt>
                <c:pt idx="5">
                  <c:v>302725</c:v>
                </c:pt>
                <c:pt idx="6">
                  <c:v>298999</c:v>
                </c:pt>
                <c:pt idx="7">
                  <c:v>242094</c:v>
                </c:pt>
                <c:pt idx="8">
                  <c:v>210415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CC-4A36-A1C0-ABCB0319EEB4}"/>
            </c:ext>
          </c:extLst>
        </c:ser>
        <c:ser>
          <c:idx val="1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лица'!$D$7:$L$7</c:f>
              <c:numCache>
                <c:formatCode>#,##0</c:formatCode>
                <c:ptCount val="9"/>
                <c:pt idx="0">
                  <c:v>17409</c:v>
                </c:pt>
                <c:pt idx="1">
                  <c:v>107006</c:v>
                </c:pt>
                <c:pt idx="2">
                  <c:v>183897</c:v>
                </c:pt>
                <c:pt idx="3">
                  <c:v>238324</c:v>
                </c:pt>
                <c:pt idx="4">
                  <c:v>255009</c:v>
                </c:pt>
                <c:pt idx="5">
                  <c:v>283875</c:v>
                </c:pt>
                <c:pt idx="6">
                  <c:v>281471</c:v>
                </c:pt>
                <c:pt idx="7">
                  <c:v>248143</c:v>
                </c:pt>
                <c:pt idx="8">
                  <c:v>212963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CC-4A36-A1C0-ABCB0319EEB4}"/>
            </c:ext>
          </c:extLst>
        </c:ser>
        <c:ser>
          <c:idx val="2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лица'!$D$8:$L$8</c:f>
              <c:numCache>
                <c:formatCode>#,##0</c:formatCode>
                <c:ptCount val="9"/>
                <c:pt idx="0">
                  <c:v>36672</c:v>
                </c:pt>
                <c:pt idx="1">
                  <c:v>230012</c:v>
                </c:pt>
                <c:pt idx="2">
                  <c:v>386658</c:v>
                </c:pt>
                <c:pt idx="3">
                  <c:v>498188</c:v>
                </c:pt>
                <c:pt idx="4">
                  <c:v>533312</c:v>
                </c:pt>
                <c:pt idx="5">
                  <c:v>586600</c:v>
                </c:pt>
                <c:pt idx="6">
                  <c:v>580470</c:v>
                </c:pt>
                <c:pt idx="7">
                  <c:v>490237</c:v>
                </c:pt>
                <c:pt idx="8">
                  <c:v>423378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CC-4A36-A1C0-ABCB0319E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40304640"/>
        <c:axId val="40306176"/>
        <c:axId val="0"/>
      </c:bar3DChart>
      <c:catAx>
        <c:axId val="40304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306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06176"/>
        <c:scaling>
          <c:orientation val="minMax"/>
          <c:max val="600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30464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52301484702457"/>
          <c:y val="0.30689655172413832"/>
          <c:w val="8.95522388059702E-2"/>
          <c:h val="0.210344827586208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15" b="0" i="0" u="none" strike="noStrike" baseline="0">
              <a:ln>
                <a:noFill/>
              </a:ln>
              <a:solidFill>
                <a:srgbClr val="000000"/>
              </a:solidFill>
              <a:effectLst/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средства'!$D$27</c:f>
          <c:strCache>
            <c:ptCount val="1"/>
            <c:pt idx="0">
              <c:v>Среден размер* на натрупаните средства на едно осигурено лице в УПФ към  30.06.2019 г.</c:v>
            </c:pt>
          </c:strCache>
        </c:strRef>
      </c:tx>
      <c:layout>
        <c:manualLayout>
          <c:xMode val="edge"/>
          <c:yMode val="edge"/>
          <c:x val="0.14216868226399929"/>
          <c:y val="3.583061889250815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108433734939932E-2"/>
          <c:y val="0.13355070101075917"/>
          <c:w val="0.84337349397590367"/>
          <c:h val="0.65472416836982661"/>
        </c:manualLayout>
      </c:layout>
      <c:barChart>
        <c:barDir val="bar"/>
        <c:grouping val="clustered"/>
        <c:varyColors val="0"/>
        <c:ser>
          <c:idx val="3"/>
          <c:order val="0"/>
          <c:tx>
            <c:strRef>
              <c:f>'Натрупани средства'!$B$8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средства'!$C$8:$L$8</c:f>
              <c:numCache>
                <c:formatCode>#,##0.00</c:formatCode>
                <c:ptCount val="10"/>
                <c:pt idx="0">
                  <c:v>3284.909549853181</c:v>
                </c:pt>
                <c:pt idx="1">
                  <c:v>172.76088732547993</c:v>
                </c:pt>
                <c:pt idx="2">
                  <c:v>589.54378354172832</c:v>
                </c:pt>
                <c:pt idx="3">
                  <c:v>1543.8018541191439</c:v>
                </c:pt>
                <c:pt idx="4">
                  <c:v>2662.9635681309064</c:v>
                </c:pt>
                <c:pt idx="5">
                  <c:v>3444.1114630835232</c:v>
                </c:pt>
                <c:pt idx="6">
                  <c:v>3927.4471838561194</c:v>
                </c:pt>
                <c:pt idx="7">
                  <c:v>4080.0792992230427</c:v>
                </c:pt>
                <c:pt idx="8">
                  <c:v>4221.6213094278892</c:v>
                </c:pt>
                <c:pt idx="9">
                  <c:v>4075.112669529356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B4-4E24-8141-29FD30A23A32}"/>
            </c:ext>
          </c:extLst>
        </c:ser>
        <c:ser>
          <c:idx val="2"/>
          <c:order val="1"/>
          <c:tx>
            <c:strRef>
              <c:f>'Натрупани средства'!$B$7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средства'!$C$7:$L$7</c:f>
              <c:numCache>
                <c:formatCode>#,##0.00</c:formatCode>
                <c:ptCount val="10"/>
                <c:pt idx="0">
                  <c:v>3115.8367499919314</c:v>
                </c:pt>
                <c:pt idx="1">
                  <c:v>166.3205192716411</c:v>
                </c:pt>
                <c:pt idx="2">
                  <c:v>518.5471519354054</c:v>
                </c:pt>
                <c:pt idx="3">
                  <c:v>1374.0142312816415</c:v>
                </c:pt>
                <c:pt idx="4">
                  <c:v>2345.9665435709371</c:v>
                </c:pt>
                <c:pt idx="5">
                  <c:v>3077.1800538412367</c:v>
                </c:pt>
                <c:pt idx="6">
                  <c:v>3672.3430893527079</c:v>
                </c:pt>
                <c:pt idx="7">
                  <c:v>3954.4477313115744</c:v>
                </c:pt>
                <c:pt idx="8">
                  <c:v>4147.2385530520705</c:v>
                </c:pt>
                <c:pt idx="9">
                  <c:v>4021.9469230805348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B4-4E24-8141-29FD30A23A32}"/>
            </c:ext>
          </c:extLst>
        </c:ser>
        <c:ser>
          <c:idx val="1"/>
          <c:order val="2"/>
          <c:tx>
            <c:strRef>
              <c:f>'Натрупани средства'!$B$6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средства'!$C$6:$L$6</c:f>
              <c:numCache>
                <c:formatCode>#,##0.00</c:formatCode>
                <c:ptCount val="10"/>
                <c:pt idx="0">
                  <c:v>3444.4412378150437</c:v>
                </c:pt>
                <c:pt idx="1">
                  <c:v>178.58139126823443</c:v>
                </c:pt>
                <c:pt idx="2">
                  <c:v>651.30553143749091</c:v>
                </c:pt>
                <c:pt idx="3">
                  <c:v>1697.7931763011622</c:v>
                </c:pt>
                <c:pt idx="4">
                  <c:v>2953.6848641981965</c:v>
                </c:pt>
                <c:pt idx="5">
                  <c:v>3780.3306620841317</c:v>
                </c:pt>
                <c:pt idx="6">
                  <c:v>4166.6665242712024</c:v>
                </c:pt>
                <c:pt idx="7">
                  <c:v>4198.3460594851485</c:v>
                </c:pt>
                <c:pt idx="8">
                  <c:v>4297.8626054342531</c:v>
                </c:pt>
                <c:pt idx="9">
                  <c:v>4128.9222214195752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B4-4E24-8141-29FD30A23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44576"/>
        <c:axId val="44827392"/>
      </c:barChart>
      <c:catAx>
        <c:axId val="403445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27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27392"/>
        <c:scaling>
          <c:orientation val="minMax"/>
          <c:max val="435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344576"/>
        <c:crosses val="autoZero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132527094400364"/>
          <c:y val="0.38436550480050136"/>
          <c:w val="6.2650541888005701E-2"/>
          <c:h val="0.4169387947027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21</xdr:row>
      <xdr:rowOff>85725</xdr:rowOff>
    </xdr:from>
    <xdr:to>
      <xdr:col>14</xdr:col>
      <xdr:colOff>0</xdr:colOff>
      <xdr:row>38</xdr:row>
      <xdr:rowOff>66675</xdr:rowOff>
    </xdr:to>
    <xdr:graphicFrame macro="">
      <xdr:nvGraphicFramePr>
        <xdr:cNvPr id="13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</xdr:colOff>
      <xdr:row>38</xdr:row>
      <xdr:rowOff>142875</xdr:rowOff>
    </xdr:from>
    <xdr:to>
      <xdr:col>14</xdr:col>
      <xdr:colOff>19050</xdr:colOff>
      <xdr:row>54</xdr:row>
      <xdr:rowOff>152400</xdr:rowOff>
    </xdr:to>
    <xdr:graphicFrame macro="">
      <xdr:nvGraphicFramePr>
        <xdr:cNvPr id="133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19050</xdr:rowOff>
    </xdr:from>
    <xdr:to>
      <xdr:col>14</xdr:col>
      <xdr:colOff>19050</xdr:colOff>
      <xdr:row>74</xdr:row>
      <xdr:rowOff>0</xdr:rowOff>
    </xdr:to>
    <xdr:graphicFrame macro="">
      <xdr:nvGraphicFramePr>
        <xdr:cNvPr id="133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120012</xdr:colOff>
      <xdr:row>42</xdr:row>
      <xdr:rowOff>47624</xdr:rowOff>
    </xdr:from>
    <xdr:to>
      <xdr:col>9</xdr:col>
      <xdr:colOff>123825</xdr:colOff>
      <xdr:row>50</xdr:row>
      <xdr:rowOff>152396</xdr:rowOff>
    </xdr:to>
    <xdr:sp macro="" textlink="">
      <xdr:nvSpPr>
        <xdr:cNvPr id="1337" name="Line 4"/>
        <xdr:cNvSpPr>
          <a:spLocks noChangeShapeType="1"/>
        </xdr:cNvSpPr>
      </xdr:nvSpPr>
      <xdr:spPr bwMode="auto">
        <a:xfrm flipV="1">
          <a:off x="5168262" y="6877049"/>
          <a:ext cx="3813" cy="1400172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</xdr:col>
      <xdr:colOff>161924</xdr:colOff>
      <xdr:row>60</xdr:row>
      <xdr:rowOff>152400</xdr:rowOff>
    </xdr:from>
    <xdr:to>
      <xdr:col>10</xdr:col>
      <xdr:colOff>171448</xdr:colOff>
      <xdr:row>70</xdr:row>
      <xdr:rowOff>38098</xdr:rowOff>
    </xdr:to>
    <xdr:sp macro="" textlink="">
      <xdr:nvSpPr>
        <xdr:cNvPr id="1338" name="Line 5"/>
        <xdr:cNvSpPr>
          <a:spLocks noChangeShapeType="1"/>
        </xdr:cNvSpPr>
      </xdr:nvSpPr>
      <xdr:spPr bwMode="auto">
        <a:xfrm flipH="1" flipV="1">
          <a:off x="5829299" y="9896475"/>
          <a:ext cx="9524" cy="1504948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16</xdr:col>
      <xdr:colOff>323850</xdr:colOff>
      <xdr:row>18</xdr:row>
      <xdr:rowOff>114300</xdr:rowOff>
    </xdr:from>
    <xdr:to>
      <xdr:col>28</xdr:col>
      <xdr:colOff>38100</xdr:colOff>
      <xdr:row>35</xdr:row>
      <xdr:rowOff>152400</xdr:rowOff>
    </xdr:to>
    <xdr:graphicFrame macro="">
      <xdr:nvGraphicFramePr>
        <xdr:cNvPr id="1340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295274</xdr:colOff>
      <xdr:row>39</xdr:row>
      <xdr:rowOff>0</xdr:rowOff>
    </xdr:from>
    <xdr:to>
      <xdr:col>28</xdr:col>
      <xdr:colOff>28575</xdr:colOff>
      <xdr:row>55</xdr:row>
      <xdr:rowOff>152400</xdr:rowOff>
    </xdr:to>
    <xdr:graphicFrame macro="">
      <xdr:nvGraphicFramePr>
        <xdr:cNvPr id="134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9525</xdr:colOff>
      <xdr:row>76</xdr:row>
      <xdr:rowOff>142875</xdr:rowOff>
    </xdr:from>
    <xdr:to>
      <xdr:col>14</xdr:col>
      <xdr:colOff>9525</xdr:colOff>
      <xdr:row>93</xdr:row>
      <xdr:rowOff>0</xdr:rowOff>
    </xdr:to>
    <xdr:graphicFrame macro="">
      <xdr:nvGraphicFramePr>
        <xdr:cNvPr id="134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295275</xdr:colOff>
      <xdr:row>58</xdr:row>
      <xdr:rowOff>9525</xdr:rowOff>
    </xdr:from>
    <xdr:to>
      <xdr:col>28</xdr:col>
      <xdr:colOff>38100</xdr:colOff>
      <xdr:row>74</xdr:row>
      <xdr:rowOff>19050</xdr:rowOff>
    </xdr:to>
    <xdr:graphicFrame macro="">
      <xdr:nvGraphicFramePr>
        <xdr:cNvPr id="1344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94459</xdr:colOff>
      <xdr:row>81</xdr:row>
      <xdr:rowOff>76203</xdr:rowOff>
    </xdr:from>
    <xdr:to>
      <xdr:col>8</xdr:col>
      <xdr:colOff>104775</xdr:colOff>
      <xdr:row>89</xdr:row>
      <xdr:rowOff>19845</xdr:rowOff>
    </xdr:to>
    <xdr:cxnSp macro="">
      <xdr:nvCxnSpPr>
        <xdr:cNvPr id="14" name="Straight Connector 13"/>
        <xdr:cNvCxnSpPr/>
      </xdr:nvCxnSpPr>
      <xdr:spPr>
        <a:xfrm flipH="1">
          <a:off x="4523584" y="13220703"/>
          <a:ext cx="10316" cy="1239042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314325</xdr:colOff>
      <xdr:row>1</xdr:row>
      <xdr:rowOff>38100</xdr:rowOff>
    </xdr:from>
    <xdr:to>
      <xdr:col>28</xdr:col>
      <xdr:colOff>28575</xdr:colOff>
      <xdr:row>17</xdr:row>
      <xdr:rowOff>85725</xdr:rowOff>
    </xdr:to>
    <xdr:graphicFrame macro="">
      <xdr:nvGraphicFramePr>
        <xdr:cNvPr id="1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0.60462</cdr:x>
      <cdr:y>0.1777</cdr:y>
    </cdr:from>
    <cdr:to>
      <cdr:x>0.60495</cdr:x>
      <cdr:y>0.77376</cdr:y>
    </cdr:to>
    <cdr:sp macro="" textlink="">
      <cdr:nvSpPr>
        <cdr:cNvPr id="204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486254" y="485774"/>
          <a:ext cx="2449" cy="162943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prstDash val="dash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bg-BG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22</xdr:row>
      <xdr:rowOff>19050</xdr:rowOff>
    </xdr:from>
    <xdr:to>
      <xdr:col>13</xdr:col>
      <xdr:colOff>304800</xdr:colOff>
      <xdr:row>40</xdr:row>
      <xdr:rowOff>28575</xdr:rowOff>
    </xdr:to>
    <xdr:graphicFrame macro="">
      <xdr:nvGraphicFramePr>
        <xdr:cNvPr id="42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285750</xdr:colOff>
      <xdr:row>41</xdr:row>
      <xdr:rowOff>9525</xdr:rowOff>
    </xdr:from>
    <xdr:to>
      <xdr:col>13</xdr:col>
      <xdr:colOff>295275</xdr:colOff>
      <xdr:row>59</xdr:row>
      <xdr:rowOff>142875</xdr:rowOff>
    </xdr:to>
    <xdr:graphicFrame macro="">
      <xdr:nvGraphicFramePr>
        <xdr:cNvPr id="42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276225</xdr:colOff>
      <xdr:row>61</xdr:row>
      <xdr:rowOff>19050</xdr:rowOff>
    </xdr:from>
    <xdr:to>
      <xdr:col>13</xdr:col>
      <xdr:colOff>304800</xdr:colOff>
      <xdr:row>79</xdr:row>
      <xdr:rowOff>142875</xdr:rowOff>
    </xdr:to>
    <xdr:graphicFrame macro="">
      <xdr:nvGraphicFramePr>
        <xdr:cNvPr id="421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266700</xdr:colOff>
      <xdr:row>81</xdr:row>
      <xdr:rowOff>47625</xdr:rowOff>
    </xdr:from>
    <xdr:to>
      <xdr:col>13</xdr:col>
      <xdr:colOff>304800</xdr:colOff>
      <xdr:row>99</xdr:row>
      <xdr:rowOff>38100</xdr:rowOff>
    </xdr:to>
    <xdr:graphicFrame macro="">
      <xdr:nvGraphicFramePr>
        <xdr:cNvPr id="421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01"/>
  <sheetViews>
    <sheetView showGridLines="0" tabSelected="1" workbookViewId="0"/>
  </sheetViews>
  <sheetFormatPr defaultRowHeight="12.75" x14ac:dyDescent="0.2"/>
  <cols>
    <col min="1" max="1" width="1.42578125" style="39" customWidth="1"/>
    <col min="2" max="14" width="9.28515625" style="39" customWidth="1"/>
    <col min="15" max="15" width="10.28515625" style="39" customWidth="1"/>
    <col min="16" max="16384" width="9.140625" style="39"/>
  </cols>
  <sheetData>
    <row r="1" spans="1:16" ht="8.25" customHeight="1" x14ac:dyDescent="0.2"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6" x14ac:dyDescent="0.2">
      <c r="B2" s="78" t="str">
        <f>'-'!B2</f>
        <v>Осигурени лица във фондовете за допълнително пенсионно осигуряване по пол и възраст към 30.06.2019 г.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40"/>
    </row>
    <row r="3" spans="1:16" ht="10.5" customHeight="1" x14ac:dyDescent="0.2">
      <c r="A3" s="41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6" ht="28.5" customHeight="1" x14ac:dyDescent="0.2">
      <c r="B4" s="58" t="s">
        <v>0</v>
      </c>
      <c r="C4" s="59" t="s">
        <v>1</v>
      </c>
      <c r="D4" s="59" t="s">
        <v>13</v>
      </c>
      <c r="E4" s="59" t="s">
        <v>14</v>
      </c>
      <c r="F4" s="59" t="s">
        <v>15</v>
      </c>
      <c r="G4" s="59" t="s">
        <v>16</v>
      </c>
      <c r="H4" s="59" t="s">
        <v>17</v>
      </c>
      <c r="I4" s="59" t="s">
        <v>18</v>
      </c>
      <c r="J4" s="59" t="s">
        <v>19</v>
      </c>
      <c r="K4" s="59" t="s">
        <v>20</v>
      </c>
      <c r="L4" s="59" t="s">
        <v>21</v>
      </c>
      <c r="M4" s="59" t="s">
        <v>22</v>
      </c>
      <c r="N4" s="59" t="s">
        <v>2</v>
      </c>
      <c r="O4" s="60" t="s">
        <v>24</v>
      </c>
    </row>
    <row r="5" spans="1:16" ht="13.5" customHeight="1" x14ac:dyDescent="0.2">
      <c r="B5" s="75" t="s">
        <v>25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7"/>
    </row>
    <row r="6" spans="1:16" ht="12" customHeight="1" x14ac:dyDescent="0.2">
      <c r="B6" s="61" t="s">
        <v>3</v>
      </c>
      <c r="C6" s="62">
        <f>'-'!C6</f>
        <v>1937430</v>
      </c>
      <c r="D6" s="62">
        <f>'-'!D6</f>
        <v>19263</v>
      </c>
      <c r="E6" s="62">
        <f>'-'!E6</f>
        <v>123006</v>
      </c>
      <c r="F6" s="62">
        <f>'-'!F6</f>
        <v>202761</v>
      </c>
      <c r="G6" s="62">
        <f>'-'!G6</f>
        <v>259864</v>
      </c>
      <c r="H6" s="62">
        <f>'-'!H6</f>
        <v>278303</v>
      </c>
      <c r="I6" s="62">
        <f>'-'!I6</f>
        <v>302725</v>
      </c>
      <c r="J6" s="62">
        <f>'-'!J6</f>
        <v>298999</v>
      </c>
      <c r="K6" s="62">
        <f>'-'!K6</f>
        <v>242094</v>
      </c>
      <c r="L6" s="62">
        <f>'-'!L6</f>
        <v>210415</v>
      </c>
      <c r="M6" s="63"/>
      <c r="N6" s="63"/>
      <c r="O6" s="64">
        <f>'-'!O6</f>
        <v>40.520344838265117</v>
      </c>
    </row>
    <row r="7" spans="1:16" ht="12" customHeight="1" x14ac:dyDescent="0.2">
      <c r="B7" s="61" t="s">
        <v>4</v>
      </c>
      <c r="C7" s="62">
        <f>'-'!C7</f>
        <v>1828097</v>
      </c>
      <c r="D7" s="62">
        <f>'-'!D7</f>
        <v>17409</v>
      </c>
      <c r="E7" s="62">
        <f>'-'!E7</f>
        <v>107006</v>
      </c>
      <c r="F7" s="62">
        <f>'-'!F7</f>
        <v>183897</v>
      </c>
      <c r="G7" s="62">
        <f>'-'!G7</f>
        <v>238324</v>
      </c>
      <c r="H7" s="62">
        <f>'-'!H7</f>
        <v>255009</v>
      </c>
      <c r="I7" s="62">
        <f>'-'!I7</f>
        <v>283875</v>
      </c>
      <c r="J7" s="62">
        <f>'-'!J7</f>
        <v>281471</v>
      </c>
      <c r="K7" s="62">
        <f>'-'!K7</f>
        <v>248143</v>
      </c>
      <c r="L7" s="62">
        <f>'-'!L7</f>
        <v>212963</v>
      </c>
      <c r="M7" s="63"/>
      <c r="N7" s="63"/>
      <c r="O7" s="64">
        <f>'-'!O7</f>
        <v>40.957101690993419</v>
      </c>
    </row>
    <row r="8" spans="1:16" s="42" customFormat="1" ht="12" customHeight="1" x14ac:dyDescent="0.2">
      <c r="B8" s="65" t="s">
        <v>5</v>
      </c>
      <c r="C8" s="66">
        <f>'-'!C8</f>
        <v>3765527</v>
      </c>
      <c r="D8" s="66">
        <f>'-'!D8</f>
        <v>36672</v>
      </c>
      <c r="E8" s="66">
        <f>'-'!E8</f>
        <v>230012</v>
      </c>
      <c r="F8" s="66">
        <f>'-'!F8</f>
        <v>386658</v>
      </c>
      <c r="G8" s="66">
        <f>'-'!G8</f>
        <v>498188</v>
      </c>
      <c r="H8" s="66">
        <f>'-'!H8</f>
        <v>533312</v>
      </c>
      <c r="I8" s="66">
        <f>'-'!I8</f>
        <v>586600</v>
      </c>
      <c r="J8" s="66">
        <f>'-'!J8</f>
        <v>580470</v>
      </c>
      <c r="K8" s="66">
        <f>'-'!K8</f>
        <v>490237</v>
      </c>
      <c r="L8" s="66">
        <f>'-'!L8</f>
        <v>423378</v>
      </c>
      <c r="M8" s="67"/>
      <c r="N8" s="67"/>
      <c r="O8" s="68">
        <f>'-'!O8</f>
        <v>40.732382593459022</v>
      </c>
    </row>
    <row r="9" spans="1:16" ht="13.5" customHeight="1" x14ac:dyDescent="0.2">
      <c r="B9" s="75" t="s">
        <v>23</v>
      </c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7"/>
    </row>
    <row r="10" spans="1:16" ht="12" customHeight="1" x14ac:dyDescent="0.2">
      <c r="B10" s="69" t="s">
        <v>3</v>
      </c>
      <c r="C10" s="62">
        <f>'-'!C10</f>
        <v>251537</v>
      </c>
      <c r="D10" s="62">
        <f>'-'!D10</f>
        <v>121</v>
      </c>
      <c r="E10" s="62">
        <f>'-'!E10</f>
        <v>3059</v>
      </c>
      <c r="F10" s="62">
        <f>'-'!F10</f>
        <v>11894</v>
      </c>
      <c r="G10" s="62">
        <f>'-'!G10</f>
        <v>21197</v>
      </c>
      <c r="H10" s="62">
        <f>'-'!H10</f>
        <v>30701</v>
      </c>
      <c r="I10" s="62">
        <f>'-'!I10</f>
        <v>40863</v>
      </c>
      <c r="J10" s="62">
        <f>'-'!J10</f>
        <v>43856</v>
      </c>
      <c r="K10" s="62">
        <f>'-'!K10</f>
        <v>42290</v>
      </c>
      <c r="L10" s="62">
        <f>'-'!L10</f>
        <v>32013</v>
      </c>
      <c r="M10" s="62">
        <f>'-'!M10</f>
        <v>13271</v>
      </c>
      <c r="N10" s="62">
        <f>'-'!N10</f>
        <v>12272</v>
      </c>
      <c r="O10" s="64">
        <f>'-'!O10</f>
        <v>46.508229962192445</v>
      </c>
    </row>
    <row r="11" spans="1:16" ht="12" customHeight="1" x14ac:dyDescent="0.2">
      <c r="B11" s="69" t="s">
        <v>4</v>
      </c>
      <c r="C11" s="62">
        <f>'-'!C11</f>
        <v>41980</v>
      </c>
      <c r="D11" s="62">
        <f>'-'!D11</f>
        <v>29</v>
      </c>
      <c r="E11" s="62">
        <f>'-'!E11</f>
        <v>769</v>
      </c>
      <c r="F11" s="62">
        <f>'-'!F11</f>
        <v>1971</v>
      </c>
      <c r="G11" s="62">
        <f>'-'!G11</f>
        <v>3120</v>
      </c>
      <c r="H11" s="62">
        <f>'-'!H11</f>
        <v>4137</v>
      </c>
      <c r="I11" s="62">
        <f>'-'!I11</f>
        <v>5476</v>
      </c>
      <c r="J11" s="62">
        <f>'-'!J11</f>
        <v>7345</v>
      </c>
      <c r="K11" s="62">
        <f>'-'!K11</f>
        <v>7418</v>
      </c>
      <c r="L11" s="62">
        <f>'-'!L11</f>
        <v>4886</v>
      </c>
      <c r="M11" s="62">
        <f>'-'!M11</f>
        <v>2355</v>
      </c>
      <c r="N11" s="62">
        <f>'-'!N11</f>
        <v>4474</v>
      </c>
      <c r="O11" s="64">
        <f>'-'!O11</f>
        <v>47.844006669842777</v>
      </c>
    </row>
    <row r="12" spans="1:16" s="42" customFormat="1" ht="12" customHeight="1" x14ac:dyDescent="0.2">
      <c r="B12" s="70" t="s">
        <v>5</v>
      </c>
      <c r="C12" s="66">
        <f>'-'!C12</f>
        <v>293517</v>
      </c>
      <c r="D12" s="66">
        <f>'-'!D12</f>
        <v>150</v>
      </c>
      <c r="E12" s="66">
        <f>'-'!E12</f>
        <v>3828</v>
      </c>
      <c r="F12" s="66">
        <f>'-'!F12</f>
        <v>13865</v>
      </c>
      <c r="G12" s="66">
        <f>'-'!G12</f>
        <v>24317</v>
      </c>
      <c r="H12" s="66">
        <f>'-'!H12</f>
        <v>34838</v>
      </c>
      <c r="I12" s="66">
        <f>'-'!I12</f>
        <v>46339</v>
      </c>
      <c r="J12" s="66">
        <f>'-'!J12</f>
        <v>51201</v>
      </c>
      <c r="K12" s="66">
        <f>'-'!K12</f>
        <v>49708</v>
      </c>
      <c r="L12" s="66">
        <f>'-'!L12</f>
        <v>36899</v>
      </c>
      <c r="M12" s="66">
        <f>'-'!M12</f>
        <v>15626</v>
      </c>
      <c r="N12" s="66">
        <f>'-'!N12</f>
        <v>16746</v>
      </c>
      <c r="O12" s="68">
        <f>'-'!O12</f>
        <v>46.699278201944011</v>
      </c>
    </row>
    <row r="13" spans="1:16" ht="13.5" customHeight="1" x14ac:dyDescent="0.2">
      <c r="B13" s="75" t="s">
        <v>7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7"/>
    </row>
    <row r="14" spans="1:16" ht="12" customHeight="1" x14ac:dyDescent="0.2">
      <c r="B14" s="69" t="s">
        <v>3</v>
      </c>
      <c r="C14" s="62">
        <f>'-'!C14</f>
        <v>362707</v>
      </c>
      <c r="D14" s="62">
        <f>'-'!D14</f>
        <v>186</v>
      </c>
      <c r="E14" s="62">
        <f>'-'!E14</f>
        <v>3108</v>
      </c>
      <c r="F14" s="62">
        <f>'-'!F14</f>
        <v>9505</v>
      </c>
      <c r="G14" s="62">
        <f>'-'!G14</f>
        <v>18940</v>
      </c>
      <c r="H14" s="62">
        <f>'-'!H14</f>
        <v>28757</v>
      </c>
      <c r="I14" s="62">
        <f>'-'!I14</f>
        <v>40733</v>
      </c>
      <c r="J14" s="62">
        <f>'-'!J14</f>
        <v>53692</v>
      </c>
      <c r="K14" s="62">
        <f>'-'!K14</f>
        <v>56784</v>
      </c>
      <c r="L14" s="62">
        <f>'-'!L14</f>
        <v>51736</v>
      </c>
      <c r="M14" s="62">
        <f>'-'!M14</f>
        <v>36126</v>
      </c>
      <c r="N14" s="62">
        <f>'-'!N14</f>
        <v>63140</v>
      </c>
      <c r="O14" s="64">
        <f>'-'!O14</f>
        <v>52.045239408117304</v>
      </c>
    </row>
    <row r="15" spans="1:16" ht="12" customHeight="1" x14ac:dyDescent="0.2">
      <c r="B15" s="69" t="s">
        <v>4</v>
      </c>
      <c r="C15" s="62">
        <f>'-'!C15</f>
        <v>270542</v>
      </c>
      <c r="D15" s="62">
        <f>'-'!D15</f>
        <v>102</v>
      </c>
      <c r="E15" s="62">
        <f>'-'!E15</f>
        <v>1716</v>
      </c>
      <c r="F15" s="62">
        <f>'-'!F15</f>
        <v>5987</v>
      </c>
      <c r="G15" s="62">
        <f>'-'!G15</f>
        <v>13412</v>
      </c>
      <c r="H15" s="62">
        <f>'-'!H15</f>
        <v>21428</v>
      </c>
      <c r="I15" s="62">
        <f>'-'!I15</f>
        <v>31479</v>
      </c>
      <c r="J15" s="62">
        <f>'-'!J15</f>
        <v>38861</v>
      </c>
      <c r="K15" s="62">
        <f>'-'!K15</f>
        <v>43119</v>
      </c>
      <c r="L15" s="62">
        <f>'-'!L15</f>
        <v>41135</v>
      </c>
      <c r="M15" s="62">
        <f>'-'!M15</f>
        <v>27926</v>
      </c>
      <c r="N15" s="62">
        <f>'-'!N15</f>
        <v>45377</v>
      </c>
      <c r="O15" s="64">
        <f>'-'!O15</f>
        <v>52.087276356351325</v>
      </c>
    </row>
    <row r="16" spans="1:16" s="42" customFormat="1" ht="12" customHeight="1" x14ac:dyDescent="0.2">
      <c r="B16" s="70" t="s">
        <v>5</v>
      </c>
      <c r="C16" s="66">
        <f>'-'!C16</f>
        <v>633249</v>
      </c>
      <c r="D16" s="66">
        <f>'-'!D16</f>
        <v>288</v>
      </c>
      <c r="E16" s="66">
        <f>'-'!E16</f>
        <v>4824</v>
      </c>
      <c r="F16" s="66">
        <f>'-'!F16</f>
        <v>15492</v>
      </c>
      <c r="G16" s="66">
        <f>'-'!G16</f>
        <v>32352</v>
      </c>
      <c r="H16" s="66">
        <f>'-'!H16</f>
        <v>50185</v>
      </c>
      <c r="I16" s="66">
        <f>'-'!I16</f>
        <v>72212</v>
      </c>
      <c r="J16" s="66">
        <f>'-'!J16</f>
        <v>92553</v>
      </c>
      <c r="K16" s="66">
        <f>'-'!K16</f>
        <v>99903</v>
      </c>
      <c r="L16" s="66">
        <f>'-'!L16</f>
        <v>92871</v>
      </c>
      <c r="M16" s="66">
        <f>'-'!M16</f>
        <v>64052</v>
      </c>
      <c r="N16" s="66">
        <f>'-'!N16</f>
        <v>108517</v>
      </c>
      <c r="O16" s="68">
        <f>'-'!O16</f>
        <v>52.063198789101918</v>
      </c>
    </row>
    <row r="17" spans="2:15" s="42" customFormat="1" ht="13.5" customHeight="1" x14ac:dyDescent="0.2">
      <c r="B17" s="75" t="s">
        <v>11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7"/>
    </row>
    <row r="18" spans="2:15" s="42" customFormat="1" ht="12" customHeight="1" x14ac:dyDescent="0.2">
      <c r="B18" s="69" t="s">
        <v>3</v>
      </c>
      <c r="C18" s="62">
        <f>'-'!C18</f>
        <v>2677</v>
      </c>
      <c r="D18" s="62">
        <f>'-'!D18</f>
        <v>2</v>
      </c>
      <c r="E18" s="62">
        <f>'-'!E18</f>
        <v>55</v>
      </c>
      <c r="F18" s="62">
        <f>'-'!F18</f>
        <v>247</v>
      </c>
      <c r="G18" s="62">
        <f>'-'!G18</f>
        <v>454</v>
      </c>
      <c r="H18" s="62">
        <f>'-'!H18</f>
        <v>522</v>
      </c>
      <c r="I18" s="62">
        <f>'-'!I18</f>
        <v>382</v>
      </c>
      <c r="J18" s="62">
        <f>'-'!J18</f>
        <v>337</v>
      </c>
      <c r="K18" s="62">
        <f>'-'!K18</f>
        <v>275</v>
      </c>
      <c r="L18" s="62">
        <f>'-'!L18</f>
        <v>207</v>
      </c>
      <c r="M18" s="62">
        <f>'-'!M18</f>
        <v>108</v>
      </c>
      <c r="N18" s="62">
        <f>'-'!N18</f>
        <v>88</v>
      </c>
      <c r="O18" s="64">
        <f>'-'!O18</f>
        <v>42.06</v>
      </c>
    </row>
    <row r="19" spans="2:15" s="42" customFormat="1" ht="12" customHeight="1" x14ac:dyDescent="0.2">
      <c r="B19" s="69" t="s">
        <v>4</v>
      </c>
      <c r="C19" s="62">
        <f>'-'!C19</f>
        <v>5840</v>
      </c>
      <c r="D19" s="62">
        <f>'-'!D19</f>
        <v>2</v>
      </c>
      <c r="E19" s="62">
        <f>'-'!E19</f>
        <v>130</v>
      </c>
      <c r="F19" s="62">
        <f>'-'!F19</f>
        <v>683</v>
      </c>
      <c r="G19" s="62">
        <f>'-'!G19</f>
        <v>1080</v>
      </c>
      <c r="H19" s="62">
        <f>'-'!H19</f>
        <v>1073</v>
      </c>
      <c r="I19" s="62">
        <f>'-'!I19</f>
        <v>870</v>
      </c>
      <c r="J19" s="62">
        <f>'-'!J19</f>
        <v>663</v>
      </c>
      <c r="K19" s="62">
        <f>'-'!K19</f>
        <v>603</v>
      </c>
      <c r="L19" s="62">
        <f>'-'!L19</f>
        <v>478</v>
      </c>
      <c r="M19" s="62">
        <f>'-'!M19</f>
        <v>194</v>
      </c>
      <c r="N19" s="62">
        <f>'-'!N19</f>
        <v>64</v>
      </c>
      <c r="O19" s="64">
        <f>'-'!O19</f>
        <v>40.78</v>
      </c>
    </row>
    <row r="20" spans="2:15" s="42" customFormat="1" ht="12" customHeight="1" x14ac:dyDescent="0.2">
      <c r="B20" s="70" t="s">
        <v>5</v>
      </c>
      <c r="C20" s="66">
        <f>'-'!C20</f>
        <v>8517</v>
      </c>
      <c r="D20" s="66">
        <f>'-'!D20</f>
        <v>4</v>
      </c>
      <c r="E20" s="66">
        <f>'-'!E20</f>
        <v>185</v>
      </c>
      <c r="F20" s="66">
        <f>'-'!F20</f>
        <v>930</v>
      </c>
      <c r="G20" s="66">
        <f>'-'!G20</f>
        <v>1534</v>
      </c>
      <c r="H20" s="66">
        <f>'-'!H20</f>
        <v>1595</v>
      </c>
      <c r="I20" s="66">
        <f>'-'!I20</f>
        <v>1252</v>
      </c>
      <c r="J20" s="66">
        <f>'-'!J20</f>
        <v>1000</v>
      </c>
      <c r="K20" s="66">
        <f>'-'!K20</f>
        <v>878</v>
      </c>
      <c r="L20" s="66">
        <f>'-'!L20</f>
        <v>685</v>
      </c>
      <c r="M20" s="66">
        <f>'-'!M20</f>
        <v>302</v>
      </c>
      <c r="N20" s="66">
        <f>'-'!N20</f>
        <v>152</v>
      </c>
      <c r="O20" s="68">
        <f>'-'!O20</f>
        <v>41.182320065750851</v>
      </c>
    </row>
    <row r="21" spans="2:15" s="42" customFormat="1" ht="12" customHeight="1" x14ac:dyDescent="0.2">
      <c r="B21" s="43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5"/>
    </row>
    <row r="25" spans="2:15" x14ac:dyDescent="0.2">
      <c r="E25" s="57"/>
      <c r="F25" s="57"/>
      <c r="G25" s="57"/>
      <c r="H25" s="57"/>
    </row>
    <row r="26" spans="2:15" x14ac:dyDescent="0.2">
      <c r="E26" s="37" t="str">
        <f>RIGHT(B2,14)</f>
        <v xml:space="preserve"> 30.06.2019 г.</v>
      </c>
      <c r="F26" s="37">
        <v>0</v>
      </c>
      <c r="G26" s="57"/>
      <c r="H26" s="57"/>
    </row>
    <row r="27" spans="2:15" x14ac:dyDescent="0.2">
      <c r="E27" s="38" t="str">
        <f>CONCATENATE("Разпределение на осигурените лица в УПФ** по пол и възраст към ",$E$26)</f>
        <v>Разпределение на осигурените лица в УПФ** по пол и възраст към  30.06.2019 г.</v>
      </c>
      <c r="F27" s="37">
        <v>0</v>
      </c>
      <c r="G27" s="57"/>
      <c r="H27" s="57"/>
    </row>
    <row r="28" spans="2:15" x14ac:dyDescent="0.2">
      <c r="E28" s="38" t="str">
        <f>CONCATENATE("Разпределение на осигурените лица в ППФ*** по пол и възраст към ",$E$26)</f>
        <v>Разпределение на осигурените лица в ППФ*** по пол и възраст към  30.06.2019 г.</v>
      </c>
      <c r="F28" s="37">
        <v>0</v>
      </c>
      <c r="G28" s="57"/>
      <c r="H28" s="57"/>
    </row>
    <row r="29" spans="2:15" x14ac:dyDescent="0.2">
      <c r="E29" s="38" t="str">
        <f>CONCATENATE("Разпределение на осигурените лица в ДПФ по пол и възраст към ",$E$26)</f>
        <v>Разпределение на осигурените лица в ДПФ по пол и възраст към  30.06.2019 г.</v>
      </c>
      <c r="F29" s="37">
        <v>0</v>
      </c>
      <c r="G29" s="57"/>
      <c r="H29" s="57"/>
    </row>
    <row r="30" spans="2:15" x14ac:dyDescent="0.2">
      <c r="E30" s="38" t="str">
        <f>CONCATENATE("Разпределение на осигурените лица в ДПФПС по пол и възраст към ",$E$26)</f>
        <v>Разпределение на осигурените лица в ДПФПС по пол и възраст към  30.06.2019 г.</v>
      </c>
      <c r="F30" s="37">
        <v>0</v>
      </c>
      <c r="G30" s="57"/>
      <c r="H30" s="57"/>
    </row>
    <row r="31" spans="2:15" x14ac:dyDescent="0.2">
      <c r="E31" s="57"/>
      <c r="F31" s="57"/>
      <c r="G31" s="57"/>
      <c r="H31" s="57"/>
    </row>
    <row r="32" spans="2:15" x14ac:dyDescent="0.2">
      <c r="E32" s="57"/>
      <c r="F32" s="57"/>
      <c r="G32" s="57"/>
      <c r="H32" s="57"/>
    </row>
    <row r="33" spans="5:8" x14ac:dyDescent="0.2">
      <c r="E33" s="57"/>
      <c r="F33" s="57"/>
      <c r="G33" s="57"/>
      <c r="H33" s="57"/>
    </row>
    <row r="93" ht="12.75" customHeight="1" x14ac:dyDescent="0.2"/>
    <row r="94" ht="12.75" customHeight="1" x14ac:dyDescent="0.2"/>
    <row r="97" spans="1:15" x14ac:dyDescent="0.2">
      <c r="A97" s="82" t="s">
        <v>10</v>
      </c>
      <c r="B97" s="82"/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</row>
    <row r="98" spans="1:15" ht="12.75" customHeight="1" x14ac:dyDescent="0.2">
      <c r="A98" s="46"/>
      <c r="B98" s="80" t="s">
        <v>27</v>
      </c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</row>
    <row r="99" spans="1:15" ht="12.75" customHeight="1" x14ac:dyDescent="0.2">
      <c r="A99" s="46"/>
      <c r="B99" s="80" t="s">
        <v>26</v>
      </c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</row>
    <row r="100" spans="1:15" x14ac:dyDescent="0.2">
      <c r="A100" s="47"/>
      <c r="B100" s="81" t="s">
        <v>28</v>
      </c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</row>
    <row r="101" spans="1:15" x14ac:dyDescent="0.2"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</row>
  </sheetData>
  <sheetProtection sheet="1" objects="1" scenarios="1"/>
  <mergeCells count="11">
    <mergeCell ref="B99:O99"/>
    <mergeCell ref="B100:O100"/>
    <mergeCell ref="A97:O97"/>
    <mergeCell ref="B13:O13"/>
    <mergeCell ref="B17:O17"/>
    <mergeCell ref="B98:O98"/>
    <mergeCell ref="B1:O1"/>
    <mergeCell ref="B5:O5"/>
    <mergeCell ref="B9:O9"/>
    <mergeCell ref="B2:O2"/>
    <mergeCell ref="B3:O3"/>
  </mergeCells>
  <phoneticPr fontId="1" type="noConversion"/>
  <pageMargins left="0.74803149606299213" right="0.74803149606299213" top="0.88" bottom="0.82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107"/>
  <sheetViews>
    <sheetView showGridLines="0" workbookViewId="0"/>
  </sheetViews>
  <sheetFormatPr defaultRowHeight="12.75" x14ac:dyDescent="0.2"/>
  <cols>
    <col min="1" max="1" width="1.28515625" style="39" customWidth="1"/>
    <col min="2" max="2" width="12.5703125" style="39" customWidth="1"/>
    <col min="3" max="14" width="9.7109375" style="39" customWidth="1"/>
    <col min="15" max="16384" width="9.140625" style="39"/>
  </cols>
  <sheetData>
    <row r="1" spans="2:16" ht="9" customHeight="1" x14ac:dyDescent="0.2"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2:16" ht="12.75" customHeight="1" x14ac:dyDescent="0.2">
      <c r="B2" s="83" t="str">
        <f>'-'!B22</f>
        <v>Среден размер на натрупаните средства на едно осигурено лице* според пола и възрастта към 30.06.2019 г.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41"/>
    </row>
    <row r="3" spans="2:16" ht="9.75" customHeight="1" x14ac:dyDescent="0.2"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49"/>
    </row>
    <row r="4" spans="2:16" s="42" customFormat="1" ht="24" customHeight="1" x14ac:dyDescent="0.2">
      <c r="B4" s="58" t="s">
        <v>0</v>
      </c>
      <c r="C4" s="59" t="s">
        <v>1</v>
      </c>
      <c r="D4" s="59" t="s">
        <v>13</v>
      </c>
      <c r="E4" s="59" t="s">
        <v>14</v>
      </c>
      <c r="F4" s="59" t="s">
        <v>15</v>
      </c>
      <c r="G4" s="59" t="s">
        <v>16</v>
      </c>
      <c r="H4" s="59" t="s">
        <v>17</v>
      </c>
      <c r="I4" s="59" t="s">
        <v>18</v>
      </c>
      <c r="J4" s="59" t="s">
        <v>19</v>
      </c>
      <c r="K4" s="59" t="s">
        <v>20</v>
      </c>
      <c r="L4" s="59" t="s">
        <v>21</v>
      </c>
      <c r="M4" s="59" t="s">
        <v>22</v>
      </c>
      <c r="N4" s="59" t="s">
        <v>2</v>
      </c>
      <c r="O4" s="50"/>
    </row>
    <row r="5" spans="2:16" ht="15.75" customHeight="1" x14ac:dyDescent="0.2">
      <c r="B5" s="85" t="s">
        <v>29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7"/>
      <c r="O5" s="51"/>
    </row>
    <row r="6" spans="2:16" ht="12" customHeight="1" x14ac:dyDescent="0.2">
      <c r="B6" s="69" t="s">
        <v>3</v>
      </c>
      <c r="C6" s="71">
        <f>'-'!C26</f>
        <v>3444.4412378150437</v>
      </c>
      <c r="D6" s="71">
        <f>'-'!D26</f>
        <v>178.58139126823443</v>
      </c>
      <c r="E6" s="71">
        <f>'-'!E26</f>
        <v>651.30553143749091</v>
      </c>
      <c r="F6" s="71">
        <f>'-'!F26</f>
        <v>1697.7931763011622</v>
      </c>
      <c r="G6" s="71">
        <f>'-'!G26</f>
        <v>2953.6848641981965</v>
      </c>
      <c r="H6" s="71">
        <f>'-'!H26</f>
        <v>3780.3306620841317</v>
      </c>
      <c r="I6" s="71">
        <f>'-'!I26</f>
        <v>4166.6665242712024</v>
      </c>
      <c r="J6" s="71">
        <f>'-'!J26</f>
        <v>4198.3460594851485</v>
      </c>
      <c r="K6" s="71">
        <f>'-'!K26</f>
        <v>4297.8626054342531</v>
      </c>
      <c r="L6" s="71">
        <f>'-'!L26</f>
        <v>4128.9222214195752</v>
      </c>
      <c r="M6" s="72"/>
      <c r="N6" s="72"/>
      <c r="O6" s="52"/>
    </row>
    <row r="7" spans="2:16" ht="12" customHeight="1" x14ac:dyDescent="0.2">
      <c r="B7" s="69" t="s">
        <v>4</v>
      </c>
      <c r="C7" s="71">
        <f>'-'!C27</f>
        <v>3115.8367499919314</v>
      </c>
      <c r="D7" s="71">
        <f>'-'!D27</f>
        <v>166.3205192716411</v>
      </c>
      <c r="E7" s="71">
        <f>'-'!E27</f>
        <v>518.5471519354054</v>
      </c>
      <c r="F7" s="71">
        <f>'-'!F27</f>
        <v>1374.0142312816415</v>
      </c>
      <c r="G7" s="71">
        <f>'-'!G27</f>
        <v>2345.9665435709371</v>
      </c>
      <c r="H7" s="71">
        <f>'-'!H27</f>
        <v>3077.1800538412367</v>
      </c>
      <c r="I7" s="71">
        <f>'-'!I27</f>
        <v>3672.3430893527079</v>
      </c>
      <c r="J7" s="71">
        <f>'-'!J27</f>
        <v>3954.4477313115744</v>
      </c>
      <c r="K7" s="71">
        <f>'-'!K27</f>
        <v>4147.2385530520705</v>
      </c>
      <c r="L7" s="71">
        <f>'-'!L27</f>
        <v>4021.9469230805348</v>
      </c>
      <c r="M7" s="72"/>
      <c r="N7" s="72"/>
      <c r="O7" s="52"/>
    </row>
    <row r="8" spans="2:16" ht="12" customHeight="1" x14ac:dyDescent="0.2">
      <c r="B8" s="70" t="s">
        <v>1</v>
      </c>
      <c r="C8" s="73">
        <f>'-'!C28</f>
        <v>3284.909549853181</v>
      </c>
      <c r="D8" s="73">
        <f>'-'!D28</f>
        <v>172.76088732547993</v>
      </c>
      <c r="E8" s="73">
        <f>'-'!E28</f>
        <v>589.54378354172832</v>
      </c>
      <c r="F8" s="73">
        <f>'-'!F28</f>
        <v>1543.8018541191439</v>
      </c>
      <c r="G8" s="73">
        <f>'-'!G28</f>
        <v>2662.9635681309064</v>
      </c>
      <c r="H8" s="73">
        <f>'-'!H28</f>
        <v>3444.1114630835232</v>
      </c>
      <c r="I8" s="73">
        <f>'-'!I28</f>
        <v>3927.4471838561194</v>
      </c>
      <c r="J8" s="73">
        <f>'-'!J28</f>
        <v>4080.0792992230427</v>
      </c>
      <c r="K8" s="73">
        <f>'-'!K28</f>
        <v>4221.6213094278892</v>
      </c>
      <c r="L8" s="73">
        <f>'-'!L28</f>
        <v>4075.112669529356</v>
      </c>
      <c r="M8" s="72"/>
      <c r="N8" s="72"/>
      <c r="O8" s="52"/>
    </row>
    <row r="9" spans="2:16" ht="15" customHeight="1" x14ac:dyDescent="0.2">
      <c r="B9" s="85" t="s">
        <v>30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7"/>
      <c r="O9" s="51"/>
      <c r="P9" s="52"/>
    </row>
    <row r="10" spans="2:16" ht="12" customHeight="1" x14ac:dyDescent="0.2">
      <c r="B10" s="69" t="s">
        <v>3</v>
      </c>
      <c r="C10" s="71">
        <f>'-'!C30</f>
        <v>4091.2689158255052</v>
      </c>
      <c r="D10" s="71">
        <f>'-'!D30</f>
        <v>417.98958677685948</v>
      </c>
      <c r="E10" s="71">
        <f>'-'!E30</f>
        <v>1177.0189571755477</v>
      </c>
      <c r="F10" s="71">
        <f>'-'!F30</f>
        <v>1843.3351311585675</v>
      </c>
      <c r="G10" s="71">
        <f>'-'!G30</f>
        <v>2789.928683776006</v>
      </c>
      <c r="H10" s="71">
        <f>'-'!H30</f>
        <v>3547.4991081723724</v>
      </c>
      <c r="I10" s="71">
        <f>'-'!I30</f>
        <v>4313.2270746151771</v>
      </c>
      <c r="J10" s="71">
        <f>'-'!J30</f>
        <v>5357.7621641280557</v>
      </c>
      <c r="K10" s="71">
        <f>'-'!K30</f>
        <v>5887.736306928351</v>
      </c>
      <c r="L10" s="71">
        <f>'-'!L30</f>
        <v>4599.6456961234508</v>
      </c>
      <c r="M10" s="71">
        <f>'-'!M30</f>
        <v>1441.8483332077462</v>
      </c>
      <c r="N10" s="71">
        <f>'-'!N30</f>
        <v>723.83509859843548</v>
      </c>
      <c r="O10" s="52"/>
      <c r="P10" s="52"/>
    </row>
    <row r="11" spans="2:16" ht="12" customHeight="1" x14ac:dyDescent="0.2">
      <c r="B11" s="69" t="s">
        <v>4</v>
      </c>
      <c r="C11" s="71">
        <f>'-'!C31</f>
        <v>2973.3132015245355</v>
      </c>
      <c r="D11" s="71">
        <f>'-'!D31</f>
        <v>379.17965517241379</v>
      </c>
      <c r="E11" s="71">
        <f>'-'!E31</f>
        <v>1215.1218595578675</v>
      </c>
      <c r="F11" s="71">
        <f>'-'!F31</f>
        <v>1909.5199644850327</v>
      </c>
      <c r="G11" s="71">
        <f>'-'!G31</f>
        <v>2400.4038974358973</v>
      </c>
      <c r="H11" s="71">
        <f>'-'!H31</f>
        <v>2675.8449383611314</v>
      </c>
      <c r="I11" s="71">
        <f>'-'!I31</f>
        <v>2991.9918937180428</v>
      </c>
      <c r="J11" s="71">
        <f>'-'!J31</f>
        <v>4206.9349489448605</v>
      </c>
      <c r="K11" s="71">
        <f>'-'!K31</f>
        <v>4629.2107859261259</v>
      </c>
      <c r="L11" s="71">
        <f>'-'!L31</f>
        <v>2827.81021285305</v>
      </c>
      <c r="M11" s="71">
        <f>'-'!M31</f>
        <v>1338.0164628450107</v>
      </c>
      <c r="N11" s="71">
        <f>'-'!N31</f>
        <v>661.62022127849798</v>
      </c>
      <c r="O11" s="52"/>
      <c r="P11" s="52"/>
    </row>
    <row r="12" spans="2:16" ht="12" customHeight="1" x14ac:dyDescent="0.2">
      <c r="B12" s="70" t="s">
        <v>1</v>
      </c>
      <c r="C12" s="73">
        <f>'-'!C32</f>
        <v>3931.3743240766294</v>
      </c>
      <c r="D12" s="73">
        <f>'-'!D32</f>
        <v>410.48633333333333</v>
      </c>
      <c r="E12" s="73">
        <f>'-'!E32</f>
        <v>1184.673380355277</v>
      </c>
      <c r="F12" s="73">
        <f>'-'!F32</f>
        <v>1852.7437360259646</v>
      </c>
      <c r="G12" s="73">
        <f>'-'!G32</f>
        <v>2739.9505888884319</v>
      </c>
      <c r="H12" s="73">
        <f>'-'!H32</f>
        <v>3443.9904882599462</v>
      </c>
      <c r="I12" s="73">
        <f>'-'!I32</f>
        <v>4157.093281253372</v>
      </c>
      <c r="J12" s="73">
        <f>'-'!J32</f>
        <v>5192.6711327903749</v>
      </c>
      <c r="K12" s="73">
        <f>'-'!K32</f>
        <v>5699.9246405005224</v>
      </c>
      <c r="L12" s="73">
        <f>'-'!L32</f>
        <v>4365.0271923358359</v>
      </c>
      <c r="M12" s="73">
        <f>'-'!M32</f>
        <v>1426.1997952131064</v>
      </c>
      <c r="N12" s="73">
        <f>'-'!N32</f>
        <v>707.21325689716946</v>
      </c>
      <c r="O12" s="52"/>
      <c r="P12" s="52"/>
    </row>
    <row r="13" spans="2:16" ht="15" customHeight="1" x14ac:dyDescent="0.2">
      <c r="B13" s="85" t="s">
        <v>6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7"/>
      <c r="O13" s="51"/>
      <c r="P13" s="52"/>
    </row>
    <row r="14" spans="2:16" ht="12" customHeight="1" x14ac:dyDescent="0.2">
      <c r="B14" s="69" t="s">
        <v>3</v>
      </c>
      <c r="C14" s="71">
        <f>'-'!C34</f>
        <v>1952.0790698828532</v>
      </c>
      <c r="D14" s="71">
        <f>'-'!D34</f>
        <v>943.03672043010749</v>
      </c>
      <c r="E14" s="71">
        <f>'-'!E34</f>
        <v>471.74766731016723</v>
      </c>
      <c r="F14" s="71">
        <f>'-'!F34</f>
        <v>796.17837559179384</v>
      </c>
      <c r="G14" s="71">
        <f>'-'!G34</f>
        <v>1366.0215929250264</v>
      </c>
      <c r="H14" s="71">
        <f>'-'!H34</f>
        <v>1526.3356998296065</v>
      </c>
      <c r="I14" s="71">
        <f>'-'!I34</f>
        <v>2040.6670625782538</v>
      </c>
      <c r="J14" s="71">
        <f>'-'!J34</f>
        <v>2327.4053417641362</v>
      </c>
      <c r="K14" s="71">
        <f>'-'!K34</f>
        <v>2483.0459004296986</v>
      </c>
      <c r="L14" s="71">
        <f>'-'!L34</f>
        <v>2438.5318461032939</v>
      </c>
      <c r="M14" s="71">
        <f>'-'!M34</f>
        <v>2027.5306637878539</v>
      </c>
      <c r="N14" s="71">
        <f>'-'!N34</f>
        <v>1276.035993664872</v>
      </c>
      <c r="O14" s="52"/>
      <c r="P14" s="52"/>
    </row>
    <row r="15" spans="2:16" ht="12" customHeight="1" x14ac:dyDescent="0.2">
      <c r="B15" s="69" t="s">
        <v>4</v>
      </c>
      <c r="C15" s="71">
        <f>'-'!C35</f>
        <v>1585.6566864294639</v>
      </c>
      <c r="D15" s="71">
        <f>'-'!D35</f>
        <v>1289.970294117647</v>
      </c>
      <c r="E15" s="71">
        <f>'-'!E35</f>
        <v>2592.0797202797203</v>
      </c>
      <c r="F15" s="71">
        <f>'-'!F35</f>
        <v>800.90891932520447</v>
      </c>
      <c r="G15" s="71">
        <f>'-'!G35</f>
        <v>1149.78639054578</v>
      </c>
      <c r="H15" s="71">
        <f>'-'!H35</f>
        <v>1538.6721513907037</v>
      </c>
      <c r="I15" s="71">
        <f>'-'!I35</f>
        <v>1793.8758998062196</v>
      </c>
      <c r="J15" s="71">
        <f>'-'!J35</f>
        <v>1723.6744167674531</v>
      </c>
      <c r="K15" s="71">
        <f>'-'!K35</f>
        <v>1894.3979892854657</v>
      </c>
      <c r="L15" s="71">
        <f>'-'!L35</f>
        <v>1701.3237520359792</v>
      </c>
      <c r="M15" s="71">
        <f>'-'!M35</f>
        <v>1656.7586611043471</v>
      </c>
      <c r="N15" s="71">
        <f>'-'!N35</f>
        <v>1098.1825393922031</v>
      </c>
      <c r="O15" s="52"/>
      <c r="P15" s="52"/>
    </row>
    <row r="16" spans="2:16" ht="12" customHeight="1" x14ac:dyDescent="0.2">
      <c r="B16" s="70" t="s">
        <v>1</v>
      </c>
      <c r="C16" s="73">
        <f>'-'!C36</f>
        <v>1795.5329964358411</v>
      </c>
      <c r="D16" s="73">
        <f>'-'!D36</f>
        <v>1065.9090277777777</v>
      </c>
      <c r="E16" s="73">
        <f>'-'!E36</f>
        <v>1225.995138888889</v>
      </c>
      <c r="F16" s="73">
        <f>'-'!F36</f>
        <v>798.00652982184351</v>
      </c>
      <c r="G16" s="73">
        <f>'-'!G36</f>
        <v>1276.3780922354103</v>
      </c>
      <c r="H16" s="73">
        <f>'-'!H36</f>
        <v>1531.6031200557932</v>
      </c>
      <c r="I16" s="73">
        <f>'-'!I36</f>
        <v>1933.084679970088</v>
      </c>
      <c r="J16" s="73">
        <f>'-'!J36</f>
        <v>2073.9118031830412</v>
      </c>
      <c r="K16" s="73">
        <f>'-'!K36</f>
        <v>2228.9803640531318</v>
      </c>
      <c r="L16" s="73">
        <f>'-'!L36</f>
        <v>2112.0030594049813</v>
      </c>
      <c r="M16" s="73">
        <f>'-'!M36</f>
        <v>1865.8779605632922</v>
      </c>
      <c r="N16" s="73">
        <f>'-'!N36</f>
        <v>1201.665561432771</v>
      </c>
      <c r="O16" s="52"/>
      <c r="P16" s="52"/>
    </row>
    <row r="17" spans="2:16" ht="13.5" customHeight="1" x14ac:dyDescent="0.2">
      <c r="B17" s="85" t="s">
        <v>12</v>
      </c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7"/>
      <c r="O17" s="52"/>
      <c r="P17" s="52"/>
    </row>
    <row r="18" spans="2:16" ht="12" customHeight="1" x14ac:dyDescent="0.2">
      <c r="B18" s="69" t="s">
        <v>3</v>
      </c>
      <c r="C18" s="71">
        <f>'-'!C38</f>
        <v>1571.902846469929</v>
      </c>
      <c r="D18" s="71">
        <f>'-'!D38</f>
        <v>48.27</v>
      </c>
      <c r="E18" s="71">
        <f>'-'!E38</f>
        <v>257.08999999999997</v>
      </c>
      <c r="F18" s="71">
        <f>'-'!F38</f>
        <v>700.52</v>
      </c>
      <c r="G18" s="71">
        <f>'-'!G38</f>
        <v>1271.74</v>
      </c>
      <c r="H18" s="71">
        <f>'-'!H38</f>
        <v>1662.65</v>
      </c>
      <c r="I18" s="71">
        <f>'-'!I38</f>
        <v>1949.14</v>
      </c>
      <c r="J18" s="71">
        <f>'-'!J38</f>
        <v>1825.89</v>
      </c>
      <c r="K18" s="71">
        <f>'-'!K38</f>
        <v>1977.4</v>
      </c>
      <c r="L18" s="71">
        <f>'-'!L38</f>
        <v>1686.48</v>
      </c>
      <c r="M18" s="71">
        <f>'-'!M38</f>
        <v>2214.7600000000002</v>
      </c>
      <c r="N18" s="71">
        <f>'-'!N38</f>
        <v>948.51</v>
      </c>
      <c r="O18" s="52"/>
      <c r="P18" s="52"/>
    </row>
    <row r="19" spans="2:16" ht="12" customHeight="1" x14ac:dyDescent="0.2">
      <c r="B19" s="69" t="s">
        <v>4</v>
      </c>
      <c r="C19" s="71">
        <f>'-'!C39</f>
        <v>1990.6520342465756</v>
      </c>
      <c r="D19" s="71">
        <f>'-'!D39</f>
        <v>106.81</v>
      </c>
      <c r="E19" s="71">
        <f>'-'!E39</f>
        <v>404.45</v>
      </c>
      <c r="F19" s="71">
        <f>'-'!F39</f>
        <v>772.68</v>
      </c>
      <c r="G19" s="71">
        <f>'-'!G39</f>
        <v>1454.98</v>
      </c>
      <c r="H19" s="71">
        <f>'-'!H39</f>
        <v>2095.11</v>
      </c>
      <c r="I19" s="71">
        <f>'-'!I39</f>
        <v>2165.66</v>
      </c>
      <c r="J19" s="71">
        <f>'-'!J39</f>
        <v>2566.9299999999998</v>
      </c>
      <c r="K19" s="71">
        <f>'-'!K39</f>
        <v>2907.48</v>
      </c>
      <c r="L19" s="71">
        <f>'-'!L39</f>
        <v>2838.03</v>
      </c>
      <c r="M19" s="71">
        <f>'-'!M39</f>
        <v>2278.4</v>
      </c>
      <c r="N19" s="71">
        <f>'-'!N39</f>
        <v>1369.48</v>
      </c>
      <c r="O19" s="52"/>
      <c r="P19" s="52"/>
    </row>
    <row r="20" spans="2:16" ht="12" customHeight="1" x14ac:dyDescent="0.2">
      <c r="B20" s="70" t="s">
        <v>1</v>
      </c>
      <c r="C20" s="73">
        <f>'-'!C40</f>
        <v>1859.0339086532817</v>
      </c>
      <c r="D20" s="73">
        <f>'-'!D40</f>
        <v>77.540000000000006</v>
      </c>
      <c r="E20" s="73">
        <f>'-'!E40</f>
        <v>360.64027027027026</v>
      </c>
      <c r="F20" s="73">
        <f>'-'!F40</f>
        <v>753.51492473118265</v>
      </c>
      <c r="G20" s="73">
        <f>'-'!G40</f>
        <v>1400.7486049543677</v>
      </c>
      <c r="H20" s="73">
        <f>'-'!H40</f>
        <v>1953.5776363636364</v>
      </c>
      <c r="I20" s="73">
        <f>'-'!I40</f>
        <v>2099.5971884984024</v>
      </c>
      <c r="J20" s="73">
        <f>'-'!J40</f>
        <v>2317.1995200000001</v>
      </c>
      <c r="K20" s="73">
        <f>'-'!K40</f>
        <v>2616.1679271070616</v>
      </c>
      <c r="L20" s="73">
        <f>'-'!L40</f>
        <v>2490.043357664234</v>
      </c>
      <c r="M20" s="73">
        <f>'-'!M40</f>
        <v>2255.6413245033114</v>
      </c>
      <c r="N20" s="73">
        <f>'-'!N40</f>
        <v>1125.7605263157895</v>
      </c>
      <c r="O20" s="52"/>
      <c r="P20" s="52"/>
    </row>
    <row r="25" spans="2:16" x14ac:dyDescent="0.2">
      <c r="C25" s="56"/>
      <c r="D25" s="56"/>
      <c r="E25" s="56"/>
      <c r="F25" s="56"/>
      <c r="G25" s="56"/>
      <c r="H25" s="56"/>
    </row>
    <row r="26" spans="2:16" x14ac:dyDescent="0.2">
      <c r="C26" s="56"/>
      <c r="D26" s="56"/>
      <c r="E26" s="56"/>
      <c r="F26" s="56"/>
      <c r="G26" s="56"/>
      <c r="H26" s="56"/>
    </row>
    <row r="27" spans="2:16" x14ac:dyDescent="0.2">
      <c r="C27" s="56"/>
      <c r="D27" s="54" t="str">
        <f>CONCATENATE("Среден размер* на натрупаните средства на едно осигурено лице в УПФ към ",'Осигурени лица'!$E$26)</f>
        <v>Среден размер* на натрупаните средства на едно осигурено лице в УПФ към  30.06.2019 г.</v>
      </c>
      <c r="E27" s="55" t="s">
        <v>35</v>
      </c>
      <c r="F27" s="56"/>
      <c r="G27" s="56"/>
      <c r="H27" s="56"/>
    </row>
    <row r="28" spans="2:16" x14ac:dyDescent="0.2">
      <c r="C28" s="56"/>
      <c r="D28" s="54" t="str">
        <f>CONCATENATE("Среден размер* на натрупаните средства на едно осигурено лице в ППФ**** към ",'Осигурени лица'!$E$26)</f>
        <v>Среден размер* на натрупаните средства на едно осигурено лице в ППФ**** към  30.06.2019 г.</v>
      </c>
      <c r="E28" s="55" t="s">
        <v>35</v>
      </c>
      <c r="F28" s="56"/>
      <c r="G28" s="56"/>
      <c r="H28" s="56"/>
    </row>
    <row r="29" spans="2:16" x14ac:dyDescent="0.2">
      <c r="C29" s="56"/>
      <c r="D29" s="54" t="str">
        <f>CONCATENATE("Среден размер* на натрупаните средства на едно осигурено лице в ДПФ към ",'Осигурени лица'!$E$26)</f>
        <v>Среден размер* на натрупаните средства на едно осигурено лице в ДПФ към  30.06.2019 г.</v>
      </c>
      <c r="E29" s="55" t="s">
        <v>35</v>
      </c>
      <c r="F29" s="56"/>
      <c r="G29" s="56"/>
      <c r="H29" s="56"/>
    </row>
    <row r="30" spans="2:16" x14ac:dyDescent="0.2">
      <c r="C30" s="56"/>
      <c r="D30" s="54" t="str">
        <f>CONCATENATE("Среден размер* на натрупаните средства на едно осигурено лице в ДПФПС към ",'Осигурени лица'!$E$26)</f>
        <v>Среден размер* на натрупаните средства на едно осигурено лице в ДПФПС към  30.06.2019 г.</v>
      </c>
      <c r="E30" s="55" t="s">
        <v>35</v>
      </c>
      <c r="F30" s="56"/>
      <c r="G30" s="56"/>
      <c r="H30" s="56"/>
    </row>
    <row r="31" spans="2:16" x14ac:dyDescent="0.2">
      <c r="C31" s="56"/>
      <c r="D31" s="56"/>
      <c r="E31" s="56"/>
      <c r="F31" s="56"/>
      <c r="G31" s="56"/>
      <c r="H31" s="56"/>
    </row>
    <row r="32" spans="2:16" x14ac:dyDescent="0.2">
      <c r="C32" s="56"/>
      <c r="D32" s="56"/>
      <c r="E32" s="56"/>
      <c r="F32" s="56"/>
      <c r="G32" s="56"/>
      <c r="H32" s="56"/>
    </row>
    <row r="33" spans="3:8" x14ac:dyDescent="0.2">
      <c r="C33" s="56"/>
      <c r="D33" s="56"/>
      <c r="E33" s="56"/>
      <c r="F33" s="56"/>
      <c r="G33" s="56"/>
      <c r="H33" s="56"/>
    </row>
    <row r="34" spans="3:8" x14ac:dyDescent="0.2">
      <c r="C34" s="56"/>
      <c r="D34" s="56"/>
      <c r="E34" s="56"/>
      <c r="F34" s="56"/>
      <c r="G34" s="56"/>
      <c r="H34" s="56"/>
    </row>
    <row r="35" spans="3:8" x14ac:dyDescent="0.2">
      <c r="C35" s="56"/>
      <c r="D35" s="56"/>
      <c r="E35" s="56"/>
      <c r="F35" s="56"/>
      <c r="G35" s="56"/>
      <c r="H35" s="56"/>
    </row>
    <row r="79" spans="15:15" x14ac:dyDescent="0.2">
      <c r="O79" s="53"/>
    </row>
    <row r="80" spans="15:15" x14ac:dyDescent="0.2">
      <c r="O80" s="53"/>
    </row>
    <row r="81" spans="2:15" x14ac:dyDescent="0.2">
      <c r="O81" s="47"/>
    </row>
    <row r="85" spans="2:15" x14ac:dyDescent="0.2">
      <c r="B85" s="39" t="s">
        <v>9</v>
      </c>
    </row>
    <row r="96" spans="2:15" ht="12.75" customHeight="1" x14ac:dyDescent="0.2"/>
    <row r="103" spans="1:14" x14ac:dyDescent="0.2">
      <c r="A103" s="39" t="s">
        <v>8</v>
      </c>
    </row>
    <row r="104" spans="1:14" ht="38.25" customHeight="1" x14ac:dyDescent="0.2">
      <c r="A104" s="81" t="s">
        <v>34</v>
      </c>
      <c r="B104" s="81"/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</row>
    <row r="105" spans="1:14" x14ac:dyDescent="0.2">
      <c r="A105" s="81" t="s">
        <v>33</v>
      </c>
      <c r="B105" s="81"/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</row>
    <row r="106" spans="1:14" ht="12.75" customHeight="1" x14ac:dyDescent="0.2">
      <c r="A106" s="80" t="s">
        <v>32</v>
      </c>
      <c r="B106" s="80"/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</row>
    <row r="107" spans="1:14" ht="25.5" customHeight="1" x14ac:dyDescent="0.2">
      <c r="A107" s="81" t="s">
        <v>31</v>
      </c>
      <c r="B107" s="81"/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</row>
  </sheetData>
  <sheetProtection sheet="1" objects="1" scenarios="1"/>
  <mergeCells count="11">
    <mergeCell ref="B1:N1"/>
    <mergeCell ref="B13:N13"/>
    <mergeCell ref="B9:N9"/>
    <mergeCell ref="B5:N5"/>
    <mergeCell ref="B17:N17"/>
    <mergeCell ref="A107:N107"/>
    <mergeCell ref="A106:N106"/>
    <mergeCell ref="A104:N104"/>
    <mergeCell ref="A105:N105"/>
    <mergeCell ref="B2:N2"/>
    <mergeCell ref="B3:N3"/>
  </mergeCells>
  <phoneticPr fontId="1" type="noConversion"/>
  <pageMargins left="0.74803149606299213" right="0.74803149606299213" top="0.78740157480314965" bottom="0.51" header="0.51181102362204722" footer="0.51181102362204722"/>
  <pageSetup paperSize="9" fitToHeight="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40"/>
  <sheetViews>
    <sheetView workbookViewId="0">
      <selection activeCell="B3" sqref="B3"/>
    </sheetView>
  </sheetViews>
  <sheetFormatPr defaultRowHeight="12.75" x14ac:dyDescent="0.2"/>
  <cols>
    <col min="1" max="1" width="1.85546875" style="1" customWidth="1"/>
    <col min="2" max="2" width="13.5703125" style="1" customWidth="1"/>
    <col min="3" max="3" width="9.140625" style="1"/>
    <col min="4" max="5" width="8.28515625" style="1" customWidth="1"/>
    <col min="6" max="6" width="8.5703125" style="1" customWidth="1"/>
    <col min="7" max="7" width="8.5703125" style="1" bestFit="1" customWidth="1"/>
    <col min="8" max="8" width="8.42578125" style="1" customWidth="1"/>
    <col min="9" max="9" width="8.28515625" style="1" customWidth="1"/>
    <col min="10" max="10" width="8.5703125" style="1" bestFit="1" customWidth="1"/>
    <col min="11" max="13" width="8.140625" style="1" bestFit="1" customWidth="1"/>
    <col min="14" max="14" width="8.85546875" style="1" bestFit="1" customWidth="1"/>
    <col min="15" max="15" width="10.5703125" style="1" bestFit="1" customWidth="1"/>
    <col min="16" max="16" width="9.140625" style="1"/>
    <col min="17" max="17" width="10" style="1" customWidth="1"/>
    <col min="18" max="19" width="10.140625" style="1" bestFit="1" customWidth="1"/>
    <col min="20" max="16384" width="9.140625" style="1"/>
  </cols>
  <sheetData>
    <row r="1" spans="1:16" ht="12.6" customHeight="1" x14ac:dyDescent="0.2"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</row>
    <row r="2" spans="1:16" s="2" customFormat="1" ht="12.6" customHeight="1" x14ac:dyDescent="0.2">
      <c r="A2" s="1"/>
      <c r="B2" s="36" t="s">
        <v>38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6" ht="12.6" customHeight="1" x14ac:dyDescent="0.2">
      <c r="A3" s="3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6" s="2" customFormat="1" ht="28.5" customHeight="1" x14ac:dyDescent="0.2">
      <c r="B4" s="4" t="s">
        <v>0</v>
      </c>
      <c r="C4" s="5" t="s">
        <v>1</v>
      </c>
      <c r="D4" s="5" t="s">
        <v>13</v>
      </c>
      <c r="E4" s="5" t="s">
        <v>14</v>
      </c>
      <c r="F4" s="5" t="s">
        <v>15</v>
      </c>
      <c r="G4" s="5" t="s">
        <v>16</v>
      </c>
      <c r="H4" s="5" t="s">
        <v>17</v>
      </c>
      <c r="I4" s="5" t="s">
        <v>18</v>
      </c>
      <c r="J4" s="5" t="s">
        <v>19</v>
      </c>
      <c r="K4" s="5" t="s">
        <v>20</v>
      </c>
      <c r="L4" s="5" t="s">
        <v>21</v>
      </c>
      <c r="M4" s="5" t="s">
        <v>22</v>
      </c>
      <c r="N4" s="5" t="s">
        <v>2</v>
      </c>
      <c r="O4" s="6" t="s">
        <v>24</v>
      </c>
    </row>
    <row r="5" spans="1:16" ht="12.6" customHeight="1" x14ac:dyDescent="0.2">
      <c r="B5" s="29" t="s">
        <v>25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1"/>
    </row>
    <row r="6" spans="1:16" ht="12.6" customHeight="1" x14ac:dyDescent="0.2">
      <c r="B6" s="7" t="s">
        <v>3</v>
      </c>
      <c r="C6" s="8">
        <v>1937430</v>
      </c>
      <c r="D6" s="8">
        <v>19263</v>
      </c>
      <c r="E6" s="8">
        <v>123006</v>
      </c>
      <c r="F6" s="8">
        <v>202761</v>
      </c>
      <c r="G6" s="8">
        <v>259864</v>
      </c>
      <c r="H6" s="8">
        <v>278303</v>
      </c>
      <c r="I6" s="8">
        <v>302725</v>
      </c>
      <c r="J6" s="8">
        <v>298999</v>
      </c>
      <c r="K6" s="8">
        <v>242094</v>
      </c>
      <c r="L6" s="8">
        <v>210415</v>
      </c>
      <c r="M6" s="9"/>
      <c r="N6" s="9"/>
      <c r="O6" s="10">
        <v>40.520344838265117</v>
      </c>
      <c r="P6" s="11">
        <f>MAX(D6:O8)</f>
        <v>586600</v>
      </c>
    </row>
    <row r="7" spans="1:16" ht="12.6" customHeight="1" x14ac:dyDescent="0.2">
      <c r="B7" s="7" t="s">
        <v>4</v>
      </c>
      <c r="C7" s="8">
        <v>1828097</v>
      </c>
      <c r="D7" s="8">
        <v>17409</v>
      </c>
      <c r="E7" s="8">
        <v>107006</v>
      </c>
      <c r="F7" s="8">
        <v>183897</v>
      </c>
      <c r="G7" s="8">
        <v>238324</v>
      </c>
      <c r="H7" s="8">
        <v>255009</v>
      </c>
      <c r="I7" s="8">
        <v>283875</v>
      </c>
      <c r="J7" s="8">
        <v>281471</v>
      </c>
      <c r="K7" s="8">
        <v>248143</v>
      </c>
      <c r="L7" s="8">
        <v>212963</v>
      </c>
      <c r="M7" s="9"/>
      <c r="N7" s="9"/>
      <c r="O7" s="10">
        <v>40.957101690993419</v>
      </c>
    </row>
    <row r="8" spans="1:16" s="2" customFormat="1" ht="12.6" customHeight="1" x14ac:dyDescent="0.2">
      <c r="B8" s="12" t="s">
        <v>5</v>
      </c>
      <c r="C8" s="13">
        <v>3765527</v>
      </c>
      <c r="D8" s="13">
        <v>36672</v>
      </c>
      <c r="E8" s="13">
        <v>230012</v>
      </c>
      <c r="F8" s="13">
        <v>386658</v>
      </c>
      <c r="G8" s="13">
        <v>498188</v>
      </c>
      <c r="H8" s="13">
        <v>533312</v>
      </c>
      <c r="I8" s="13">
        <v>586600</v>
      </c>
      <c r="J8" s="13">
        <v>580470</v>
      </c>
      <c r="K8" s="13">
        <v>490237</v>
      </c>
      <c r="L8" s="13">
        <v>423378</v>
      </c>
      <c r="M8" s="14"/>
      <c r="N8" s="14"/>
      <c r="O8" s="10">
        <v>40.732382593459022</v>
      </c>
    </row>
    <row r="9" spans="1:16" ht="12.6" customHeight="1" x14ac:dyDescent="0.2">
      <c r="B9" s="29" t="s">
        <v>23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1"/>
    </row>
    <row r="10" spans="1:16" x14ac:dyDescent="0.2">
      <c r="B10" s="15" t="s">
        <v>3</v>
      </c>
      <c r="C10" s="8">
        <v>251537</v>
      </c>
      <c r="D10" s="8">
        <v>121</v>
      </c>
      <c r="E10" s="8">
        <v>3059</v>
      </c>
      <c r="F10" s="8">
        <v>11894</v>
      </c>
      <c r="G10" s="8">
        <v>21197</v>
      </c>
      <c r="H10" s="8">
        <v>30701</v>
      </c>
      <c r="I10" s="8">
        <v>40863</v>
      </c>
      <c r="J10" s="8">
        <v>43856</v>
      </c>
      <c r="K10" s="8">
        <v>42290</v>
      </c>
      <c r="L10" s="8">
        <v>32013</v>
      </c>
      <c r="M10" s="8">
        <v>13271</v>
      </c>
      <c r="N10" s="8">
        <v>12272</v>
      </c>
      <c r="O10" s="10">
        <v>46.508229962192445</v>
      </c>
      <c r="P10" s="11">
        <f>MAX(D10:O12)</f>
        <v>51201</v>
      </c>
    </row>
    <row r="11" spans="1:16" x14ac:dyDescent="0.2">
      <c r="B11" s="15" t="s">
        <v>4</v>
      </c>
      <c r="C11" s="8">
        <v>41980</v>
      </c>
      <c r="D11" s="8">
        <v>29</v>
      </c>
      <c r="E11" s="8">
        <v>769</v>
      </c>
      <c r="F11" s="8">
        <v>1971</v>
      </c>
      <c r="G11" s="8">
        <v>3120</v>
      </c>
      <c r="H11" s="8">
        <v>4137</v>
      </c>
      <c r="I11" s="8">
        <v>5476</v>
      </c>
      <c r="J11" s="8">
        <v>7345</v>
      </c>
      <c r="K11" s="8">
        <v>7418</v>
      </c>
      <c r="L11" s="8">
        <v>4886</v>
      </c>
      <c r="M11" s="8">
        <v>2355</v>
      </c>
      <c r="N11" s="8">
        <v>4474</v>
      </c>
      <c r="O11" s="10">
        <v>47.844006669842777</v>
      </c>
    </row>
    <row r="12" spans="1:16" x14ac:dyDescent="0.2">
      <c r="B12" s="16" t="s">
        <v>5</v>
      </c>
      <c r="C12" s="13">
        <v>293517</v>
      </c>
      <c r="D12" s="13">
        <v>150</v>
      </c>
      <c r="E12" s="13">
        <v>3828</v>
      </c>
      <c r="F12" s="13">
        <v>13865</v>
      </c>
      <c r="G12" s="13">
        <v>24317</v>
      </c>
      <c r="H12" s="13">
        <v>34838</v>
      </c>
      <c r="I12" s="13">
        <v>46339</v>
      </c>
      <c r="J12" s="13">
        <v>51201</v>
      </c>
      <c r="K12" s="13">
        <v>49708</v>
      </c>
      <c r="L12" s="13">
        <v>36899</v>
      </c>
      <c r="M12" s="13">
        <v>15626</v>
      </c>
      <c r="N12" s="13">
        <v>16746</v>
      </c>
      <c r="O12" s="10">
        <v>46.699278201944011</v>
      </c>
    </row>
    <row r="13" spans="1:16" x14ac:dyDescent="0.2">
      <c r="B13" s="29" t="s">
        <v>7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1"/>
    </row>
    <row r="14" spans="1:16" ht="12" customHeight="1" x14ac:dyDescent="0.2">
      <c r="B14" s="15" t="s">
        <v>3</v>
      </c>
      <c r="C14" s="8">
        <v>362707</v>
      </c>
      <c r="D14" s="8">
        <v>186</v>
      </c>
      <c r="E14" s="8">
        <v>3108</v>
      </c>
      <c r="F14" s="8">
        <v>9505</v>
      </c>
      <c r="G14" s="8">
        <v>18940</v>
      </c>
      <c r="H14" s="8">
        <v>28757</v>
      </c>
      <c r="I14" s="8">
        <v>40733</v>
      </c>
      <c r="J14" s="8">
        <v>53692</v>
      </c>
      <c r="K14" s="8">
        <v>56784</v>
      </c>
      <c r="L14" s="8">
        <v>51736</v>
      </c>
      <c r="M14" s="8">
        <v>36126</v>
      </c>
      <c r="N14" s="8">
        <v>63140</v>
      </c>
      <c r="O14" s="10">
        <v>52.045239408117304</v>
      </c>
      <c r="P14" s="11">
        <f>MAX(D14:O16)</f>
        <v>108517</v>
      </c>
    </row>
    <row r="15" spans="1:16" ht="12" customHeight="1" x14ac:dyDescent="0.2">
      <c r="B15" s="15" t="s">
        <v>4</v>
      </c>
      <c r="C15" s="8">
        <v>270542</v>
      </c>
      <c r="D15" s="8">
        <v>102</v>
      </c>
      <c r="E15" s="8">
        <v>1716</v>
      </c>
      <c r="F15" s="8">
        <v>5987</v>
      </c>
      <c r="G15" s="8">
        <v>13412</v>
      </c>
      <c r="H15" s="8">
        <v>21428</v>
      </c>
      <c r="I15" s="8">
        <v>31479</v>
      </c>
      <c r="J15" s="8">
        <v>38861</v>
      </c>
      <c r="K15" s="8">
        <v>43119</v>
      </c>
      <c r="L15" s="8">
        <v>41135</v>
      </c>
      <c r="M15" s="8">
        <v>27926</v>
      </c>
      <c r="N15" s="8">
        <v>45377</v>
      </c>
      <c r="O15" s="10">
        <v>52.087276356351325</v>
      </c>
    </row>
    <row r="16" spans="1:16" ht="12" customHeight="1" x14ac:dyDescent="0.2">
      <c r="B16" s="16" t="s">
        <v>5</v>
      </c>
      <c r="C16" s="13">
        <v>633249</v>
      </c>
      <c r="D16" s="13">
        <v>288</v>
      </c>
      <c r="E16" s="13">
        <v>4824</v>
      </c>
      <c r="F16" s="13">
        <v>15492</v>
      </c>
      <c r="G16" s="13">
        <v>32352</v>
      </c>
      <c r="H16" s="13">
        <v>50185</v>
      </c>
      <c r="I16" s="13">
        <v>72212</v>
      </c>
      <c r="J16" s="13">
        <v>92553</v>
      </c>
      <c r="K16" s="13">
        <v>99903</v>
      </c>
      <c r="L16" s="13">
        <v>92871</v>
      </c>
      <c r="M16" s="13">
        <v>64052</v>
      </c>
      <c r="N16" s="13">
        <v>108517</v>
      </c>
      <c r="O16" s="10">
        <v>52.063198789101918</v>
      </c>
    </row>
    <row r="17" spans="1:19" s="2" customFormat="1" ht="12" customHeight="1" x14ac:dyDescent="0.2">
      <c r="B17" s="29" t="s">
        <v>11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1"/>
    </row>
    <row r="18" spans="1:19" ht="12" customHeight="1" x14ac:dyDescent="0.2">
      <c r="B18" s="15" t="s">
        <v>3</v>
      </c>
      <c r="C18" s="8">
        <v>2677</v>
      </c>
      <c r="D18" s="8">
        <v>2</v>
      </c>
      <c r="E18" s="8">
        <v>55</v>
      </c>
      <c r="F18" s="8">
        <v>247</v>
      </c>
      <c r="G18" s="8">
        <v>454</v>
      </c>
      <c r="H18" s="8">
        <v>522</v>
      </c>
      <c r="I18" s="8">
        <v>382</v>
      </c>
      <c r="J18" s="8">
        <v>337</v>
      </c>
      <c r="K18" s="8">
        <v>275</v>
      </c>
      <c r="L18" s="8">
        <v>207</v>
      </c>
      <c r="M18" s="8">
        <v>108</v>
      </c>
      <c r="N18" s="8">
        <v>88</v>
      </c>
      <c r="O18" s="10">
        <v>42.06</v>
      </c>
      <c r="P18" s="11">
        <f>MAX(D18:O20)</f>
        <v>1595</v>
      </c>
    </row>
    <row r="19" spans="1:19" ht="12" customHeight="1" x14ac:dyDescent="0.2">
      <c r="B19" s="15" t="s">
        <v>4</v>
      </c>
      <c r="C19" s="8">
        <v>5840</v>
      </c>
      <c r="D19" s="8">
        <v>2</v>
      </c>
      <c r="E19" s="8">
        <v>130</v>
      </c>
      <c r="F19" s="8">
        <v>683</v>
      </c>
      <c r="G19" s="8">
        <v>1080</v>
      </c>
      <c r="H19" s="8">
        <v>1073</v>
      </c>
      <c r="I19" s="8">
        <v>870</v>
      </c>
      <c r="J19" s="8">
        <v>663</v>
      </c>
      <c r="K19" s="8">
        <v>603</v>
      </c>
      <c r="L19" s="8">
        <v>478</v>
      </c>
      <c r="M19" s="8">
        <v>194</v>
      </c>
      <c r="N19" s="8">
        <v>64</v>
      </c>
      <c r="O19" s="10">
        <v>40.78</v>
      </c>
    </row>
    <row r="20" spans="1:19" ht="12" customHeight="1" x14ac:dyDescent="0.2">
      <c r="B20" s="16" t="s">
        <v>5</v>
      </c>
      <c r="C20" s="13">
        <v>8517</v>
      </c>
      <c r="D20" s="13">
        <v>4</v>
      </c>
      <c r="E20" s="13">
        <v>185</v>
      </c>
      <c r="F20" s="13">
        <v>930</v>
      </c>
      <c r="G20" s="13">
        <v>1534</v>
      </c>
      <c r="H20" s="13">
        <v>1595</v>
      </c>
      <c r="I20" s="13">
        <v>1252</v>
      </c>
      <c r="J20" s="13">
        <v>1000</v>
      </c>
      <c r="K20" s="13">
        <v>878</v>
      </c>
      <c r="L20" s="13">
        <v>685</v>
      </c>
      <c r="M20" s="13">
        <v>302</v>
      </c>
      <c r="N20" s="13">
        <v>152</v>
      </c>
      <c r="O20" s="10">
        <v>41.182320065750851</v>
      </c>
    </row>
    <row r="21" spans="1:19" s="2" customFormat="1" ht="12" customHeight="1" x14ac:dyDescent="0.2"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"/>
      <c r="R21" s="17"/>
      <c r="S21" s="17"/>
    </row>
    <row r="22" spans="1:19" ht="12" customHeight="1" x14ac:dyDescent="0.2">
      <c r="A22" s="18"/>
      <c r="B22" s="35" t="s">
        <v>39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18"/>
      <c r="R22" s="19"/>
      <c r="S22" s="19"/>
    </row>
    <row r="23" spans="1:19" ht="12" customHeight="1" x14ac:dyDescent="0.2"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0"/>
      <c r="R23" s="19"/>
      <c r="S23" s="19"/>
    </row>
    <row r="24" spans="1:19" x14ac:dyDescent="0.2">
      <c r="B24" s="4" t="s">
        <v>0</v>
      </c>
      <c r="C24" s="5" t="s">
        <v>1</v>
      </c>
      <c r="D24" s="5" t="s">
        <v>13</v>
      </c>
      <c r="E24" s="5" t="s">
        <v>14</v>
      </c>
      <c r="F24" s="5" t="s">
        <v>15</v>
      </c>
      <c r="G24" s="5" t="s">
        <v>16</v>
      </c>
      <c r="H24" s="5" t="s">
        <v>17</v>
      </c>
      <c r="I24" s="5" t="s">
        <v>18</v>
      </c>
      <c r="J24" s="5" t="s">
        <v>19</v>
      </c>
      <c r="K24" s="5" t="s">
        <v>20</v>
      </c>
      <c r="L24" s="5" t="s">
        <v>21</v>
      </c>
      <c r="M24" s="5" t="s">
        <v>22</v>
      </c>
      <c r="N24" s="5" t="s">
        <v>2</v>
      </c>
      <c r="O24" s="21"/>
      <c r="R24" s="19"/>
      <c r="S24" s="19"/>
    </row>
    <row r="25" spans="1:19" x14ac:dyDescent="0.2">
      <c r="B25" s="32" t="s">
        <v>36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4"/>
      <c r="O25" s="22"/>
      <c r="R25" s="19"/>
      <c r="S25" s="19"/>
    </row>
    <row r="26" spans="1:19" x14ac:dyDescent="0.2">
      <c r="B26" s="15" t="s">
        <v>3</v>
      </c>
      <c r="C26" s="23">
        <v>3444.4412378150437</v>
      </c>
      <c r="D26" s="23">
        <v>178.58139126823443</v>
      </c>
      <c r="E26" s="23">
        <v>651.30553143749091</v>
      </c>
      <c r="F26" s="23">
        <v>1697.7931763011622</v>
      </c>
      <c r="G26" s="23">
        <v>2953.6848641981965</v>
      </c>
      <c r="H26" s="23">
        <v>3780.3306620841317</v>
      </c>
      <c r="I26" s="23">
        <v>4166.6665242712024</v>
      </c>
      <c r="J26" s="23">
        <v>4198.3460594851485</v>
      </c>
      <c r="K26" s="23">
        <v>4297.8626054342531</v>
      </c>
      <c r="L26" s="23">
        <v>4128.9222214195752</v>
      </c>
      <c r="M26" s="24"/>
      <c r="N26" s="24"/>
      <c r="O26" s="25"/>
      <c r="P26" s="11">
        <f>MAX(C26:N28)</f>
        <v>4297.8626054342531</v>
      </c>
      <c r="R26" s="19"/>
      <c r="S26" s="19"/>
    </row>
    <row r="27" spans="1:19" ht="11.25" customHeight="1" x14ac:dyDescent="0.2">
      <c r="B27" s="15" t="s">
        <v>4</v>
      </c>
      <c r="C27" s="23">
        <v>3115.8367499919314</v>
      </c>
      <c r="D27" s="23">
        <v>166.3205192716411</v>
      </c>
      <c r="E27" s="23">
        <v>518.5471519354054</v>
      </c>
      <c r="F27" s="23">
        <v>1374.0142312816415</v>
      </c>
      <c r="G27" s="23">
        <v>2345.9665435709371</v>
      </c>
      <c r="H27" s="23">
        <v>3077.1800538412367</v>
      </c>
      <c r="I27" s="23">
        <v>3672.3430893527079</v>
      </c>
      <c r="J27" s="23">
        <v>3954.4477313115744</v>
      </c>
      <c r="K27" s="23">
        <v>4147.2385530520705</v>
      </c>
      <c r="L27" s="23">
        <v>4021.9469230805348</v>
      </c>
      <c r="M27" s="24"/>
      <c r="N27" s="24"/>
      <c r="O27" s="25"/>
      <c r="R27" s="19"/>
      <c r="S27" s="19"/>
    </row>
    <row r="28" spans="1:19" x14ac:dyDescent="0.2">
      <c r="B28" s="16" t="s">
        <v>1</v>
      </c>
      <c r="C28" s="26">
        <v>3284.909549853181</v>
      </c>
      <c r="D28" s="26">
        <v>172.76088732547993</v>
      </c>
      <c r="E28" s="26">
        <v>589.54378354172832</v>
      </c>
      <c r="F28" s="26">
        <v>1543.8018541191439</v>
      </c>
      <c r="G28" s="26">
        <v>2662.9635681309064</v>
      </c>
      <c r="H28" s="26">
        <v>3444.1114630835232</v>
      </c>
      <c r="I28" s="26">
        <v>3927.4471838561194</v>
      </c>
      <c r="J28" s="26">
        <v>4080.0792992230427</v>
      </c>
      <c r="K28" s="26">
        <v>4221.6213094278892</v>
      </c>
      <c r="L28" s="26">
        <v>4075.112669529356</v>
      </c>
      <c r="M28" s="24"/>
      <c r="N28" s="24"/>
      <c r="O28" s="25"/>
      <c r="P28" s="2"/>
      <c r="R28" s="19"/>
      <c r="S28" s="19"/>
    </row>
    <row r="29" spans="1:19" ht="12" customHeight="1" x14ac:dyDescent="0.2">
      <c r="B29" s="32" t="s">
        <v>37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4"/>
      <c r="O29" s="22"/>
      <c r="R29" s="19"/>
      <c r="S29" s="19"/>
    </row>
    <row r="30" spans="1:19" ht="12" customHeight="1" x14ac:dyDescent="0.2">
      <c r="B30" s="15" t="s">
        <v>3</v>
      </c>
      <c r="C30" s="23">
        <v>4091.2689158255052</v>
      </c>
      <c r="D30" s="23">
        <v>417.98958677685948</v>
      </c>
      <c r="E30" s="23">
        <v>1177.0189571755477</v>
      </c>
      <c r="F30" s="23">
        <v>1843.3351311585675</v>
      </c>
      <c r="G30" s="23">
        <v>2789.928683776006</v>
      </c>
      <c r="H30" s="23">
        <v>3547.4991081723724</v>
      </c>
      <c r="I30" s="23">
        <v>4313.2270746151771</v>
      </c>
      <c r="J30" s="23">
        <v>5357.7621641280557</v>
      </c>
      <c r="K30" s="23">
        <v>5887.736306928351</v>
      </c>
      <c r="L30" s="23">
        <v>4599.6456961234508</v>
      </c>
      <c r="M30" s="23">
        <v>1441.8483332077462</v>
      </c>
      <c r="N30" s="23">
        <v>723.83509859843548</v>
      </c>
      <c r="O30" s="25"/>
      <c r="P30" s="11">
        <f>MAX(C30:N32)</f>
        <v>5887.736306928351</v>
      </c>
    </row>
    <row r="31" spans="1:19" ht="12" customHeight="1" x14ac:dyDescent="0.2">
      <c r="B31" s="15" t="s">
        <v>4</v>
      </c>
      <c r="C31" s="23">
        <v>2973.3132015245355</v>
      </c>
      <c r="D31" s="23">
        <v>379.17965517241379</v>
      </c>
      <c r="E31" s="23">
        <v>1215.1218595578675</v>
      </c>
      <c r="F31" s="23">
        <v>1909.5199644850327</v>
      </c>
      <c r="G31" s="23">
        <v>2400.4038974358973</v>
      </c>
      <c r="H31" s="23">
        <v>2675.8449383611314</v>
      </c>
      <c r="I31" s="23">
        <v>2991.9918937180428</v>
      </c>
      <c r="J31" s="23">
        <v>4206.9349489448605</v>
      </c>
      <c r="K31" s="23">
        <v>4629.2107859261259</v>
      </c>
      <c r="L31" s="23">
        <v>2827.81021285305</v>
      </c>
      <c r="M31" s="23">
        <v>1338.0164628450107</v>
      </c>
      <c r="N31" s="23">
        <v>661.62022127849798</v>
      </c>
      <c r="O31" s="25"/>
    </row>
    <row r="32" spans="1:19" s="2" customFormat="1" ht="12" customHeight="1" x14ac:dyDescent="0.2">
      <c r="B32" s="16" t="s">
        <v>1</v>
      </c>
      <c r="C32" s="26">
        <v>3931.3743240766294</v>
      </c>
      <c r="D32" s="26">
        <v>410.48633333333333</v>
      </c>
      <c r="E32" s="26">
        <v>1184.673380355277</v>
      </c>
      <c r="F32" s="26">
        <v>1852.7437360259646</v>
      </c>
      <c r="G32" s="26">
        <v>2739.9505888884319</v>
      </c>
      <c r="H32" s="26">
        <v>3443.9904882599462</v>
      </c>
      <c r="I32" s="26">
        <v>4157.093281253372</v>
      </c>
      <c r="J32" s="26">
        <v>5192.6711327903749</v>
      </c>
      <c r="K32" s="26">
        <v>5699.9246405005224</v>
      </c>
      <c r="L32" s="26">
        <v>4365.0271923358359</v>
      </c>
      <c r="M32" s="26">
        <v>1426.1997952131064</v>
      </c>
      <c r="N32" s="26">
        <v>707.21325689716946</v>
      </c>
      <c r="O32" s="25"/>
      <c r="P32" s="1"/>
    </row>
    <row r="33" spans="2:16" ht="12" customHeight="1" x14ac:dyDescent="0.2">
      <c r="B33" s="32" t="s">
        <v>6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4"/>
      <c r="O33" s="22"/>
    </row>
    <row r="34" spans="2:16" ht="12" customHeight="1" x14ac:dyDescent="0.2">
      <c r="B34" s="15" t="s">
        <v>3</v>
      </c>
      <c r="C34" s="23">
        <v>1952.0790698828532</v>
      </c>
      <c r="D34" s="23">
        <v>943.03672043010749</v>
      </c>
      <c r="E34" s="23">
        <v>471.74766731016723</v>
      </c>
      <c r="F34" s="23">
        <v>796.17837559179384</v>
      </c>
      <c r="G34" s="23">
        <v>1366.0215929250264</v>
      </c>
      <c r="H34" s="23">
        <v>1526.3356998296065</v>
      </c>
      <c r="I34" s="23">
        <v>2040.6670625782538</v>
      </c>
      <c r="J34" s="23">
        <v>2327.4053417641362</v>
      </c>
      <c r="K34" s="23">
        <v>2483.0459004296986</v>
      </c>
      <c r="L34" s="23">
        <v>2438.5318461032939</v>
      </c>
      <c r="M34" s="23">
        <v>2027.5306637878539</v>
      </c>
      <c r="N34" s="23">
        <v>1276.035993664872</v>
      </c>
      <c r="O34" s="25"/>
      <c r="P34" s="11">
        <f>MAX(C34:N36)</f>
        <v>2592.0797202797203</v>
      </c>
    </row>
    <row r="35" spans="2:16" ht="12" customHeight="1" x14ac:dyDescent="0.2">
      <c r="B35" s="15" t="s">
        <v>4</v>
      </c>
      <c r="C35" s="23">
        <v>1585.6566864294639</v>
      </c>
      <c r="D35" s="23">
        <v>1289.970294117647</v>
      </c>
      <c r="E35" s="23">
        <v>2592.0797202797203</v>
      </c>
      <c r="F35" s="23">
        <v>800.90891932520447</v>
      </c>
      <c r="G35" s="23">
        <v>1149.78639054578</v>
      </c>
      <c r="H35" s="23">
        <v>1538.6721513907037</v>
      </c>
      <c r="I35" s="23">
        <v>1793.8758998062196</v>
      </c>
      <c r="J35" s="23">
        <v>1723.6744167674531</v>
      </c>
      <c r="K35" s="23">
        <v>1894.3979892854657</v>
      </c>
      <c r="L35" s="23">
        <v>1701.3237520359792</v>
      </c>
      <c r="M35" s="23">
        <v>1656.7586611043471</v>
      </c>
      <c r="N35" s="23">
        <v>1098.1825393922031</v>
      </c>
      <c r="O35" s="25"/>
    </row>
    <row r="36" spans="2:16" s="2" customFormat="1" ht="12" customHeight="1" x14ac:dyDescent="0.2">
      <c r="B36" s="16" t="s">
        <v>1</v>
      </c>
      <c r="C36" s="26">
        <v>1795.5329964358411</v>
      </c>
      <c r="D36" s="26">
        <v>1065.9090277777777</v>
      </c>
      <c r="E36" s="26">
        <v>1225.995138888889</v>
      </c>
      <c r="F36" s="26">
        <v>798.00652982184351</v>
      </c>
      <c r="G36" s="26">
        <v>1276.3780922354103</v>
      </c>
      <c r="H36" s="26">
        <v>1531.6031200557932</v>
      </c>
      <c r="I36" s="26">
        <v>1933.084679970088</v>
      </c>
      <c r="J36" s="26">
        <v>2073.9118031830412</v>
      </c>
      <c r="K36" s="26">
        <v>2228.9803640531318</v>
      </c>
      <c r="L36" s="26">
        <v>2112.0030594049813</v>
      </c>
      <c r="M36" s="26">
        <v>1865.8779605632922</v>
      </c>
      <c r="N36" s="26">
        <v>1201.665561432771</v>
      </c>
      <c r="O36" s="25"/>
      <c r="P36" s="1"/>
    </row>
    <row r="37" spans="2:16" ht="12" customHeight="1" x14ac:dyDescent="0.2">
      <c r="B37" s="32" t="s">
        <v>12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4"/>
      <c r="O37" s="25"/>
      <c r="P37" s="2"/>
    </row>
    <row r="38" spans="2:16" ht="12" customHeight="1" x14ac:dyDescent="0.2">
      <c r="B38" s="15" t="s">
        <v>3</v>
      </c>
      <c r="C38" s="23">
        <v>1571.902846469929</v>
      </c>
      <c r="D38" s="23">
        <v>48.27</v>
      </c>
      <c r="E38" s="23">
        <v>257.08999999999997</v>
      </c>
      <c r="F38" s="23">
        <v>700.52</v>
      </c>
      <c r="G38" s="23">
        <v>1271.74</v>
      </c>
      <c r="H38" s="23">
        <v>1662.65</v>
      </c>
      <c r="I38" s="23">
        <v>1949.14</v>
      </c>
      <c r="J38" s="23">
        <v>1825.89</v>
      </c>
      <c r="K38" s="23">
        <v>1977.4</v>
      </c>
      <c r="L38" s="23">
        <v>1686.48</v>
      </c>
      <c r="M38" s="23">
        <v>2214.7600000000002</v>
      </c>
      <c r="N38" s="23">
        <v>948.51</v>
      </c>
      <c r="O38" s="25"/>
      <c r="P38" s="11">
        <f>MAX(C38:N40)</f>
        <v>2907.48</v>
      </c>
    </row>
    <row r="39" spans="2:16" ht="12" customHeight="1" x14ac:dyDescent="0.2">
      <c r="B39" s="15" t="s">
        <v>4</v>
      </c>
      <c r="C39" s="23">
        <v>1990.6520342465756</v>
      </c>
      <c r="D39" s="23">
        <v>106.81</v>
      </c>
      <c r="E39" s="23">
        <v>404.45</v>
      </c>
      <c r="F39" s="23">
        <v>772.68</v>
      </c>
      <c r="G39" s="23">
        <v>1454.98</v>
      </c>
      <c r="H39" s="23">
        <v>2095.11</v>
      </c>
      <c r="I39" s="23">
        <v>2165.66</v>
      </c>
      <c r="J39" s="23">
        <v>2566.9299999999998</v>
      </c>
      <c r="K39" s="23">
        <v>2907.48</v>
      </c>
      <c r="L39" s="23">
        <v>2838.03</v>
      </c>
      <c r="M39" s="23">
        <v>2278.4</v>
      </c>
      <c r="N39" s="23">
        <v>1369.48</v>
      </c>
      <c r="O39" s="25"/>
    </row>
    <row r="40" spans="2:16" s="2" customFormat="1" ht="12" customHeight="1" x14ac:dyDescent="0.2">
      <c r="B40" s="16" t="s">
        <v>1</v>
      </c>
      <c r="C40" s="26">
        <v>1859.0339086532817</v>
      </c>
      <c r="D40" s="26">
        <v>77.540000000000006</v>
      </c>
      <c r="E40" s="26">
        <v>360.64027027027026</v>
      </c>
      <c r="F40" s="26">
        <v>753.51492473118265</v>
      </c>
      <c r="G40" s="26">
        <v>1400.7486049543677</v>
      </c>
      <c r="H40" s="26">
        <v>1953.5776363636364</v>
      </c>
      <c r="I40" s="26">
        <v>2099.5971884984024</v>
      </c>
      <c r="J40" s="26">
        <v>2317.1995200000001</v>
      </c>
      <c r="K40" s="26">
        <v>2616.1679271070616</v>
      </c>
      <c r="L40" s="26">
        <v>2490.043357664234</v>
      </c>
      <c r="M40" s="26">
        <v>2255.6413245033114</v>
      </c>
      <c r="N40" s="26">
        <v>1125.7605263157895</v>
      </c>
      <c r="O40" s="25"/>
    </row>
  </sheetData>
  <mergeCells count="1">
    <mergeCell ref="B1:O1"/>
  </mergeCells>
  <pageMargins left="0.35433070866141736" right="0.35433070866141736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Осигурени лица</vt:lpstr>
      <vt:lpstr>Натрупани средства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кфн</dc:creator>
  <cp:lastModifiedBy>Maria Hristova</cp:lastModifiedBy>
  <cp:lastPrinted>2019-04-30T08:16:39Z</cp:lastPrinted>
  <dcterms:created xsi:type="dcterms:W3CDTF">2007-02-26T17:24:26Z</dcterms:created>
  <dcterms:modified xsi:type="dcterms:W3CDTF">2019-08-13T12:54:23Z</dcterms:modified>
</cp:coreProperties>
</file>