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19\2019 otcheti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H60" i="1"/>
  <c r="I60" i="1"/>
  <c r="F60" i="1" s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H66" i="1" s="1"/>
  <c r="I69" i="1"/>
  <c r="J69" i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J68" i="1" s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I72" i="1"/>
  <c r="F72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I76" i="1"/>
  <c r="F76" i="1" s="1"/>
  <c r="J76" i="1"/>
  <c r="K76" i="1"/>
  <c r="L76" i="1"/>
  <c r="M76" i="1"/>
  <c r="K77" i="1"/>
  <c r="L77" i="1"/>
  <c r="M77" i="1"/>
  <c r="E78" i="1"/>
  <c r="G78" i="1"/>
  <c r="G77" i="1" s="1"/>
  <c r="H78" i="1"/>
  <c r="I78" i="1"/>
  <c r="J78" i="1"/>
  <c r="J77" i="1" s="1"/>
  <c r="E79" i="1"/>
  <c r="E77" i="1" s="1"/>
  <c r="G79" i="1"/>
  <c r="H79" i="1"/>
  <c r="I79" i="1"/>
  <c r="I77" i="1" s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H84" i="1"/>
  <c r="F84" i="1" s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G87" i="1"/>
  <c r="G86" i="1" s="1"/>
  <c r="H87" i="1"/>
  <c r="I87" i="1"/>
  <c r="J87" i="1"/>
  <c r="J86" i="1" s="1"/>
  <c r="E88" i="1"/>
  <c r="E86" i="1" s="1"/>
  <c r="G88" i="1"/>
  <c r="H88" i="1"/>
  <c r="I88" i="1"/>
  <c r="I86" i="1" s="1"/>
  <c r="J88" i="1"/>
  <c r="E89" i="1"/>
  <c r="G89" i="1"/>
  <c r="F89" i="1" s="1"/>
  <c r="H89" i="1"/>
  <c r="I89" i="1"/>
  <c r="J89" i="1"/>
  <c r="E90" i="1"/>
  <c r="G90" i="1"/>
  <c r="H90" i="1"/>
  <c r="I90" i="1"/>
  <c r="F90" i="1" s="1"/>
  <c r="J90" i="1"/>
  <c r="E91" i="1"/>
  <c r="G91" i="1"/>
  <c r="F91" i="1" s="1"/>
  <c r="H91" i="1"/>
  <c r="I91" i="1"/>
  <c r="J91" i="1"/>
  <c r="E92" i="1"/>
  <c r="G92" i="1"/>
  <c r="H92" i="1"/>
  <c r="I92" i="1"/>
  <c r="F92" i="1" s="1"/>
  <c r="J92" i="1"/>
  <c r="E93" i="1"/>
  <c r="G93" i="1"/>
  <c r="F93" i="1" s="1"/>
  <c r="H93" i="1"/>
  <c r="I93" i="1"/>
  <c r="J93" i="1"/>
  <c r="E94" i="1"/>
  <c r="G94" i="1"/>
  <c r="H94" i="1"/>
  <c r="I94" i="1"/>
  <c r="F94" i="1" s="1"/>
  <c r="J94" i="1"/>
  <c r="E95" i="1"/>
  <c r="G95" i="1"/>
  <c r="F95" i="1" s="1"/>
  <c r="H95" i="1"/>
  <c r="I95" i="1"/>
  <c r="J95" i="1"/>
  <c r="E96" i="1"/>
  <c r="G96" i="1"/>
  <c r="H96" i="1"/>
  <c r="I96" i="1"/>
  <c r="F96" i="1" s="1"/>
  <c r="J96" i="1"/>
  <c r="B107" i="1"/>
  <c r="G107" i="1"/>
  <c r="H107" i="1"/>
  <c r="J107" i="1"/>
  <c r="E110" i="1"/>
  <c r="E114" i="1"/>
  <c r="I114" i="1"/>
  <c r="L66" i="1" l="1"/>
  <c r="L65" i="1" s="1"/>
  <c r="K66" i="1"/>
  <c r="K65" i="1" s="1"/>
  <c r="J64" i="1"/>
  <c r="H105" i="1"/>
  <c r="H65" i="1"/>
  <c r="M65" i="1"/>
  <c r="G22" i="1"/>
  <c r="G64" i="1" s="1"/>
  <c r="G66" i="1"/>
  <c r="E22" i="1"/>
  <c r="E64" i="1" s="1"/>
  <c r="E66" i="1"/>
  <c r="J66" i="1"/>
  <c r="I22" i="1"/>
  <c r="I64" i="1" s="1"/>
  <c r="F41" i="1"/>
  <c r="F87" i="1"/>
  <c r="F86" i="1" s="1"/>
  <c r="F78" i="1"/>
  <c r="F57" i="1"/>
  <c r="F56" i="1" s="1"/>
  <c r="I68" i="1"/>
  <c r="I66" i="1" s="1"/>
  <c r="F69" i="1"/>
  <c r="F68" i="1" s="1"/>
  <c r="F40" i="1"/>
  <c r="F88" i="1"/>
  <c r="F79" i="1"/>
  <c r="F26" i="1"/>
  <c r="F25" i="1" s="1"/>
  <c r="F23" i="1"/>
  <c r="E65" i="1" l="1"/>
  <c r="E105" i="1"/>
  <c r="I65" i="1"/>
  <c r="I105" i="1"/>
  <c r="F22" i="1"/>
  <c r="F39" i="1"/>
  <c r="F38" i="1" s="1"/>
  <c r="F77" i="1"/>
  <c r="F66" i="1"/>
  <c r="G105" i="1"/>
  <c r="G65" i="1"/>
  <c r="J65" i="1"/>
  <c r="J105" i="1"/>
  <c r="F64" i="1" l="1"/>
  <c r="F65" i="1" l="1"/>
  <c r="F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<sst xmlns="http://schemas.openxmlformats.org/spreadsheetml/2006/main" count="247" uniqueCount="175">
  <si>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</si>
  <si>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</si>
  <si>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</si>
  <si>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</si>
  <si>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</si>
  <si>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</si>
  <si>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</si>
  <si>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</si>
  <si>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</si>
  <si>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</si>
  <si>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</si>
  <si>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</si>
  <si>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</si>
  <si>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</si>
  <si>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</si>
  <si>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</si>
  <si>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</si>
  <si>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</si>
  <si>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</si>
  <si>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</si>
  <si>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</si>
  <si>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</si>
  <si>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</si>
  <si>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</si>
  <si>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</si>
  <si>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</si>
  <si>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</si>
  <si>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</si>
  <si>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</si>
  <si>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</si>
  <si>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</si>
  <si>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</si>
  <si>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</si>
  <si>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</si>
  <si>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</si>
  <si>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</si>
  <si>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</si>
  <si>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</si>
  <si>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</si>
  <si>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</si>
  <si>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</si>
  <si>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</si>
  <si>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</si>
  <si>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</si>
  <si>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</si>
  <si>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</si>
  <si>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</si>
  <si>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</si>
  <si>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</si>
  <si>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</si>
  <si>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</si>
  <si>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</si>
  <si>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</si>
  <si>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</si>
  <si>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</si>
  <si>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</si>
  <si>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</si>
  <si>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</si>
  <si>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</si>
  <si>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</si>
  <si>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</si>
  <si>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</si>
  <si>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</si>
  <si>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</si>
  <si>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</si>
  <si>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</si>
  <si>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</si>
  <si>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</si>
  <si>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</si>
  <si>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</si>
  <si>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</si>
  <si>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</si>
  <si>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</si>
  <si>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</si>
  <si>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</si>
  <si>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</si>
  <si>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</si>
  <si>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</si>
  <si>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</si>
  <si>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</si>
  <si>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</si>
  <si>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</si>
  <si>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</si>
  <si>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</si>
  <si>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</si>
  <si>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</si>
  <si>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</si>
  <si>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</si>
  <si>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</si>
  <si>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</si>
  <si>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</si>
  <si>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</si>
  <si>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</si>
  <si>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</si>
  <si>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</si>
  <si>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</si>
  <si>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</si>
  <si>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</si>
  <si>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</si>
  <si>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</si>
  <si>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</si>
  <si>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</si>
  <si>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</si>
  <si>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</si>
  <si>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</si>
  <si>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</si>
  <si>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</si>
  <si>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</si>
  <si>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</si>
  <si>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</si>
  <si>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</si>
  <si>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</si>
  <si>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</si>
  <si>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</si>
  <si>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</si>
  <si>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</si>
  <si>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</si>
  <si>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</si>
  <si>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</si>
  <si>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</si>
  <si>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</si>
  <si>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</si>
  <si>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</si>
  <si>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</si>
  <si>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</si>
  <si>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</si>
  <si>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</si>
  <si>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</si>
  <si>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</si>
  <si>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</si>
  <si>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</si>
  <si>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</si>
  <si>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</si>
  <si>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</si>
  <si>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</si>
  <si>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</si>
  <si>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</si>
  <si>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</si>
  <si>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</si>
  <si>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</si>
  <si>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</si>
  <si>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</si>
  <si>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</si>
  <si>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</si>
  <si>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</si>
  <si>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</si>
  <si>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</si>
  <si>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</si>
  <si>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</si>
  <si>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</si>
  <si>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</si>
  <si>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</si>
  <si>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</si>
  <si>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</si>
  <si>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</si>
  <si>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</si>
  <si>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</si>
  <si>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</si>
  <si>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</si>
  <si>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</si>
  <si>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</si>
  <si>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</si>
  <si>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</si>
  <si>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</si>
  <si>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</si>
  <si>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2019 г.</t>
  </si>
  <si>
    <t>Годишен         уточнен план                           2019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</si>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</sst>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03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43555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18470000</v>
          </cell>
          <cell r="G90">
            <v>13517127</v>
          </cell>
          <cell r="H90">
            <v>0</v>
          </cell>
          <cell r="I90">
            <v>31220</v>
          </cell>
          <cell r="J90">
            <v>4466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2300000</v>
          </cell>
          <cell r="G108">
            <v>928154</v>
          </cell>
          <cell r="H108">
            <v>0</v>
          </cell>
          <cell r="I108">
            <v>207</v>
          </cell>
          <cell r="J108">
            <v>10625</v>
          </cell>
        </row>
        <row r="112">
          <cell r="E112">
            <v>0</v>
          </cell>
          <cell r="G112">
            <v>850</v>
          </cell>
          <cell r="H112">
            <v>0</v>
          </cell>
          <cell r="I112">
            <v>0</v>
          </cell>
          <cell r="J112">
            <v>-15091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10039600</v>
          </cell>
          <cell r="G187">
            <v>1650769</v>
          </cell>
          <cell r="H187">
            <v>0</v>
          </cell>
          <cell r="I187">
            <v>-519</v>
          </cell>
          <cell r="J187">
            <v>411948</v>
          </cell>
        </row>
        <row r="190">
          <cell r="E190">
            <v>394600</v>
          </cell>
          <cell r="G190">
            <v>246473</v>
          </cell>
          <cell r="H190">
            <v>0</v>
          </cell>
          <cell r="I190">
            <v>0</v>
          </cell>
          <cell r="J190">
            <v>24774</v>
          </cell>
        </row>
        <row r="196">
          <cell r="E196">
            <v>1547000</v>
          </cell>
          <cell r="G196">
            <v>0</v>
          </cell>
          <cell r="H196">
            <v>0</v>
          </cell>
          <cell r="I196">
            <v>0</v>
          </cell>
          <cell r="J196">
            <v>325041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2800000</v>
          </cell>
          <cell r="G205">
            <v>233697</v>
          </cell>
          <cell r="H205">
            <v>1662</v>
          </cell>
          <cell r="I205">
            <v>34749</v>
          </cell>
          <cell r="J205">
            <v>0</v>
          </cell>
        </row>
        <row r="223">
          <cell r="E223">
            <v>44000</v>
          </cell>
          <cell r="G223">
            <v>3260</v>
          </cell>
          <cell r="H223">
            <v>0</v>
          </cell>
          <cell r="I223">
            <v>1174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2050200</v>
          </cell>
          <cell r="G271">
            <v>805023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353000</v>
          </cell>
          <cell r="G276">
            <v>7123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1241600</v>
          </cell>
          <cell r="G284">
            <v>5584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-2300000</v>
          </cell>
          <cell r="G375">
            <v>-11471935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755914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-5474</v>
          </cell>
          <cell r="H544">
            <v>0</v>
          </cell>
          <cell r="I544">
            <v>67</v>
          </cell>
          <cell r="J544">
            <v>5849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213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-4418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-5021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-1995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-16793</v>
          </cell>
          <cell r="H591">
            <v>5867</v>
          </cell>
          <cell r="I591">
            <v>10926</v>
          </cell>
          <cell r="J591">
            <v>0</v>
          </cell>
        </row>
        <row r="594">
          <cell r="E594">
            <v>0</v>
          </cell>
          <cell r="G594">
            <v>-5867</v>
          </cell>
          <cell r="H594">
            <v>5867</v>
          </cell>
          <cell r="J594">
            <v>0</v>
          </cell>
        </row>
        <row r="605">
          <cell r="B605">
            <v>43563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43555</v>
      </c>
      <c r="G11" s="441" t="s">
        <v>173</v>
      </c>
      <c r="H11" s="440">
        <f>+[1]OTCHET!H9</f>
        <v>0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20770000</v>
      </c>
      <c r="F22" s="358">
        <f>+F23+F25+F36+F37</f>
        <v>14477558</v>
      </c>
      <c r="G22" s="357">
        <f>+G23+G25+G36+G37</f>
        <v>14446131</v>
      </c>
      <c r="H22" s="356">
        <f>+H23+H25+H36+H37</f>
        <v>0</v>
      </c>
      <c r="I22" s="356">
        <f>+I23+I25+I36+I37</f>
        <v>31427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20770000</v>
      </c>
      <c r="F25" s="344">
        <f>+F26+F30+F31+F32+F33</f>
        <v>14477558</v>
      </c>
      <c r="G25" s="343">
        <f>+G26+G30+G31+G32+G33</f>
        <v>14446131</v>
      </c>
      <c r="H25" s="342">
        <f>+H26+H30+H31+H32+H33</f>
        <v>0</v>
      </c>
      <c r="I25" s="342">
        <f>+I26+I30+I31+I32+I33</f>
        <v>31427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18470000</v>
      </c>
      <c r="F30" s="310">
        <f>+G30+H30+I30+J30</f>
        <v>13552813</v>
      </c>
      <c r="G30" s="231">
        <f>[1]OTCHET!G90+[1]OTCHET!G93+[1]OTCHET!G94</f>
        <v>13517127</v>
      </c>
      <c r="H30" s="230">
        <f>[1]OTCHET!H90+[1]OTCHET!H93+[1]OTCHET!H94</f>
        <v>0</v>
      </c>
      <c r="I30" s="230">
        <f>[1]OTCHET!I90+[1]OTCHET!I93+[1]OTCHET!I94</f>
        <v>31220</v>
      </c>
      <c r="J30" s="229">
        <f>[1]OTCHET!J90+[1]OTCHET!J93+[1]OTCHET!J94</f>
        <v>4466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2300000</v>
      </c>
      <c r="F31" s="85">
        <f>+G31+H31+I31+J31</f>
        <v>938986</v>
      </c>
      <c r="G31" s="84">
        <f>[1]OTCHET!G108</f>
        <v>928154</v>
      </c>
      <c r="H31" s="83">
        <f>[1]OTCHET!H108</f>
        <v>0</v>
      </c>
      <c r="I31" s="83">
        <f>[1]OTCHET!I108</f>
        <v>207</v>
      </c>
      <c r="J31" s="82">
        <f>[1]OTCHET!J108</f>
        <v>10625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-14241</v>
      </c>
      <c r="G32" s="84">
        <f>[1]OTCHET!G112+[1]OTCHET!G121+[1]OTCHET!G137+[1]OTCHET!G138</f>
        <v>850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-15091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18470000</v>
      </c>
      <c r="F38" s="278">
        <f>F39+F43+F44+F46+SUM(F48:F52)+F55</f>
        <v>3750758</v>
      </c>
      <c r="G38" s="277">
        <f>G39+G43+G44+G46+SUM(G48:G52)+G55</f>
        <v>2951929</v>
      </c>
      <c r="H38" s="276">
        <f>H39+H43+H44+H46+SUM(H48:H52)+H55</f>
        <v>1662</v>
      </c>
      <c r="I38" s="276">
        <f>I39+I43+I44+I46+SUM(I48:I52)+I55</f>
        <v>35404</v>
      </c>
      <c r="J38" s="275">
        <f>J39+J43+J44+J46+SUM(J48:J52)+J55</f>
        <v>761763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2658486</v>
      </c>
      <c r="G39" s="269">
        <f>SUM(G40:G42)</f>
        <v>1897242</v>
      </c>
      <c r="H39" s="268">
        <f>SUM(H40:H42)</f>
        <v>0</v>
      </c>
      <c r="I39" s="268">
        <f>SUM(I40:I42)</f>
        <v>-519</v>
      </c>
      <c r="J39" s="267">
        <f>SUM(J40:J42)</f>
        <v>761763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10039600</v>
      </c>
      <c r="F40" s="262">
        <f>+G40+H40+I40+J40</f>
        <v>2062198</v>
      </c>
      <c r="G40" s="261">
        <f>[1]OTCHET!G187</f>
        <v>1650769</v>
      </c>
      <c r="H40" s="260">
        <f>[1]OTCHET!H187</f>
        <v>0</v>
      </c>
      <c r="I40" s="260">
        <f>[1]OTCHET!I187</f>
        <v>-519</v>
      </c>
      <c r="J40" s="259">
        <f>[1]OTCHET!J187</f>
        <v>411948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394600</v>
      </c>
      <c r="F41" s="254">
        <f>+G41+H41+I41+J41</f>
        <v>271247</v>
      </c>
      <c r="G41" s="253">
        <f>[1]OTCHET!G190</f>
        <v>246473</v>
      </c>
      <c r="H41" s="252">
        <f>[1]OTCHET!H190</f>
        <v>0</v>
      </c>
      <c r="I41" s="252">
        <f>[1]OTCHET!I190</f>
        <v>0</v>
      </c>
      <c r="J41" s="251">
        <f>[1]OTCHET!J190</f>
        <v>24774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1547000</v>
      </c>
      <c r="F42" s="247">
        <f>+G42+H42+I42+J42</f>
        <v>325041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325041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4894200</v>
      </c>
      <c r="F43" s="243">
        <f>+G43+H43+I43+J43</f>
        <v>1079565</v>
      </c>
      <c r="G43" s="242">
        <f>+[1]OTCHET!G205+[1]OTCHET!G223+[1]OTCHET!G271</f>
        <v>1041980</v>
      </c>
      <c r="H43" s="241">
        <f>+[1]OTCHET!H205+[1]OTCHET!H223+[1]OTCHET!H271</f>
        <v>1662</v>
      </c>
      <c r="I43" s="241">
        <f>+[1]OTCHET!I205+[1]OTCHET!I223+[1]OTCHET!I271</f>
        <v>35923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1594600</v>
      </c>
      <c r="F49" s="85">
        <f>+G49+H49+I49+J49</f>
        <v>12707</v>
      </c>
      <c r="G49" s="84">
        <f>[1]OTCHET!G275+[1]OTCHET!G276+[1]OTCHET!G284+[1]OTCHET!G287</f>
        <v>12707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-2300000</v>
      </c>
      <c r="F56" s="198">
        <f>+F57+F58+F62</f>
        <v>-10716021</v>
      </c>
      <c r="G56" s="197">
        <f>+G57+G58+G62</f>
        <v>-11471935</v>
      </c>
      <c r="H56" s="196">
        <f>+H57+H58+H62</f>
        <v>0</v>
      </c>
      <c r="I56" s="195">
        <f>+I57+I58+I62</f>
        <v>0</v>
      </c>
      <c r="J56" s="194">
        <f>+J57+J58+J62</f>
        <v>755914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-2300000</v>
      </c>
      <c r="F57" s="99">
        <f>+G57+H57+I57+J57</f>
        <v>-11471935</v>
      </c>
      <c r="G57" s="98">
        <f>+[1]OTCHET!G361+[1]OTCHET!G375+[1]OTCHET!G388</f>
        <v>-11471935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755914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755914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10779</v>
      </c>
      <c r="G64" s="161">
        <f>+G22-G38+G56-G63</f>
        <v>22267</v>
      </c>
      <c r="H64" s="160">
        <f>+H22-H38+H56-H63</f>
        <v>-1662</v>
      </c>
      <c r="I64" s="160">
        <f>+I22-I38+I56-I63</f>
        <v>-3977</v>
      </c>
      <c r="J64" s="159">
        <f>+J22-J38+J56-J63</f>
        <v>-5849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-10779</v>
      </c>
      <c r="G66" s="147">
        <f>SUM(+G68+G76+G77+G84+G85+G86+G89+G90+G91+G92+G93+G94+G95)</f>
        <v>-22267</v>
      </c>
      <c r="H66" s="146">
        <f>SUM(+H68+H76+H77+H84+H85+H86+H89+H90+H91+H92+H93+H94+H95)</f>
        <v>1662</v>
      </c>
      <c r="I66" s="146">
        <f>SUM(+I68+I76+I77+I84+I85+I86+I89+I90+I91+I92+I93+I94+I95)</f>
        <v>3977</v>
      </c>
      <c r="J66" s="145">
        <f>SUM(+J68+J76+J77+J84+J85+J86+J89+J90+J91+J92+J93+J94+J95)</f>
        <v>5849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442</v>
      </c>
      <c r="G86" s="120">
        <f>+G87+G88</f>
        <v>-5474</v>
      </c>
      <c r="H86" s="119">
        <f>+H87+H88</f>
        <v>0</v>
      </c>
      <c r="I86" s="119">
        <f>+I87+I88</f>
        <v>67</v>
      </c>
      <c r="J86" s="118">
        <f>+J87+J88</f>
        <v>5849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442</v>
      </c>
      <c r="G88" s="106">
        <f>+[1]OTCHET!G521+[1]OTCHET!G524+[1]OTCHET!G544</f>
        <v>-5474</v>
      </c>
      <c r="H88" s="105">
        <f>+[1]OTCHET!H521+[1]OTCHET!H524+[1]OTCHET!H544</f>
        <v>0</v>
      </c>
      <c r="I88" s="105">
        <f>+[1]OTCHET!I521+[1]OTCHET!I524+[1]OTCHET!I544</f>
        <v>67</v>
      </c>
      <c r="J88" s="104">
        <f>+[1]OTCHET!J521+[1]OTCHET!J524+[1]OTCHET!J544</f>
        <v>5849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213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213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-11434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-4418</v>
      </c>
      <c r="I91" s="83">
        <f>+[1]OTCHET!I573+[1]OTCHET!I574+[1]OTCHET!I575+[1]OTCHET!I576+[1]OTCHET!I577+[1]OTCHET!I578+[1]OTCHET!I579</f>
        <v>-7016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-16793</v>
      </c>
      <c r="H95" s="76">
        <f>[1]OTCHET!H591</f>
        <v>5867</v>
      </c>
      <c r="I95" s="76">
        <f>[1]OTCHET!I591</f>
        <v>10926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-5867</v>
      </c>
      <c r="H96" s="67">
        <f>+[1]OTCHET!H594</f>
        <v>5867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43563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2019-04-19T14:58:56Z</dcterms:created>
  <dcterms:modified xsi:type="dcterms:W3CDTF">2019-04-19T14:59:11Z</dcterms:modified>
</cp:coreProperties>
</file>